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K:\20統計解析係\02産業連関表\平成27年表\05HP公開\02ツール\R07.08公開関係\"/>
    </mc:Choice>
  </mc:AlternateContent>
  <xr:revisionPtr revIDLastSave="0" documentId="13_ncr:1_{98D5037D-DD49-4037-8CDD-AFFC2AF9E78F}" xr6:coauthVersionLast="47" xr6:coauthVersionMax="47" xr10:uidLastSave="{00000000-0000-0000-0000-000000000000}"/>
  <workbookProtection workbookAlgorithmName="SHA-512" workbookHashValue="v1eXWMprw4APFVu5ibEegBn9FdvmOOn+SwVnuq9EHkFhbgV9KguwNZJNw/EamfWiUkJLVqXECwU2kSnxyY+Huw==" workbookSaltValue="HTuqqQk5zLp7gqWxJvQ8rQ==" workbookSpinCount="100000" lockStructure="1"/>
  <bookViews>
    <workbookView xWindow="-120" yWindow="-120" windowWidth="29040" windowHeight="15840" tabRatio="763" xr2:uid="{00000000-000D-0000-FFFF-FFFF00000000}"/>
  </bookViews>
  <sheets>
    <sheet name="入力シート " sheetId="5" r:id="rId1"/>
    <sheet name="与件データ作成シート" sheetId="19" state="hidden" r:id="rId2"/>
    <sheet name="観光統計" sheetId="20" state="hidden" r:id="rId3"/>
    <sheet name="与件データ計算シート" sheetId="21" state="hidden" r:id="rId4"/>
    <sheet name="41" sheetId="1" state="hidden" r:id="rId5"/>
    <sheet name="41A" sheetId="11" state="hidden" r:id="rId6"/>
    <sheet name="41I" sheetId="23" state="hidden" r:id="rId7"/>
    <sheet name="41(I-M)" sheetId="24" state="hidden" r:id="rId8"/>
    <sheet name="41(I-M)A" sheetId="25" state="hidden" r:id="rId9"/>
    <sheet name="41(I-(I-M)A)" sheetId="26" state="hidden" r:id="rId10"/>
    <sheet name="41(I-(I-M)A)-1" sheetId="16" state="hidden" r:id="rId11"/>
    <sheet name="価格変換" sheetId="2" state="hidden" r:id="rId12"/>
    <sheet name="計算過程" sheetId="3" state="hidden" r:id="rId13"/>
    <sheet name="消費係数" sheetId="17" state="hidden" r:id="rId14"/>
    <sheet name="フロー" sheetId="18" r:id="rId15"/>
  </sheets>
  <externalReferences>
    <externalReference r:id="rId16"/>
  </externalReferences>
  <definedNames>
    <definedName name="_Fill" localSheetId="13" hidden="1">#REF!</definedName>
    <definedName name="_Fill" localSheetId="0" hidden="1">#REF!</definedName>
    <definedName name="_Fill" hidden="1">#REF!</definedName>
    <definedName name="_xlnm._FilterDatabase" localSheetId="0" hidden="1">[1]出力シート!#REF!</definedName>
    <definedName name="Ａ" localSheetId="0" hidden="1">#REF!</definedName>
    <definedName name="Ａ" hidden="1">#REF!</definedName>
    <definedName name="_xlnm.Print_Area" localSheetId="14">フロー!$B$2:$AJ$73</definedName>
    <definedName name="_xlnm.Print_Area" localSheetId="11">価格変換!$B$2:$I$48</definedName>
    <definedName name="_xlnm.Print_Area" localSheetId="2">観光統計!$B$2:$N$36</definedName>
    <definedName name="_xlnm.Print_Area" localSheetId="12">計算過程!$B$2:$AC$54</definedName>
    <definedName name="_xlnm.Print_Area" localSheetId="0">'入力シート '!$B$2:$E$48</definedName>
    <definedName name="_xlnm.Print_Area" localSheetId="3">与件データ計算シート!$B$2:$U$102</definedName>
    <definedName name="_xlnm.Print_Area" localSheetId="1">与件データ作成シート!$B$2:$I$56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2" i="20" l="1"/>
  <c r="I30" i="20" l="1"/>
  <c r="I6" i="20"/>
  <c r="J8" i="21" l="1"/>
  <c r="L28" i="21" s="1"/>
  <c r="L35" i="21" l="1"/>
  <c r="L31" i="21"/>
  <c r="L50" i="21"/>
  <c r="L47" i="21"/>
  <c r="L43" i="21"/>
  <c r="L51" i="21"/>
  <c r="L39" i="21"/>
  <c r="L49" i="21"/>
  <c r="L45" i="21"/>
  <c r="L41" i="21"/>
  <c r="L37" i="21"/>
  <c r="L33" i="21"/>
  <c r="L29" i="21"/>
  <c r="L46" i="21"/>
  <c r="L42" i="21"/>
  <c r="L38" i="21"/>
  <c r="L34" i="21"/>
  <c r="L30" i="21"/>
  <c r="L52" i="21"/>
  <c r="L48" i="21"/>
  <c r="L44" i="21"/>
  <c r="L40" i="21"/>
  <c r="L36" i="21"/>
  <c r="L32" i="21"/>
  <c r="I28" i="20"/>
  <c r="L53" i="21" l="1"/>
  <c r="AP44" i="24" l="1"/>
  <c r="AO44" i="24"/>
  <c r="AN44" i="24"/>
  <c r="AM44" i="24"/>
  <c r="AL44" i="24"/>
  <c r="AK44" i="24"/>
  <c r="AJ44" i="24"/>
  <c r="AI44" i="24"/>
  <c r="AH44" i="24"/>
  <c r="AG44" i="24"/>
  <c r="AF44" i="24"/>
  <c r="AE44" i="24"/>
  <c r="AD44" i="24"/>
  <c r="AC44" i="24"/>
  <c r="AB44" i="24"/>
  <c r="AA44" i="24"/>
  <c r="Z44" i="24"/>
  <c r="Y44" i="24"/>
  <c r="X44" i="24"/>
  <c r="W44" i="24"/>
  <c r="V44" i="24"/>
  <c r="U44" i="24"/>
  <c r="T44" i="24"/>
  <c r="S44" i="24"/>
  <c r="R44" i="24"/>
  <c r="Q44" i="24"/>
  <c r="P44" i="24"/>
  <c r="O44" i="24"/>
  <c r="N44" i="24"/>
  <c r="M44" i="24"/>
  <c r="L44" i="24"/>
  <c r="K44" i="24"/>
  <c r="J44" i="24"/>
  <c r="I44" i="24"/>
  <c r="H44" i="24"/>
  <c r="G44" i="24"/>
  <c r="F44" i="24"/>
  <c r="E44" i="24"/>
  <c r="D44" i="24"/>
  <c r="C44" i="24"/>
  <c r="AQ43" i="24"/>
  <c r="AO43" i="24"/>
  <c r="AN43" i="24"/>
  <c r="AM43" i="24"/>
  <c r="AL43" i="24"/>
  <c r="AK43" i="24"/>
  <c r="AJ43" i="24"/>
  <c r="AI43" i="24"/>
  <c r="AH43" i="24"/>
  <c r="AG43" i="24"/>
  <c r="AF43" i="24"/>
  <c r="AE43" i="24"/>
  <c r="AD43" i="24"/>
  <c r="AC43" i="24"/>
  <c r="AB43" i="24"/>
  <c r="AA43" i="24"/>
  <c r="Z43" i="24"/>
  <c r="Y43" i="24"/>
  <c r="X43" i="24"/>
  <c r="W43" i="24"/>
  <c r="V43" i="24"/>
  <c r="U43" i="24"/>
  <c r="T43" i="24"/>
  <c r="S43" i="24"/>
  <c r="R43" i="24"/>
  <c r="Q43" i="24"/>
  <c r="P43" i="24"/>
  <c r="O43" i="24"/>
  <c r="N43" i="24"/>
  <c r="M43" i="24"/>
  <c r="L43" i="24"/>
  <c r="K43" i="24"/>
  <c r="J43" i="24"/>
  <c r="I43" i="24"/>
  <c r="H43" i="24"/>
  <c r="G43" i="24"/>
  <c r="F43" i="24"/>
  <c r="E43" i="24"/>
  <c r="D43" i="24"/>
  <c r="C43" i="24"/>
  <c r="AQ42" i="24"/>
  <c r="AP42" i="24"/>
  <c r="AN42" i="24"/>
  <c r="AM42" i="24"/>
  <c r="AL42" i="24"/>
  <c r="AK42" i="24"/>
  <c r="AJ42" i="24"/>
  <c r="AI42" i="24"/>
  <c r="AH42" i="24"/>
  <c r="AG42" i="24"/>
  <c r="AF42" i="24"/>
  <c r="AE42" i="24"/>
  <c r="AD42" i="24"/>
  <c r="AC42" i="24"/>
  <c r="AB42" i="24"/>
  <c r="AA42" i="24"/>
  <c r="Z42" i="24"/>
  <c r="Y42" i="24"/>
  <c r="X42" i="24"/>
  <c r="W42" i="24"/>
  <c r="V42" i="24"/>
  <c r="U42" i="24"/>
  <c r="T42" i="24"/>
  <c r="S42" i="24"/>
  <c r="R42" i="24"/>
  <c r="Q42" i="24"/>
  <c r="P42" i="24"/>
  <c r="O42" i="24"/>
  <c r="N42" i="24"/>
  <c r="M42" i="24"/>
  <c r="L42" i="24"/>
  <c r="K42" i="24"/>
  <c r="J42" i="24"/>
  <c r="I42" i="24"/>
  <c r="H42" i="24"/>
  <c r="G42" i="24"/>
  <c r="F42" i="24"/>
  <c r="E42" i="24"/>
  <c r="D42" i="24"/>
  <c r="C42" i="24"/>
  <c r="AQ41" i="24"/>
  <c r="AP41" i="24"/>
  <c r="AO41" i="24"/>
  <c r="AM41" i="24"/>
  <c r="AL41" i="24"/>
  <c r="AK41" i="24"/>
  <c r="AJ41" i="24"/>
  <c r="AI41" i="24"/>
  <c r="AH41" i="24"/>
  <c r="AG41" i="24"/>
  <c r="AF41" i="24"/>
  <c r="AE41" i="24"/>
  <c r="AD41" i="24"/>
  <c r="AC41" i="24"/>
  <c r="AB41" i="24"/>
  <c r="AA41" i="24"/>
  <c r="Z41" i="24"/>
  <c r="Y41" i="24"/>
  <c r="X41" i="24"/>
  <c r="W41" i="24"/>
  <c r="V41" i="24"/>
  <c r="U41" i="24"/>
  <c r="T41" i="24"/>
  <c r="S41" i="24"/>
  <c r="R41" i="24"/>
  <c r="Q41" i="24"/>
  <c r="P41" i="24"/>
  <c r="O41" i="24"/>
  <c r="N41" i="24"/>
  <c r="M41" i="24"/>
  <c r="L41" i="24"/>
  <c r="K41" i="24"/>
  <c r="J41" i="24"/>
  <c r="I41" i="24"/>
  <c r="H41" i="24"/>
  <c r="G41" i="24"/>
  <c r="F41" i="24"/>
  <c r="E41" i="24"/>
  <c r="D41" i="24"/>
  <c r="C41" i="24"/>
  <c r="AQ40" i="24"/>
  <c r="AP40" i="24"/>
  <c r="AO40" i="24"/>
  <c r="AN40" i="24"/>
  <c r="AL40" i="24"/>
  <c r="AK40" i="24"/>
  <c r="AJ40" i="24"/>
  <c r="AI40" i="24"/>
  <c r="AH40" i="24"/>
  <c r="AG40" i="24"/>
  <c r="AF40" i="24"/>
  <c r="AE40" i="24"/>
  <c r="AD40" i="24"/>
  <c r="AC40" i="24"/>
  <c r="AB40" i="24"/>
  <c r="AA40" i="24"/>
  <c r="Z40" i="24"/>
  <c r="Y40" i="24"/>
  <c r="X40" i="24"/>
  <c r="W40" i="24"/>
  <c r="V40" i="24"/>
  <c r="U40" i="24"/>
  <c r="T40" i="24"/>
  <c r="S40" i="24"/>
  <c r="R40" i="24"/>
  <c r="Q40" i="24"/>
  <c r="P40" i="24"/>
  <c r="O40" i="24"/>
  <c r="N40" i="24"/>
  <c r="M40" i="24"/>
  <c r="L40" i="24"/>
  <c r="K40" i="24"/>
  <c r="J40" i="24"/>
  <c r="I40" i="24"/>
  <c r="H40" i="24"/>
  <c r="G40" i="24"/>
  <c r="F40" i="24"/>
  <c r="E40" i="24"/>
  <c r="D40" i="24"/>
  <c r="C40" i="24"/>
  <c r="AQ39" i="24"/>
  <c r="AP39" i="24"/>
  <c r="AO39" i="24"/>
  <c r="AN39" i="24"/>
  <c r="AM39" i="24"/>
  <c r="AK39" i="24"/>
  <c r="AJ39" i="24"/>
  <c r="AI39" i="24"/>
  <c r="AH39" i="24"/>
  <c r="AG39" i="24"/>
  <c r="AF39" i="24"/>
  <c r="AE39" i="24"/>
  <c r="AD39" i="24"/>
  <c r="AC39" i="24"/>
  <c r="AB39" i="24"/>
  <c r="AA39" i="24"/>
  <c r="Z39" i="24"/>
  <c r="Y39" i="24"/>
  <c r="X39" i="24"/>
  <c r="W39" i="24"/>
  <c r="V39" i="24"/>
  <c r="U39" i="24"/>
  <c r="T39" i="24"/>
  <c r="S39" i="24"/>
  <c r="R39" i="24"/>
  <c r="Q39" i="24"/>
  <c r="P39" i="24"/>
  <c r="O39" i="24"/>
  <c r="N39" i="24"/>
  <c r="M39" i="24"/>
  <c r="L39" i="24"/>
  <c r="K39" i="24"/>
  <c r="J39" i="24"/>
  <c r="I39" i="24"/>
  <c r="H39" i="24"/>
  <c r="G39" i="24"/>
  <c r="F39" i="24"/>
  <c r="E39" i="24"/>
  <c r="D39" i="24"/>
  <c r="C39" i="24"/>
  <c r="AQ38" i="24"/>
  <c r="AP38" i="24"/>
  <c r="AO38" i="24"/>
  <c r="AN38" i="24"/>
  <c r="AM38" i="24"/>
  <c r="AL38" i="24"/>
  <c r="AJ38" i="24"/>
  <c r="AI38" i="24"/>
  <c r="AH38" i="24"/>
  <c r="AG38" i="24"/>
  <c r="AF38" i="24"/>
  <c r="AE38" i="24"/>
  <c r="AD38" i="24"/>
  <c r="AC38" i="24"/>
  <c r="AB38" i="24"/>
  <c r="AA38" i="24"/>
  <c r="Z38" i="24"/>
  <c r="Y38" i="24"/>
  <c r="X38" i="24"/>
  <c r="W38" i="24"/>
  <c r="V38" i="24"/>
  <c r="U38" i="24"/>
  <c r="T38" i="24"/>
  <c r="S38" i="24"/>
  <c r="R38" i="24"/>
  <c r="Q38" i="24"/>
  <c r="P38" i="24"/>
  <c r="O38" i="24"/>
  <c r="N38" i="24"/>
  <c r="M38" i="24"/>
  <c r="L38" i="24"/>
  <c r="K38" i="24"/>
  <c r="J38" i="24"/>
  <c r="I38" i="24"/>
  <c r="H38" i="24"/>
  <c r="G38" i="24"/>
  <c r="F38" i="24"/>
  <c r="E38" i="24"/>
  <c r="D38" i="24"/>
  <c r="C38" i="24"/>
  <c r="AQ37" i="24"/>
  <c r="AP37" i="24"/>
  <c r="AO37" i="24"/>
  <c r="AN37" i="24"/>
  <c r="AM37" i="24"/>
  <c r="AL37" i="24"/>
  <c r="AK37" i="24"/>
  <c r="AI37" i="24"/>
  <c r="AH37" i="24"/>
  <c r="AG37" i="24"/>
  <c r="AF37" i="24"/>
  <c r="AE37" i="24"/>
  <c r="AD37" i="24"/>
  <c r="AC37" i="24"/>
  <c r="AB37" i="24"/>
  <c r="AA37" i="24"/>
  <c r="Z37" i="24"/>
  <c r="Y37" i="24"/>
  <c r="X37" i="24"/>
  <c r="W37" i="24"/>
  <c r="V37" i="24"/>
  <c r="U37" i="24"/>
  <c r="T37" i="24"/>
  <c r="S37" i="24"/>
  <c r="R37" i="24"/>
  <c r="Q37" i="24"/>
  <c r="P37" i="24"/>
  <c r="O37" i="24"/>
  <c r="N37" i="24"/>
  <c r="M37" i="24"/>
  <c r="L37" i="24"/>
  <c r="K37" i="24"/>
  <c r="J37" i="24"/>
  <c r="I37" i="24"/>
  <c r="H37" i="24"/>
  <c r="G37" i="24"/>
  <c r="F37" i="24"/>
  <c r="E37" i="24"/>
  <c r="D37" i="24"/>
  <c r="C37" i="24"/>
  <c r="AQ36" i="24"/>
  <c r="AP36" i="24"/>
  <c r="AO36" i="24"/>
  <c r="AN36" i="24"/>
  <c r="AM36" i="24"/>
  <c r="AL36" i="24"/>
  <c r="AK36" i="24"/>
  <c r="AJ36" i="24"/>
  <c r="AH36" i="24"/>
  <c r="AG36" i="24"/>
  <c r="AF36" i="24"/>
  <c r="AE36" i="24"/>
  <c r="AD36" i="24"/>
  <c r="AC36" i="24"/>
  <c r="AB36" i="24"/>
  <c r="AA36" i="24"/>
  <c r="Z36" i="24"/>
  <c r="Y36" i="24"/>
  <c r="X36" i="24"/>
  <c r="W36" i="24"/>
  <c r="V36" i="24"/>
  <c r="U36" i="24"/>
  <c r="T36" i="24"/>
  <c r="S36" i="24"/>
  <c r="R36" i="24"/>
  <c r="Q36" i="24"/>
  <c r="P36" i="24"/>
  <c r="O36" i="24"/>
  <c r="N36" i="24"/>
  <c r="M36" i="24"/>
  <c r="L36" i="24"/>
  <c r="K36" i="24"/>
  <c r="J36" i="24"/>
  <c r="I36" i="24"/>
  <c r="H36" i="24"/>
  <c r="G36" i="24"/>
  <c r="F36" i="24"/>
  <c r="E36" i="24"/>
  <c r="D36" i="24"/>
  <c r="C36" i="24"/>
  <c r="AQ35" i="24"/>
  <c r="AP35" i="24"/>
  <c r="AO35" i="24"/>
  <c r="AN35" i="24"/>
  <c r="AM35" i="24"/>
  <c r="AL35" i="24"/>
  <c r="AK35" i="24"/>
  <c r="AJ35" i="24"/>
  <c r="AI35" i="24"/>
  <c r="AG35" i="24"/>
  <c r="AF35" i="24"/>
  <c r="AE35" i="24"/>
  <c r="AD35" i="24"/>
  <c r="AC35" i="24"/>
  <c r="AB35" i="24"/>
  <c r="AA35" i="24"/>
  <c r="Z35" i="24"/>
  <c r="Y35" i="24"/>
  <c r="X35" i="24"/>
  <c r="W35" i="24"/>
  <c r="V35" i="24"/>
  <c r="U35" i="24"/>
  <c r="T35" i="24"/>
  <c r="S35" i="24"/>
  <c r="R35" i="24"/>
  <c r="Q35" i="24"/>
  <c r="P35" i="24"/>
  <c r="O35" i="24"/>
  <c r="N35" i="24"/>
  <c r="M35" i="24"/>
  <c r="L35" i="24"/>
  <c r="K35" i="24"/>
  <c r="J35" i="24"/>
  <c r="I35" i="24"/>
  <c r="H35" i="24"/>
  <c r="G35" i="24"/>
  <c r="F35" i="24"/>
  <c r="E35" i="24"/>
  <c r="D35" i="24"/>
  <c r="C35" i="24"/>
  <c r="AQ34" i="24"/>
  <c r="AP34" i="24"/>
  <c r="AO34" i="24"/>
  <c r="AN34" i="24"/>
  <c r="AM34" i="24"/>
  <c r="AL34" i="24"/>
  <c r="AK34" i="24"/>
  <c r="AJ34" i="24"/>
  <c r="AI34" i="24"/>
  <c r="AH34" i="24"/>
  <c r="AF34" i="24"/>
  <c r="AE34" i="24"/>
  <c r="AD34" i="24"/>
  <c r="AC34" i="24"/>
  <c r="AB34" i="24"/>
  <c r="AA34" i="24"/>
  <c r="Z34" i="24"/>
  <c r="Y34" i="24"/>
  <c r="X34" i="24"/>
  <c r="W34" i="24"/>
  <c r="V34" i="24"/>
  <c r="U34" i="24"/>
  <c r="T34" i="24"/>
  <c r="S34" i="24"/>
  <c r="R34" i="24"/>
  <c r="Q34" i="24"/>
  <c r="P34" i="24"/>
  <c r="O34" i="24"/>
  <c r="N34" i="24"/>
  <c r="M34" i="24"/>
  <c r="L34" i="24"/>
  <c r="K34" i="24"/>
  <c r="J34" i="24"/>
  <c r="I34" i="24"/>
  <c r="H34" i="24"/>
  <c r="G34" i="24"/>
  <c r="F34" i="24"/>
  <c r="E34" i="24"/>
  <c r="D34" i="24"/>
  <c r="C34" i="24"/>
  <c r="AQ33" i="24"/>
  <c r="AP33" i="24"/>
  <c r="AO33" i="24"/>
  <c r="AN33" i="24"/>
  <c r="AM33" i="24"/>
  <c r="AL33" i="24"/>
  <c r="AK33" i="24"/>
  <c r="AJ33" i="24"/>
  <c r="AI33" i="24"/>
  <c r="AH33" i="24"/>
  <c r="AG33" i="24"/>
  <c r="AE33" i="24"/>
  <c r="AD33" i="24"/>
  <c r="AC33" i="24"/>
  <c r="AB33" i="24"/>
  <c r="AA33" i="24"/>
  <c r="Z33" i="24"/>
  <c r="Y33" i="24"/>
  <c r="X33" i="24"/>
  <c r="W33" i="24"/>
  <c r="V33" i="24"/>
  <c r="U33" i="24"/>
  <c r="T33" i="24"/>
  <c r="S33" i="24"/>
  <c r="R33" i="24"/>
  <c r="Q33" i="24"/>
  <c r="P33" i="24"/>
  <c r="O33" i="24"/>
  <c r="N33" i="24"/>
  <c r="M33" i="24"/>
  <c r="L33" i="24"/>
  <c r="K33" i="24"/>
  <c r="J33" i="24"/>
  <c r="I33" i="24"/>
  <c r="H33" i="24"/>
  <c r="G33" i="24"/>
  <c r="F33" i="24"/>
  <c r="E33" i="24"/>
  <c r="D33" i="24"/>
  <c r="C33" i="24"/>
  <c r="AQ32" i="24"/>
  <c r="AP32" i="24"/>
  <c r="AO32" i="24"/>
  <c r="AN32" i="24"/>
  <c r="AM32" i="24"/>
  <c r="AL32" i="24"/>
  <c r="AK32" i="24"/>
  <c r="AJ32" i="24"/>
  <c r="AI32" i="24"/>
  <c r="AH32" i="24"/>
  <c r="AG32" i="24"/>
  <c r="AF32" i="24"/>
  <c r="AD32" i="24"/>
  <c r="AC32" i="24"/>
  <c r="AB32" i="24"/>
  <c r="AA32" i="24"/>
  <c r="Z32" i="24"/>
  <c r="Y32" i="24"/>
  <c r="X32" i="24"/>
  <c r="W32" i="24"/>
  <c r="V32" i="24"/>
  <c r="U32" i="24"/>
  <c r="T32" i="24"/>
  <c r="S32" i="24"/>
  <c r="R32" i="24"/>
  <c r="Q32" i="24"/>
  <c r="P32" i="24"/>
  <c r="O32" i="24"/>
  <c r="N32" i="24"/>
  <c r="M32" i="24"/>
  <c r="L32" i="24"/>
  <c r="K32" i="24"/>
  <c r="J32" i="24"/>
  <c r="I32" i="24"/>
  <c r="H32" i="24"/>
  <c r="G32" i="24"/>
  <c r="F32" i="24"/>
  <c r="E32" i="24"/>
  <c r="D32" i="24"/>
  <c r="C32" i="24"/>
  <c r="AQ31" i="24"/>
  <c r="AP31" i="24"/>
  <c r="AO31" i="24"/>
  <c r="AN31" i="24"/>
  <c r="AM31" i="24"/>
  <c r="AL31" i="24"/>
  <c r="AK31" i="24"/>
  <c r="AJ31" i="24"/>
  <c r="AI31" i="24"/>
  <c r="AH31" i="24"/>
  <c r="AG31" i="24"/>
  <c r="AF31" i="24"/>
  <c r="AE31" i="24"/>
  <c r="AC31" i="24"/>
  <c r="AB31" i="24"/>
  <c r="AA31" i="24"/>
  <c r="Z31" i="24"/>
  <c r="Y31" i="24"/>
  <c r="X31" i="24"/>
  <c r="W31" i="24"/>
  <c r="V31" i="24"/>
  <c r="U31" i="24"/>
  <c r="T31" i="24"/>
  <c r="S31" i="24"/>
  <c r="R31" i="24"/>
  <c r="Q31" i="24"/>
  <c r="P31" i="24"/>
  <c r="O31" i="24"/>
  <c r="N31" i="24"/>
  <c r="M31" i="24"/>
  <c r="L31" i="24"/>
  <c r="K31" i="24"/>
  <c r="J31" i="24"/>
  <c r="I31" i="24"/>
  <c r="H31" i="24"/>
  <c r="G31" i="24"/>
  <c r="F31" i="24"/>
  <c r="E31" i="24"/>
  <c r="D31" i="24"/>
  <c r="C31" i="24"/>
  <c r="AQ30" i="24"/>
  <c r="AP30" i="24"/>
  <c r="AO30" i="24"/>
  <c r="AN30" i="24"/>
  <c r="AM30" i="24"/>
  <c r="AL30" i="24"/>
  <c r="AK30" i="24"/>
  <c r="AJ30" i="24"/>
  <c r="AI30" i="24"/>
  <c r="AH30" i="24"/>
  <c r="AG30" i="24"/>
  <c r="AF30" i="24"/>
  <c r="AE30" i="24"/>
  <c r="AD30" i="24"/>
  <c r="AB30" i="24"/>
  <c r="AA30" i="24"/>
  <c r="Z30" i="24"/>
  <c r="Y30" i="24"/>
  <c r="X30" i="24"/>
  <c r="W30" i="24"/>
  <c r="V30" i="24"/>
  <c r="U30" i="24"/>
  <c r="T30" i="24"/>
  <c r="S30" i="24"/>
  <c r="R30" i="24"/>
  <c r="Q30" i="24"/>
  <c r="P30" i="24"/>
  <c r="O30" i="24"/>
  <c r="N30" i="24"/>
  <c r="M30" i="24"/>
  <c r="L30" i="24"/>
  <c r="K30" i="24"/>
  <c r="J30" i="24"/>
  <c r="I30" i="24"/>
  <c r="H30" i="24"/>
  <c r="G30" i="24"/>
  <c r="F30" i="24"/>
  <c r="E30" i="24"/>
  <c r="D30" i="24"/>
  <c r="C30" i="24"/>
  <c r="AQ29" i="24"/>
  <c r="AP29" i="24"/>
  <c r="AO29" i="24"/>
  <c r="AN29" i="24"/>
  <c r="AM29" i="24"/>
  <c r="AL29" i="24"/>
  <c r="AK29" i="24"/>
  <c r="AJ29" i="24"/>
  <c r="AI29" i="24"/>
  <c r="AH29" i="24"/>
  <c r="AG29" i="24"/>
  <c r="AF29" i="24"/>
  <c r="AE29" i="24"/>
  <c r="AD29" i="24"/>
  <c r="AC29" i="24"/>
  <c r="AA29" i="24"/>
  <c r="Z29" i="24"/>
  <c r="Y29" i="24"/>
  <c r="X29" i="24"/>
  <c r="W29" i="24"/>
  <c r="V29" i="24"/>
  <c r="U29" i="24"/>
  <c r="T29" i="24"/>
  <c r="S29" i="24"/>
  <c r="R29" i="24"/>
  <c r="Q29" i="24"/>
  <c r="P29" i="24"/>
  <c r="O29" i="24"/>
  <c r="N29" i="24"/>
  <c r="M29" i="24"/>
  <c r="L29" i="24"/>
  <c r="K29" i="24"/>
  <c r="J29" i="24"/>
  <c r="I29" i="24"/>
  <c r="H29" i="24"/>
  <c r="G29" i="24"/>
  <c r="F29" i="24"/>
  <c r="E29" i="24"/>
  <c r="D29" i="24"/>
  <c r="C29" i="24"/>
  <c r="AQ28" i="24"/>
  <c r="AP28" i="24"/>
  <c r="AO28" i="24"/>
  <c r="AN28" i="24"/>
  <c r="AM28" i="24"/>
  <c r="AL28" i="24"/>
  <c r="AK28" i="24"/>
  <c r="AJ28" i="24"/>
  <c r="AI28" i="24"/>
  <c r="AH28" i="24"/>
  <c r="AG28" i="24"/>
  <c r="AF28" i="24"/>
  <c r="AE28" i="24"/>
  <c r="AD28" i="24"/>
  <c r="AC28" i="24"/>
  <c r="AB28" i="24"/>
  <c r="Z28" i="24"/>
  <c r="Y28" i="24"/>
  <c r="X28" i="24"/>
  <c r="W28" i="24"/>
  <c r="V28" i="24"/>
  <c r="U28" i="24"/>
  <c r="T28" i="24"/>
  <c r="S28" i="24"/>
  <c r="R28" i="24"/>
  <c r="Q28" i="24"/>
  <c r="P28" i="24"/>
  <c r="O28" i="24"/>
  <c r="N28" i="24"/>
  <c r="M28" i="24"/>
  <c r="L28" i="24"/>
  <c r="K28" i="24"/>
  <c r="J28" i="24"/>
  <c r="I28" i="24"/>
  <c r="H28" i="24"/>
  <c r="G28" i="24"/>
  <c r="F28" i="24"/>
  <c r="E28" i="24"/>
  <c r="D28" i="24"/>
  <c r="C28" i="24"/>
  <c r="AQ27" i="24"/>
  <c r="AP27" i="24"/>
  <c r="AO27" i="24"/>
  <c r="AN27" i="24"/>
  <c r="AM27" i="24"/>
  <c r="AL27" i="24"/>
  <c r="AK27" i="24"/>
  <c r="AJ27" i="24"/>
  <c r="AI27" i="24"/>
  <c r="AH27" i="24"/>
  <c r="AG27" i="24"/>
  <c r="AF27" i="24"/>
  <c r="AE27" i="24"/>
  <c r="AD27" i="24"/>
  <c r="AC27" i="24"/>
  <c r="AB27" i="24"/>
  <c r="AA27" i="24"/>
  <c r="Y27" i="24"/>
  <c r="X27" i="24"/>
  <c r="W27" i="24"/>
  <c r="V27" i="24"/>
  <c r="U27" i="24"/>
  <c r="T27" i="24"/>
  <c r="S27" i="24"/>
  <c r="R27" i="24"/>
  <c r="Q27" i="24"/>
  <c r="P27" i="24"/>
  <c r="O27" i="24"/>
  <c r="N27" i="24"/>
  <c r="M27" i="24"/>
  <c r="L27" i="24"/>
  <c r="K27" i="24"/>
  <c r="J27" i="24"/>
  <c r="I27" i="24"/>
  <c r="H27" i="24"/>
  <c r="G27" i="24"/>
  <c r="F27" i="24"/>
  <c r="E27" i="24"/>
  <c r="D27" i="24"/>
  <c r="C27" i="24"/>
  <c r="AQ26" i="24"/>
  <c r="AP26" i="24"/>
  <c r="AO26" i="24"/>
  <c r="AN26" i="24"/>
  <c r="AM26" i="24"/>
  <c r="AL26" i="24"/>
  <c r="AK26" i="24"/>
  <c r="AJ26" i="24"/>
  <c r="AI26" i="24"/>
  <c r="AH26" i="24"/>
  <c r="AG26" i="24"/>
  <c r="AF26" i="24"/>
  <c r="AE26" i="24"/>
  <c r="AD26" i="24"/>
  <c r="AC26" i="24"/>
  <c r="AB26" i="24"/>
  <c r="AA26" i="24"/>
  <c r="Z26" i="24"/>
  <c r="X26" i="24"/>
  <c r="W26" i="24"/>
  <c r="V26" i="24"/>
  <c r="U26" i="24"/>
  <c r="T26" i="24"/>
  <c r="S26" i="24"/>
  <c r="R26" i="24"/>
  <c r="Q26" i="24"/>
  <c r="P26" i="24"/>
  <c r="O26" i="24"/>
  <c r="N26" i="24"/>
  <c r="M26" i="24"/>
  <c r="L26" i="24"/>
  <c r="K26" i="24"/>
  <c r="J26" i="24"/>
  <c r="I26" i="24"/>
  <c r="H26" i="24"/>
  <c r="G26" i="24"/>
  <c r="F26" i="24"/>
  <c r="E26" i="24"/>
  <c r="D26" i="24"/>
  <c r="C26" i="24"/>
  <c r="AQ25" i="24"/>
  <c r="AP25" i="24"/>
  <c r="AO25" i="24"/>
  <c r="AN25" i="24"/>
  <c r="AM25" i="24"/>
  <c r="AL25" i="24"/>
  <c r="AK25" i="24"/>
  <c r="AJ25" i="24"/>
  <c r="AI25" i="24"/>
  <c r="AH25" i="24"/>
  <c r="AG25" i="24"/>
  <c r="AF25" i="24"/>
  <c r="AE25" i="24"/>
  <c r="AD25" i="24"/>
  <c r="AC25" i="24"/>
  <c r="AB25" i="24"/>
  <c r="AA25" i="24"/>
  <c r="Z25" i="24"/>
  <c r="Y25" i="24"/>
  <c r="W25" i="24"/>
  <c r="V25" i="24"/>
  <c r="U25" i="24"/>
  <c r="T25" i="24"/>
  <c r="S25" i="24"/>
  <c r="R25" i="24"/>
  <c r="Q25" i="24"/>
  <c r="P25" i="24"/>
  <c r="O25" i="24"/>
  <c r="N25" i="24"/>
  <c r="M25" i="24"/>
  <c r="L25" i="24"/>
  <c r="K25" i="24"/>
  <c r="J25" i="24"/>
  <c r="I25" i="24"/>
  <c r="H25" i="24"/>
  <c r="G25" i="24"/>
  <c r="F25" i="24"/>
  <c r="E25" i="24"/>
  <c r="D25" i="24"/>
  <c r="C25" i="24"/>
  <c r="AQ24" i="24"/>
  <c r="AP24" i="24"/>
  <c r="AO24" i="24"/>
  <c r="AN24" i="24"/>
  <c r="AM24" i="24"/>
  <c r="AL24" i="24"/>
  <c r="AK24" i="24"/>
  <c r="AJ24" i="24"/>
  <c r="AI24" i="24"/>
  <c r="AH24" i="24"/>
  <c r="AG24" i="24"/>
  <c r="AF24" i="24"/>
  <c r="AE24" i="24"/>
  <c r="AD24" i="24"/>
  <c r="AC24" i="24"/>
  <c r="AB24" i="24"/>
  <c r="AA24" i="24"/>
  <c r="Z24" i="24"/>
  <c r="Y24" i="24"/>
  <c r="X24" i="24"/>
  <c r="V24" i="24"/>
  <c r="U24" i="24"/>
  <c r="T24" i="24"/>
  <c r="S24" i="24"/>
  <c r="R24" i="24"/>
  <c r="Q24" i="24"/>
  <c r="P24" i="24"/>
  <c r="O24" i="24"/>
  <c r="N24" i="24"/>
  <c r="M24" i="24"/>
  <c r="L24" i="24"/>
  <c r="K24" i="24"/>
  <c r="J24" i="24"/>
  <c r="I24" i="24"/>
  <c r="H24" i="24"/>
  <c r="G24" i="24"/>
  <c r="F24" i="24"/>
  <c r="E24" i="24"/>
  <c r="D24" i="24"/>
  <c r="C24" i="24"/>
  <c r="AQ23" i="24"/>
  <c r="AP23" i="24"/>
  <c r="AO23" i="24"/>
  <c r="AN23" i="24"/>
  <c r="AM23" i="24"/>
  <c r="AL23" i="24"/>
  <c r="AK23" i="24"/>
  <c r="AJ23" i="24"/>
  <c r="AI23" i="24"/>
  <c r="AH23" i="24"/>
  <c r="AG23" i="24"/>
  <c r="AF23" i="24"/>
  <c r="AE23" i="24"/>
  <c r="AD23" i="24"/>
  <c r="AC23" i="24"/>
  <c r="AB23" i="24"/>
  <c r="AA23" i="24"/>
  <c r="Z23" i="24"/>
  <c r="Y23" i="24"/>
  <c r="X23" i="24"/>
  <c r="W23" i="24"/>
  <c r="U23" i="24"/>
  <c r="T23" i="24"/>
  <c r="S23" i="24"/>
  <c r="R23" i="24"/>
  <c r="Q23" i="24"/>
  <c r="P23" i="24"/>
  <c r="O23" i="24"/>
  <c r="N23" i="24"/>
  <c r="M23" i="24"/>
  <c r="L23" i="24"/>
  <c r="K23" i="24"/>
  <c r="J23" i="24"/>
  <c r="I23" i="24"/>
  <c r="H23" i="24"/>
  <c r="G23" i="24"/>
  <c r="F23" i="24"/>
  <c r="E23" i="24"/>
  <c r="D23" i="24"/>
  <c r="C23" i="24"/>
  <c r="AQ22" i="24"/>
  <c r="AP22" i="24"/>
  <c r="AO22" i="24"/>
  <c r="AN22" i="24"/>
  <c r="AM22" i="24"/>
  <c r="AL22" i="24"/>
  <c r="AK22" i="24"/>
  <c r="AJ22" i="24"/>
  <c r="AI22" i="24"/>
  <c r="AH22" i="24"/>
  <c r="AG22" i="24"/>
  <c r="AF22" i="24"/>
  <c r="AE22" i="24"/>
  <c r="AD22" i="24"/>
  <c r="AC22" i="24"/>
  <c r="AB22" i="24"/>
  <c r="AA22" i="24"/>
  <c r="Z22" i="24"/>
  <c r="Y22" i="24"/>
  <c r="X22" i="24"/>
  <c r="W22" i="24"/>
  <c r="V22" i="24"/>
  <c r="T22" i="24"/>
  <c r="S22" i="24"/>
  <c r="R22" i="24"/>
  <c r="Q22" i="24"/>
  <c r="P22" i="24"/>
  <c r="O22" i="24"/>
  <c r="N22" i="24"/>
  <c r="M22" i="24"/>
  <c r="L22" i="24"/>
  <c r="K22" i="24"/>
  <c r="J22" i="24"/>
  <c r="I22" i="24"/>
  <c r="H22" i="24"/>
  <c r="G22" i="24"/>
  <c r="F22" i="24"/>
  <c r="E22" i="24"/>
  <c r="D22" i="24"/>
  <c r="C22" i="24"/>
  <c r="AQ21" i="24"/>
  <c r="AP21" i="24"/>
  <c r="AO21" i="24"/>
  <c r="AN21" i="24"/>
  <c r="AM21" i="24"/>
  <c r="AL21" i="24"/>
  <c r="AK21" i="24"/>
  <c r="AJ21" i="24"/>
  <c r="AI21" i="24"/>
  <c r="AH21" i="24"/>
  <c r="AG21" i="24"/>
  <c r="AF21" i="24"/>
  <c r="AE21" i="24"/>
  <c r="AD21" i="24"/>
  <c r="AC21" i="24"/>
  <c r="AB21" i="24"/>
  <c r="AA21" i="24"/>
  <c r="Z21" i="24"/>
  <c r="Y21" i="24"/>
  <c r="X21" i="24"/>
  <c r="W21" i="24"/>
  <c r="V21" i="24"/>
  <c r="U21" i="24"/>
  <c r="S21" i="24"/>
  <c r="R21" i="24"/>
  <c r="Q21" i="24"/>
  <c r="P21" i="24"/>
  <c r="O21" i="24"/>
  <c r="N21" i="24"/>
  <c r="M21" i="24"/>
  <c r="L21" i="24"/>
  <c r="K21" i="24"/>
  <c r="J21" i="24"/>
  <c r="I21" i="24"/>
  <c r="H21" i="24"/>
  <c r="G21" i="24"/>
  <c r="F21" i="24"/>
  <c r="E21" i="24"/>
  <c r="D21" i="24"/>
  <c r="C21" i="24"/>
  <c r="AQ20" i="24"/>
  <c r="AP20" i="24"/>
  <c r="AO20" i="24"/>
  <c r="AN20" i="24"/>
  <c r="AM20" i="24"/>
  <c r="AL20" i="24"/>
  <c r="AK20" i="24"/>
  <c r="AJ20" i="24"/>
  <c r="AI20" i="24"/>
  <c r="AH20" i="24"/>
  <c r="AG20" i="24"/>
  <c r="AF20" i="24"/>
  <c r="AE20" i="24"/>
  <c r="AD20" i="24"/>
  <c r="AC20" i="24"/>
  <c r="AB20" i="24"/>
  <c r="AA20" i="24"/>
  <c r="Z20" i="24"/>
  <c r="Y20" i="24"/>
  <c r="X20" i="24"/>
  <c r="W20" i="24"/>
  <c r="V20" i="24"/>
  <c r="U20" i="24"/>
  <c r="T20" i="24"/>
  <c r="R20" i="24"/>
  <c r="Q20" i="24"/>
  <c r="P20" i="24"/>
  <c r="O20" i="24"/>
  <c r="N20" i="24"/>
  <c r="M20" i="24"/>
  <c r="L20" i="24"/>
  <c r="K20" i="24"/>
  <c r="J20" i="24"/>
  <c r="I20" i="24"/>
  <c r="H20" i="24"/>
  <c r="G20" i="24"/>
  <c r="F20" i="24"/>
  <c r="E20" i="24"/>
  <c r="D20" i="24"/>
  <c r="C20" i="24"/>
  <c r="AQ19" i="24"/>
  <c r="AP19" i="24"/>
  <c r="AO19" i="24"/>
  <c r="AN19" i="24"/>
  <c r="AM19" i="24"/>
  <c r="AL19" i="24"/>
  <c r="AK19" i="24"/>
  <c r="AJ19" i="24"/>
  <c r="AI19" i="24"/>
  <c r="AH19" i="24"/>
  <c r="AG19" i="24"/>
  <c r="AF19" i="24"/>
  <c r="AE19" i="24"/>
  <c r="AD19" i="24"/>
  <c r="AC19" i="24"/>
  <c r="AB19" i="24"/>
  <c r="AA19" i="24"/>
  <c r="Z19" i="24"/>
  <c r="Y19" i="24"/>
  <c r="X19" i="24"/>
  <c r="W19" i="24"/>
  <c r="V19" i="24"/>
  <c r="U19" i="24"/>
  <c r="T19" i="24"/>
  <c r="S19" i="24"/>
  <c r="Q19" i="24"/>
  <c r="P19" i="24"/>
  <c r="O19" i="24"/>
  <c r="N19" i="24"/>
  <c r="M19" i="24"/>
  <c r="L19" i="24"/>
  <c r="K19" i="24"/>
  <c r="J19" i="24"/>
  <c r="I19" i="24"/>
  <c r="H19" i="24"/>
  <c r="G19" i="24"/>
  <c r="F19" i="24"/>
  <c r="E19" i="24"/>
  <c r="D19" i="24"/>
  <c r="C19" i="24"/>
  <c r="AQ18" i="24"/>
  <c r="AP18" i="24"/>
  <c r="AO18" i="24"/>
  <c r="AN18" i="24"/>
  <c r="AM18" i="24"/>
  <c r="AL18" i="24"/>
  <c r="AK18" i="24"/>
  <c r="AJ18" i="24"/>
  <c r="AI18" i="24"/>
  <c r="AH18" i="24"/>
  <c r="AG18" i="24"/>
  <c r="AF18" i="24"/>
  <c r="AE18" i="24"/>
  <c r="AD18" i="24"/>
  <c r="AC18" i="24"/>
  <c r="AB18" i="24"/>
  <c r="AA18" i="24"/>
  <c r="Z18" i="24"/>
  <c r="Y18" i="24"/>
  <c r="X18" i="24"/>
  <c r="W18" i="24"/>
  <c r="V18" i="24"/>
  <c r="U18" i="24"/>
  <c r="T18" i="24"/>
  <c r="S18" i="24"/>
  <c r="R18" i="24"/>
  <c r="P18" i="24"/>
  <c r="O18" i="24"/>
  <c r="N18" i="24"/>
  <c r="M18" i="24"/>
  <c r="L18" i="24"/>
  <c r="K18" i="24"/>
  <c r="J18" i="24"/>
  <c r="I18" i="24"/>
  <c r="H18" i="24"/>
  <c r="G18" i="24"/>
  <c r="F18" i="24"/>
  <c r="E18" i="24"/>
  <c r="D18" i="24"/>
  <c r="C18" i="24"/>
  <c r="AQ17" i="24"/>
  <c r="AP17" i="24"/>
  <c r="AO17" i="24"/>
  <c r="AN17" i="24"/>
  <c r="AM17" i="24"/>
  <c r="AL17" i="24"/>
  <c r="AK17" i="24"/>
  <c r="AJ17" i="24"/>
  <c r="AI17" i="24"/>
  <c r="AH17" i="24"/>
  <c r="AG17" i="24"/>
  <c r="AF17" i="24"/>
  <c r="AE17" i="24"/>
  <c r="AD17" i="24"/>
  <c r="AC17" i="24"/>
  <c r="AB17" i="24"/>
  <c r="AA17" i="24"/>
  <c r="Z17" i="24"/>
  <c r="Y17" i="24"/>
  <c r="X17" i="24"/>
  <c r="W17" i="24"/>
  <c r="V17" i="24"/>
  <c r="U17" i="24"/>
  <c r="T17" i="24"/>
  <c r="S17" i="24"/>
  <c r="R17" i="24"/>
  <c r="Q17" i="24"/>
  <c r="O17" i="24"/>
  <c r="N17" i="24"/>
  <c r="M17" i="24"/>
  <c r="L17" i="24"/>
  <c r="K17" i="24"/>
  <c r="J17" i="24"/>
  <c r="I17" i="24"/>
  <c r="H17" i="24"/>
  <c r="G17" i="24"/>
  <c r="F17" i="24"/>
  <c r="E17" i="24"/>
  <c r="D17" i="24"/>
  <c r="C17" i="24"/>
  <c r="AQ16" i="24"/>
  <c r="AP16" i="24"/>
  <c r="AO16" i="24"/>
  <c r="AN16" i="24"/>
  <c r="AM16" i="24"/>
  <c r="AL16" i="24"/>
  <c r="AK16" i="24"/>
  <c r="AJ16" i="24"/>
  <c r="AI16" i="24"/>
  <c r="AH16" i="24"/>
  <c r="AG16" i="24"/>
  <c r="AF16" i="24"/>
  <c r="AE16" i="24"/>
  <c r="AD16" i="24"/>
  <c r="AC16" i="24"/>
  <c r="AB16" i="24"/>
  <c r="AA16" i="24"/>
  <c r="Z16" i="24"/>
  <c r="Y16" i="24"/>
  <c r="X16" i="24"/>
  <c r="W16" i="24"/>
  <c r="V16" i="24"/>
  <c r="U16" i="24"/>
  <c r="T16" i="24"/>
  <c r="S16" i="24"/>
  <c r="R16" i="24"/>
  <c r="Q16" i="24"/>
  <c r="P16" i="24"/>
  <c r="N16" i="24"/>
  <c r="M16" i="24"/>
  <c r="L16" i="24"/>
  <c r="K16" i="24"/>
  <c r="J16" i="24"/>
  <c r="I16" i="24"/>
  <c r="H16" i="24"/>
  <c r="G16" i="24"/>
  <c r="F16" i="24"/>
  <c r="E16" i="24"/>
  <c r="D16" i="24"/>
  <c r="C16" i="24"/>
  <c r="AQ15" i="24"/>
  <c r="AP15" i="24"/>
  <c r="AO15" i="24"/>
  <c r="AN15" i="24"/>
  <c r="AM15" i="24"/>
  <c r="AL15" i="24"/>
  <c r="AK15" i="24"/>
  <c r="AJ15" i="24"/>
  <c r="AI15" i="24"/>
  <c r="AH15" i="24"/>
  <c r="AG15" i="24"/>
  <c r="AF15" i="24"/>
  <c r="AE15" i="24"/>
  <c r="AD15" i="24"/>
  <c r="AC15" i="24"/>
  <c r="AB15" i="24"/>
  <c r="AA15" i="24"/>
  <c r="Z15" i="24"/>
  <c r="Y15" i="24"/>
  <c r="X15" i="24"/>
  <c r="W15" i="24"/>
  <c r="V15" i="24"/>
  <c r="U15" i="24"/>
  <c r="T15" i="24"/>
  <c r="S15" i="24"/>
  <c r="R15" i="24"/>
  <c r="Q15" i="24"/>
  <c r="P15" i="24"/>
  <c r="O15" i="24"/>
  <c r="M15" i="24"/>
  <c r="L15" i="24"/>
  <c r="K15" i="24"/>
  <c r="J15" i="24"/>
  <c r="I15" i="24"/>
  <c r="H15" i="24"/>
  <c r="G15" i="24"/>
  <c r="F15" i="24"/>
  <c r="E15" i="24"/>
  <c r="D15" i="24"/>
  <c r="C15" i="24"/>
  <c r="AQ14" i="24"/>
  <c r="AP14" i="24"/>
  <c r="AO14" i="24"/>
  <c r="AN14" i="24"/>
  <c r="AM14" i="24"/>
  <c r="AL14" i="24"/>
  <c r="AK14" i="24"/>
  <c r="AJ14" i="24"/>
  <c r="AI14" i="24"/>
  <c r="AH14" i="24"/>
  <c r="AG14" i="24"/>
  <c r="AF14" i="24"/>
  <c r="AE14" i="24"/>
  <c r="AD14" i="24"/>
  <c r="AC14" i="24"/>
  <c r="AB14" i="24"/>
  <c r="AA14" i="24"/>
  <c r="Z14" i="24"/>
  <c r="Y14" i="24"/>
  <c r="X14" i="24"/>
  <c r="W14" i="24"/>
  <c r="V14" i="24"/>
  <c r="U14" i="24"/>
  <c r="T14" i="24"/>
  <c r="S14" i="24"/>
  <c r="R14" i="24"/>
  <c r="Q14" i="24"/>
  <c r="P14" i="24"/>
  <c r="O14" i="24"/>
  <c r="N14" i="24"/>
  <c r="L14" i="24"/>
  <c r="K14" i="24"/>
  <c r="J14" i="24"/>
  <c r="I14" i="24"/>
  <c r="H14" i="24"/>
  <c r="G14" i="24"/>
  <c r="F14" i="24"/>
  <c r="E14" i="24"/>
  <c r="D14" i="24"/>
  <c r="C14" i="24"/>
  <c r="AQ13" i="24"/>
  <c r="AP13" i="24"/>
  <c r="AO13" i="24"/>
  <c r="AN13" i="24"/>
  <c r="AM13" i="24"/>
  <c r="AL13" i="24"/>
  <c r="AK13" i="24"/>
  <c r="AJ13" i="24"/>
  <c r="AI13" i="24"/>
  <c r="AH13" i="24"/>
  <c r="AG13" i="24"/>
  <c r="AF13" i="24"/>
  <c r="AE13" i="24"/>
  <c r="AD13" i="24"/>
  <c r="AC13" i="24"/>
  <c r="AB13" i="24"/>
  <c r="AA13" i="24"/>
  <c r="Z13" i="24"/>
  <c r="Y13" i="24"/>
  <c r="X13" i="24"/>
  <c r="W13" i="24"/>
  <c r="V13" i="24"/>
  <c r="U13" i="24"/>
  <c r="T13" i="24"/>
  <c r="S13" i="24"/>
  <c r="R13" i="24"/>
  <c r="Q13" i="24"/>
  <c r="P13" i="24"/>
  <c r="O13" i="24"/>
  <c r="N13" i="24"/>
  <c r="M13" i="24"/>
  <c r="K13" i="24"/>
  <c r="J13" i="24"/>
  <c r="I13" i="24"/>
  <c r="H13" i="24"/>
  <c r="G13" i="24"/>
  <c r="F13" i="24"/>
  <c r="E13" i="24"/>
  <c r="D13" i="24"/>
  <c r="C13" i="24"/>
  <c r="AQ12" i="24"/>
  <c r="AP12" i="24"/>
  <c r="AO12" i="24"/>
  <c r="AN12" i="24"/>
  <c r="AM12" i="24"/>
  <c r="AL12" i="24"/>
  <c r="AK12" i="24"/>
  <c r="AJ12" i="24"/>
  <c r="AI12" i="24"/>
  <c r="AH12" i="24"/>
  <c r="AG12" i="24"/>
  <c r="AF12" i="24"/>
  <c r="AE12" i="24"/>
  <c r="AD12" i="24"/>
  <c r="AC12" i="24"/>
  <c r="AB12" i="24"/>
  <c r="AA12" i="24"/>
  <c r="Z12" i="24"/>
  <c r="Y12" i="24"/>
  <c r="X12" i="24"/>
  <c r="W12" i="24"/>
  <c r="V12" i="24"/>
  <c r="U12" i="24"/>
  <c r="T12" i="24"/>
  <c r="S12" i="24"/>
  <c r="R12" i="24"/>
  <c r="Q12" i="24"/>
  <c r="P12" i="24"/>
  <c r="O12" i="24"/>
  <c r="N12" i="24"/>
  <c r="M12" i="24"/>
  <c r="L12" i="24"/>
  <c r="J12" i="24"/>
  <c r="I12" i="24"/>
  <c r="H12" i="24"/>
  <c r="G12" i="24"/>
  <c r="F12" i="24"/>
  <c r="E12" i="24"/>
  <c r="D12" i="24"/>
  <c r="C12" i="24"/>
  <c r="AQ11" i="24"/>
  <c r="AP11" i="24"/>
  <c r="AO11" i="24"/>
  <c r="AN11" i="24"/>
  <c r="AM11" i="24"/>
  <c r="AL11" i="24"/>
  <c r="AK11" i="24"/>
  <c r="AJ11" i="24"/>
  <c r="AI11" i="24"/>
  <c r="AH11" i="24"/>
  <c r="AG11" i="24"/>
  <c r="AF11" i="24"/>
  <c r="AE11" i="24"/>
  <c r="AD11" i="24"/>
  <c r="AC11" i="24"/>
  <c r="AB11" i="24"/>
  <c r="AA11" i="24"/>
  <c r="Z11" i="24"/>
  <c r="Y11" i="24"/>
  <c r="X11" i="24"/>
  <c r="W11" i="24"/>
  <c r="V11" i="24"/>
  <c r="U11" i="24"/>
  <c r="T11" i="24"/>
  <c r="S11" i="24"/>
  <c r="R11" i="24"/>
  <c r="Q11" i="24"/>
  <c r="P11" i="24"/>
  <c r="O11" i="24"/>
  <c r="N11" i="24"/>
  <c r="M11" i="24"/>
  <c r="L11" i="24"/>
  <c r="K11" i="24"/>
  <c r="I11" i="24"/>
  <c r="H11" i="24"/>
  <c r="G11" i="24"/>
  <c r="F11" i="24"/>
  <c r="E11" i="24"/>
  <c r="D11" i="24"/>
  <c r="C11" i="24"/>
  <c r="AQ10" i="24"/>
  <c r="AP10" i="24"/>
  <c r="AO10" i="24"/>
  <c r="AN10" i="24"/>
  <c r="AM10" i="24"/>
  <c r="AL10" i="24"/>
  <c r="AK10" i="24"/>
  <c r="AJ10" i="24"/>
  <c r="AI10" i="24"/>
  <c r="AH10" i="24"/>
  <c r="AG10" i="24"/>
  <c r="AF10" i="24"/>
  <c r="AE10" i="24"/>
  <c r="AD10" i="24"/>
  <c r="AC10" i="24"/>
  <c r="AB10" i="24"/>
  <c r="AA10" i="24"/>
  <c r="Z10" i="24"/>
  <c r="Y10" i="24"/>
  <c r="X10" i="24"/>
  <c r="W10" i="24"/>
  <c r="V10" i="24"/>
  <c r="U10" i="24"/>
  <c r="T10" i="24"/>
  <c r="S10" i="24"/>
  <c r="R10" i="24"/>
  <c r="Q10" i="24"/>
  <c r="P10" i="24"/>
  <c r="O10" i="24"/>
  <c r="N10" i="24"/>
  <c r="M10" i="24"/>
  <c r="L10" i="24"/>
  <c r="K10" i="24"/>
  <c r="J10" i="24"/>
  <c r="H10" i="24"/>
  <c r="G10" i="24"/>
  <c r="F10" i="24"/>
  <c r="E10" i="24"/>
  <c r="D10" i="24"/>
  <c r="C10" i="24"/>
  <c r="AQ9" i="24"/>
  <c r="AP9" i="24"/>
  <c r="AO9" i="24"/>
  <c r="AN9" i="24"/>
  <c r="AM9" i="24"/>
  <c r="AL9" i="24"/>
  <c r="AK9" i="24"/>
  <c r="AJ9" i="24"/>
  <c r="AI9" i="24"/>
  <c r="AH9" i="24"/>
  <c r="AG9" i="24"/>
  <c r="AF9" i="24"/>
  <c r="AE9" i="24"/>
  <c r="AD9" i="24"/>
  <c r="AC9" i="24"/>
  <c r="AB9" i="24"/>
  <c r="AA9" i="24"/>
  <c r="Z9" i="24"/>
  <c r="Y9" i="24"/>
  <c r="X9" i="24"/>
  <c r="W9" i="24"/>
  <c r="V9" i="24"/>
  <c r="U9" i="24"/>
  <c r="T9" i="24"/>
  <c r="S9" i="24"/>
  <c r="R9" i="24"/>
  <c r="Q9" i="24"/>
  <c r="P9" i="24"/>
  <c r="O9" i="24"/>
  <c r="N9" i="24"/>
  <c r="M9" i="24"/>
  <c r="L9" i="24"/>
  <c r="K9" i="24"/>
  <c r="J9" i="24"/>
  <c r="I9" i="24"/>
  <c r="G9" i="24"/>
  <c r="F9" i="24"/>
  <c r="E9" i="24"/>
  <c r="D9" i="24"/>
  <c r="C9" i="24"/>
  <c r="AQ8" i="24"/>
  <c r="AP8" i="24"/>
  <c r="AO8" i="24"/>
  <c r="AN8" i="24"/>
  <c r="AM8" i="24"/>
  <c r="AL8" i="24"/>
  <c r="AK8" i="24"/>
  <c r="AJ8" i="24"/>
  <c r="AI8" i="24"/>
  <c r="AH8" i="24"/>
  <c r="AG8" i="24"/>
  <c r="AF8" i="24"/>
  <c r="AE8" i="24"/>
  <c r="AD8" i="24"/>
  <c r="AC8" i="24"/>
  <c r="AB8" i="24"/>
  <c r="AA8" i="24"/>
  <c r="Z8" i="24"/>
  <c r="Y8" i="24"/>
  <c r="X8" i="24"/>
  <c r="W8" i="24"/>
  <c r="V8" i="24"/>
  <c r="U8" i="24"/>
  <c r="T8" i="24"/>
  <c r="S8" i="24"/>
  <c r="R8" i="24"/>
  <c r="Q8" i="24"/>
  <c r="P8" i="24"/>
  <c r="O8" i="24"/>
  <c r="N8" i="24"/>
  <c r="M8" i="24"/>
  <c r="L8" i="24"/>
  <c r="K8" i="24"/>
  <c r="J8" i="24"/>
  <c r="I8" i="24"/>
  <c r="H8" i="24"/>
  <c r="F8" i="24"/>
  <c r="E8" i="24"/>
  <c r="D8" i="24"/>
  <c r="C8"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P7" i="24"/>
  <c r="O7" i="24"/>
  <c r="N7" i="24"/>
  <c r="M7" i="24"/>
  <c r="L7" i="24"/>
  <c r="K7" i="24"/>
  <c r="J7" i="24"/>
  <c r="I7" i="24"/>
  <c r="H7" i="24"/>
  <c r="G7" i="24"/>
  <c r="E7" i="24"/>
  <c r="D7" i="24"/>
  <c r="C7" i="24"/>
  <c r="AQ6" i="24"/>
  <c r="AP6" i="24"/>
  <c r="AO6" i="24"/>
  <c r="AN6" i="24"/>
  <c r="AM6" i="24"/>
  <c r="AL6" i="24"/>
  <c r="AK6" i="24"/>
  <c r="AJ6" i="24"/>
  <c r="AI6" i="24"/>
  <c r="AH6" i="24"/>
  <c r="AG6" i="24"/>
  <c r="AF6" i="24"/>
  <c r="AE6" i="24"/>
  <c r="AD6" i="24"/>
  <c r="AC6" i="24"/>
  <c r="AB6" i="24"/>
  <c r="AA6" i="24"/>
  <c r="Z6" i="24"/>
  <c r="Y6" i="24"/>
  <c r="X6" i="24"/>
  <c r="W6" i="24"/>
  <c r="V6" i="24"/>
  <c r="U6" i="24"/>
  <c r="T6" i="24"/>
  <c r="S6" i="24"/>
  <c r="R6" i="24"/>
  <c r="Q6" i="24"/>
  <c r="P6" i="24"/>
  <c r="O6" i="24"/>
  <c r="N6" i="24"/>
  <c r="M6" i="24"/>
  <c r="L6" i="24"/>
  <c r="K6" i="24"/>
  <c r="J6" i="24"/>
  <c r="I6" i="24"/>
  <c r="H6" i="24"/>
  <c r="G6" i="24"/>
  <c r="F6" i="24"/>
  <c r="D6" i="24"/>
  <c r="C6" i="24"/>
  <c r="AQ5" i="24"/>
  <c r="AP5" i="24"/>
  <c r="AO5" i="24"/>
  <c r="AN5" i="24"/>
  <c r="AM5" i="24"/>
  <c r="AL5" i="24"/>
  <c r="AK5" i="24"/>
  <c r="AJ5" i="24"/>
  <c r="AI5" i="24"/>
  <c r="AH5" i="24"/>
  <c r="AG5" i="24"/>
  <c r="AF5" i="24"/>
  <c r="AE5" i="24"/>
  <c r="AD5" i="24"/>
  <c r="AC5" i="24"/>
  <c r="AB5" i="24"/>
  <c r="AA5" i="24"/>
  <c r="Z5" i="24"/>
  <c r="Y5" i="24"/>
  <c r="X5" i="24"/>
  <c r="W5" i="24"/>
  <c r="V5" i="24"/>
  <c r="U5" i="24"/>
  <c r="T5" i="24"/>
  <c r="S5" i="24"/>
  <c r="R5" i="24"/>
  <c r="Q5" i="24"/>
  <c r="P5" i="24"/>
  <c r="O5" i="24"/>
  <c r="N5" i="24"/>
  <c r="M5" i="24"/>
  <c r="L5" i="24"/>
  <c r="K5" i="24"/>
  <c r="J5" i="24"/>
  <c r="I5" i="24"/>
  <c r="H5" i="24"/>
  <c r="G5" i="24"/>
  <c r="F5" i="24"/>
  <c r="E5" i="24"/>
  <c r="C5" i="24"/>
  <c r="AQ4" i="24"/>
  <c r="AP4" i="24"/>
  <c r="AO4" i="24"/>
  <c r="AN4" i="24"/>
  <c r="AM4" i="24"/>
  <c r="AL4" i="24"/>
  <c r="AK4" i="24"/>
  <c r="AJ4" i="24"/>
  <c r="AI4" i="24"/>
  <c r="AH4" i="24"/>
  <c r="AG4" i="24"/>
  <c r="AF4" i="24"/>
  <c r="AE4" i="24"/>
  <c r="AD4" i="24"/>
  <c r="AC4" i="24"/>
  <c r="AB4" i="24"/>
  <c r="AA4" i="24"/>
  <c r="Z4" i="24"/>
  <c r="Y4" i="24"/>
  <c r="X4" i="24"/>
  <c r="W4" i="24"/>
  <c r="V4" i="24"/>
  <c r="U4" i="24"/>
  <c r="T4" i="24"/>
  <c r="S4" i="24"/>
  <c r="R4" i="24"/>
  <c r="Q4" i="24"/>
  <c r="P4" i="24"/>
  <c r="O4" i="24"/>
  <c r="N4" i="24"/>
  <c r="M4" i="24"/>
  <c r="L4" i="24"/>
  <c r="K4" i="24"/>
  <c r="J4" i="24"/>
  <c r="I4" i="24"/>
  <c r="H4" i="24"/>
  <c r="G4" i="24"/>
  <c r="F4" i="24"/>
  <c r="E4" i="24"/>
  <c r="D4" i="24"/>
  <c r="C5" i="23"/>
  <c r="D5" i="23"/>
  <c r="E5" i="23"/>
  <c r="F5" i="23"/>
  <c r="G5" i="23"/>
  <c r="H5" i="23"/>
  <c r="I5" i="23"/>
  <c r="J5" i="23"/>
  <c r="K5" i="23"/>
  <c r="L5" i="23"/>
  <c r="M5" i="23"/>
  <c r="N5" i="23"/>
  <c r="O5" i="23"/>
  <c r="P5" i="23"/>
  <c r="Q5" i="23"/>
  <c r="R5" i="23"/>
  <c r="S5" i="23"/>
  <c r="T5" i="23"/>
  <c r="U5" i="23"/>
  <c r="V5" i="23"/>
  <c r="W5" i="23"/>
  <c r="X5" i="23"/>
  <c r="Y5" i="23"/>
  <c r="Z5" i="23"/>
  <c r="AA5" i="23"/>
  <c r="AB5" i="23"/>
  <c r="AC5" i="23"/>
  <c r="AD5" i="23"/>
  <c r="AE5" i="23"/>
  <c r="AF5" i="23"/>
  <c r="AG5" i="23"/>
  <c r="AH5" i="23"/>
  <c r="AI5" i="23"/>
  <c r="AJ5" i="23"/>
  <c r="AK5" i="23"/>
  <c r="AL5" i="23"/>
  <c r="AM5" i="23"/>
  <c r="AN5" i="23"/>
  <c r="AO5" i="23"/>
  <c r="AP5" i="23"/>
  <c r="AQ5" i="23"/>
  <c r="C6" i="23"/>
  <c r="D6" i="23"/>
  <c r="E6" i="23"/>
  <c r="F6" i="23"/>
  <c r="G6" i="23"/>
  <c r="H6" i="23"/>
  <c r="I6" i="23"/>
  <c r="J6" i="23"/>
  <c r="K6" i="23"/>
  <c r="L6" i="23"/>
  <c r="M6" i="23"/>
  <c r="N6" i="23"/>
  <c r="O6" i="23"/>
  <c r="P6" i="23"/>
  <c r="Q6" i="23"/>
  <c r="R6" i="23"/>
  <c r="S6" i="23"/>
  <c r="T6" i="23"/>
  <c r="U6" i="23"/>
  <c r="V6" i="23"/>
  <c r="W6" i="23"/>
  <c r="X6" i="23"/>
  <c r="Y6" i="23"/>
  <c r="Z6" i="23"/>
  <c r="AA6" i="23"/>
  <c r="AB6" i="23"/>
  <c r="AC6" i="23"/>
  <c r="AD6" i="23"/>
  <c r="AE6" i="23"/>
  <c r="AF6" i="23"/>
  <c r="AG6" i="23"/>
  <c r="AH6" i="23"/>
  <c r="AI6" i="23"/>
  <c r="AJ6" i="23"/>
  <c r="AK6" i="23"/>
  <c r="AL6" i="23"/>
  <c r="AM6" i="23"/>
  <c r="AN6" i="23"/>
  <c r="AO6" i="23"/>
  <c r="AP6" i="23"/>
  <c r="AQ6" i="23"/>
  <c r="C7" i="23"/>
  <c r="D7" i="23"/>
  <c r="E7" i="23"/>
  <c r="F7" i="23"/>
  <c r="G7" i="23"/>
  <c r="H7" i="23"/>
  <c r="I7" i="23"/>
  <c r="J7" i="23"/>
  <c r="K7" i="23"/>
  <c r="L7" i="23"/>
  <c r="M7" i="23"/>
  <c r="N7" i="23"/>
  <c r="O7" i="23"/>
  <c r="P7" i="23"/>
  <c r="Q7" i="23"/>
  <c r="R7" i="23"/>
  <c r="S7" i="23"/>
  <c r="T7" i="23"/>
  <c r="U7" i="23"/>
  <c r="V7" i="23"/>
  <c r="W7" i="23"/>
  <c r="X7" i="23"/>
  <c r="Y7" i="23"/>
  <c r="Z7" i="23"/>
  <c r="AA7" i="23"/>
  <c r="AB7" i="23"/>
  <c r="AC7" i="23"/>
  <c r="AD7" i="23"/>
  <c r="AE7" i="23"/>
  <c r="AF7" i="23"/>
  <c r="AG7" i="23"/>
  <c r="AH7" i="23"/>
  <c r="AI7" i="23"/>
  <c r="AJ7" i="23"/>
  <c r="AK7" i="23"/>
  <c r="AL7" i="23"/>
  <c r="AM7" i="23"/>
  <c r="AN7" i="23"/>
  <c r="AO7" i="23"/>
  <c r="AP7" i="23"/>
  <c r="AQ7" i="23"/>
  <c r="C8" i="23"/>
  <c r="D8" i="23"/>
  <c r="E8" i="23"/>
  <c r="F8" i="23"/>
  <c r="G8" i="23"/>
  <c r="H8" i="23"/>
  <c r="I8" i="23"/>
  <c r="J8" i="23"/>
  <c r="K8" i="23"/>
  <c r="L8" i="23"/>
  <c r="M8" i="23"/>
  <c r="N8" i="23"/>
  <c r="O8" i="23"/>
  <c r="P8" i="23"/>
  <c r="Q8" i="23"/>
  <c r="R8" i="23"/>
  <c r="S8" i="23"/>
  <c r="T8" i="23"/>
  <c r="U8" i="23"/>
  <c r="V8" i="23"/>
  <c r="W8" i="23"/>
  <c r="X8" i="23"/>
  <c r="Y8" i="23"/>
  <c r="Z8" i="23"/>
  <c r="AA8" i="23"/>
  <c r="AB8" i="23"/>
  <c r="AC8" i="23"/>
  <c r="AD8" i="23"/>
  <c r="AE8" i="23"/>
  <c r="AF8" i="23"/>
  <c r="AG8" i="23"/>
  <c r="AH8" i="23"/>
  <c r="AI8" i="23"/>
  <c r="AJ8" i="23"/>
  <c r="AK8" i="23"/>
  <c r="AL8" i="23"/>
  <c r="AM8" i="23"/>
  <c r="AN8" i="23"/>
  <c r="AO8" i="23"/>
  <c r="AP8" i="23"/>
  <c r="AQ8" i="23"/>
  <c r="C9" i="23"/>
  <c r="D9" i="23"/>
  <c r="E9" i="23"/>
  <c r="F9" i="23"/>
  <c r="G9" i="23"/>
  <c r="H9" i="23"/>
  <c r="I9" i="23"/>
  <c r="J9" i="23"/>
  <c r="K9" i="23"/>
  <c r="L9" i="23"/>
  <c r="M9" i="23"/>
  <c r="N9" i="23"/>
  <c r="O9" i="23"/>
  <c r="P9" i="23"/>
  <c r="Q9" i="23"/>
  <c r="R9" i="23"/>
  <c r="S9" i="23"/>
  <c r="T9" i="23"/>
  <c r="U9" i="23"/>
  <c r="V9" i="23"/>
  <c r="W9" i="23"/>
  <c r="X9" i="23"/>
  <c r="Y9" i="23"/>
  <c r="Z9" i="23"/>
  <c r="AA9" i="23"/>
  <c r="AB9" i="23"/>
  <c r="AC9" i="23"/>
  <c r="AD9" i="23"/>
  <c r="AE9" i="23"/>
  <c r="AF9" i="23"/>
  <c r="AG9" i="23"/>
  <c r="AH9" i="23"/>
  <c r="AI9" i="23"/>
  <c r="AJ9" i="23"/>
  <c r="AK9" i="23"/>
  <c r="AL9" i="23"/>
  <c r="AM9" i="23"/>
  <c r="AN9" i="23"/>
  <c r="AO9" i="23"/>
  <c r="AP9" i="23"/>
  <c r="AQ9" i="23"/>
  <c r="C10" i="23"/>
  <c r="D10" i="23"/>
  <c r="E10" i="23"/>
  <c r="F10" i="23"/>
  <c r="G10" i="23"/>
  <c r="H10" i="23"/>
  <c r="I10" i="23"/>
  <c r="J10" i="23"/>
  <c r="K10" i="23"/>
  <c r="L10" i="23"/>
  <c r="M10" i="23"/>
  <c r="N10" i="23"/>
  <c r="O10" i="23"/>
  <c r="P10" i="23"/>
  <c r="Q10" i="23"/>
  <c r="R10" i="23"/>
  <c r="S10" i="23"/>
  <c r="T10" i="23"/>
  <c r="U10" i="23"/>
  <c r="V10" i="23"/>
  <c r="W10" i="23"/>
  <c r="X10" i="23"/>
  <c r="Y10" i="23"/>
  <c r="Z10" i="23"/>
  <c r="AA10" i="23"/>
  <c r="AB10" i="23"/>
  <c r="AC10" i="23"/>
  <c r="AD10" i="23"/>
  <c r="AE10" i="23"/>
  <c r="AF10" i="23"/>
  <c r="AG10" i="23"/>
  <c r="AH10" i="23"/>
  <c r="AI10" i="23"/>
  <c r="AJ10" i="23"/>
  <c r="AK10" i="23"/>
  <c r="AL10" i="23"/>
  <c r="AM10" i="23"/>
  <c r="AN10" i="23"/>
  <c r="AO10" i="23"/>
  <c r="AP10" i="23"/>
  <c r="AQ10" i="23"/>
  <c r="C11" i="23"/>
  <c r="D11" i="23"/>
  <c r="E11" i="23"/>
  <c r="F11" i="23"/>
  <c r="G11" i="23"/>
  <c r="H11" i="23"/>
  <c r="I11" i="23"/>
  <c r="J11" i="23"/>
  <c r="K11" i="23"/>
  <c r="L11" i="23"/>
  <c r="M11" i="23"/>
  <c r="N11" i="23"/>
  <c r="O11" i="23"/>
  <c r="P11" i="23"/>
  <c r="Q11" i="23"/>
  <c r="R11" i="23"/>
  <c r="S11" i="23"/>
  <c r="T11" i="23"/>
  <c r="U11" i="23"/>
  <c r="V11" i="23"/>
  <c r="W11" i="23"/>
  <c r="X11" i="23"/>
  <c r="Y11" i="23"/>
  <c r="Z11" i="23"/>
  <c r="AA11" i="23"/>
  <c r="AB11" i="23"/>
  <c r="AC11" i="23"/>
  <c r="AD11" i="23"/>
  <c r="AE11" i="23"/>
  <c r="AF11" i="23"/>
  <c r="AG11" i="23"/>
  <c r="AH11" i="23"/>
  <c r="AI11" i="23"/>
  <c r="AJ11" i="23"/>
  <c r="AK11" i="23"/>
  <c r="AL11" i="23"/>
  <c r="AM11" i="23"/>
  <c r="AN11" i="23"/>
  <c r="AO11" i="23"/>
  <c r="AP11" i="23"/>
  <c r="AQ11" i="23"/>
  <c r="C12" i="23"/>
  <c r="D12" i="23"/>
  <c r="E12" i="23"/>
  <c r="F12" i="23"/>
  <c r="G12" i="23"/>
  <c r="H12" i="23"/>
  <c r="I12" i="23"/>
  <c r="J12" i="23"/>
  <c r="K12" i="23"/>
  <c r="L12" i="23"/>
  <c r="M12" i="23"/>
  <c r="N12" i="23"/>
  <c r="O12" i="23"/>
  <c r="P12" i="23"/>
  <c r="Q12" i="23"/>
  <c r="R12" i="23"/>
  <c r="S12" i="23"/>
  <c r="T12" i="23"/>
  <c r="U12" i="23"/>
  <c r="V12" i="23"/>
  <c r="W12" i="23"/>
  <c r="X12" i="23"/>
  <c r="Y12" i="23"/>
  <c r="Z12" i="23"/>
  <c r="AA12" i="23"/>
  <c r="AB12" i="23"/>
  <c r="AC12" i="23"/>
  <c r="AD12" i="23"/>
  <c r="AE12" i="23"/>
  <c r="AF12" i="23"/>
  <c r="AG12" i="23"/>
  <c r="AH12" i="23"/>
  <c r="AI12" i="23"/>
  <c r="AJ12" i="23"/>
  <c r="AK12" i="23"/>
  <c r="AL12" i="23"/>
  <c r="AM12" i="23"/>
  <c r="AN12" i="23"/>
  <c r="AO12" i="23"/>
  <c r="AP12" i="23"/>
  <c r="AQ12" i="23"/>
  <c r="C13" i="23"/>
  <c r="D13" i="23"/>
  <c r="E13" i="23"/>
  <c r="F13" i="23"/>
  <c r="G13" i="23"/>
  <c r="H13" i="23"/>
  <c r="I13" i="23"/>
  <c r="J13" i="23"/>
  <c r="K13" i="23"/>
  <c r="L13" i="23"/>
  <c r="M13" i="23"/>
  <c r="N13" i="23"/>
  <c r="O13" i="23"/>
  <c r="P13" i="23"/>
  <c r="Q13" i="23"/>
  <c r="R13" i="23"/>
  <c r="S13" i="23"/>
  <c r="T13" i="23"/>
  <c r="U13" i="23"/>
  <c r="V13" i="23"/>
  <c r="W13" i="23"/>
  <c r="X13" i="23"/>
  <c r="Y13" i="23"/>
  <c r="Z13" i="23"/>
  <c r="AA13" i="23"/>
  <c r="AB13" i="23"/>
  <c r="AC13" i="23"/>
  <c r="AD13" i="23"/>
  <c r="AE13" i="23"/>
  <c r="AF13" i="23"/>
  <c r="AG13" i="23"/>
  <c r="AH13" i="23"/>
  <c r="AI13" i="23"/>
  <c r="AJ13" i="23"/>
  <c r="AK13" i="23"/>
  <c r="AL13" i="23"/>
  <c r="AM13" i="23"/>
  <c r="AN13" i="23"/>
  <c r="AO13" i="23"/>
  <c r="AP13" i="23"/>
  <c r="AQ13" i="23"/>
  <c r="C14" i="23"/>
  <c r="D14" i="23"/>
  <c r="E14" i="23"/>
  <c r="F14" i="23"/>
  <c r="G14" i="23"/>
  <c r="H14" i="23"/>
  <c r="I14" i="23"/>
  <c r="J14" i="23"/>
  <c r="K14" i="23"/>
  <c r="L14" i="23"/>
  <c r="M14" i="23"/>
  <c r="N14" i="23"/>
  <c r="O14" i="23"/>
  <c r="P14" i="23"/>
  <c r="Q14" i="23"/>
  <c r="R14" i="23"/>
  <c r="S14" i="23"/>
  <c r="T14" i="23"/>
  <c r="U14" i="23"/>
  <c r="V14" i="23"/>
  <c r="W14" i="23"/>
  <c r="X14" i="23"/>
  <c r="Y14" i="23"/>
  <c r="Z14" i="23"/>
  <c r="AA14" i="23"/>
  <c r="AB14" i="23"/>
  <c r="AC14" i="23"/>
  <c r="AD14" i="23"/>
  <c r="AE14" i="23"/>
  <c r="AF14" i="23"/>
  <c r="AG14" i="23"/>
  <c r="AH14" i="23"/>
  <c r="AI14" i="23"/>
  <c r="AJ14" i="23"/>
  <c r="AK14" i="23"/>
  <c r="AL14" i="23"/>
  <c r="AM14" i="23"/>
  <c r="AN14" i="23"/>
  <c r="AO14" i="23"/>
  <c r="AP14" i="23"/>
  <c r="AQ14" i="23"/>
  <c r="C15" i="23"/>
  <c r="D15" i="23"/>
  <c r="E15" i="23"/>
  <c r="F15" i="23"/>
  <c r="G15" i="23"/>
  <c r="H15" i="23"/>
  <c r="I15" i="23"/>
  <c r="J15" i="23"/>
  <c r="K15" i="23"/>
  <c r="L15" i="23"/>
  <c r="M15" i="23"/>
  <c r="N15" i="23"/>
  <c r="O15" i="23"/>
  <c r="P15" i="23"/>
  <c r="Q15" i="23"/>
  <c r="R15" i="23"/>
  <c r="S15" i="23"/>
  <c r="T15" i="23"/>
  <c r="U15" i="23"/>
  <c r="V15" i="23"/>
  <c r="W15" i="23"/>
  <c r="X15" i="23"/>
  <c r="Y15" i="23"/>
  <c r="Z15" i="23"/>
  <c r="AA15" i="23"/>
  <c r="AB15" i="23"/>
  <c r="AC15" i="23"/>
  <c r="AD15" i="23"/>
  <c r="AE15" i="23"/>
  <c r="AF15" i="23"/>
  <c r="AG15" i="23"/>
  <c r="AH15" i="23"/>
  <c r="AI15" i="23"/>
  <c r="AJ15" i="23"/>
  <c r="AK15" i="23"/>
  <c r="AL15" i="23"/>
  <c r="AM15" i="23"/>
  <c r="AN15" i="23"/>
  <c r="AO15" i="23"/>
  <c r="AP15" i="23"/>
  <c r="AQ15" i="23"/>
  <c r="C16" i="23"/>
  <c r="D16" i="23"/>
  <c r="E16" i="23"/>
  <c r="F16" i="23"/>
  <c r="G16" i="23"/>
  <c r="H16" i="23"/>
  <c r="I16" i="23"/>
  <c r="J16" i="23"/>
  <c r="K16" i="23"/>
  <c r="L16" i="23"/>
  <c r="M16" i="23"/>
  <c r="N16" i="23"/>
  <c r="O16" i="23"/>
  <c r="P16" i="23"/>
  <c r="Q16" i="23"/>
  <c r="R16" i="23"/>
  <c r="S16" i="23"/>
  <c r="T16" i="23"/>
  <c r="U16" i="23"/>
  <c r="V16" i="23"/>
  <c r="W16" i="23"/>
  <c r="X16" i="23"/>
  <c r="Y16" i="23"/>
  <c r="Z16" i="23"/>
  <c r="AA16" i="23"/>
  <c r="AB16" i="23"/>
  <c r="AC16" i="23"/>
  <c r="AD16" i="23"/>
  <c r="AE16" i="23"/>
  <c r="AF16" i="23"/>
  <c r="AG16" i="23"/>
  <c r="AH16" i="23"/>
  <c r="AI16" i="23"/>
  <c r="AJ16" i="23"/>
  <c r="AK16" i="23"/>
  <c r="AL16" i="23"/>
  <c r="AM16" i="23"/>
  <c r="AN16" i="23"/>
  <c r="AO16" i="23"/>
  <c r="AP16" i="23"/>
  <c r="AQ16" i="23"/>
  <c r="C17" i="23"/>
  <c r="D17" i="23"/>
  <c r="E17" i="23"/>
  <c r="F17" i="23"/>
  <c r="G17" i="23"/>
  <c r="H17" i="23"/>
  <c r="I17" i="23"/>
  <c r="J17" i="23"/>
  <c r="K17" i="23"/>
  <c r="L17" i="23"/>
  <c r="M17" i="23"/>
  <c r="N17" i="23"/>
  <c r="O17" i="23"/>
  <c r="P17" i="23"/>
  <c r="Q17" i="23"/>
  <c r="R17" i="23"/>
  <c r="S17" i="23"/>
  <c r="T17" i="23"/>
  <c r="U17" i="23"/>
  <c r="V17" i="23"/>
  <c r="W17" i="23"/>
  <c r="X17" i="23"/>
  <c r="Y17" i="23"/>
  <c r="Z17" i="23"/>
  <c r="AA17" i="23"/>
  <c r="AB17" i="23"/>
  <c r="AC17" i="23"/>
  <c r="AD17" i="23"/>
  <c r="AE17" i="23"/>
  <c r="AF17" i="23"/>
  <c r="AG17" i="23"/>
  <c r="AH17" i="23"/>
  <c r="AI17" i="23"/>
  <c r="AJ17" i="23"/>
  <c r="AK17" i="23"/>
  <c r="AL17" i="23"/>
  <c r="AM17" i="23"/>
  <c r="AN17" i="23"/>
  <c r="AO17" i="23"/>
  <c r="AP17" i="23"/>
  <c r="AQ17" i="23"/>
  <c r="C18" i="23"/>
  <c r="D18" i="23"/>
  <c r="E18" i="23"/>
  <c r="F18" i="23"/>
  <c r="G18" i="23"/>
  <c r="H18" i="23"/>
  <c r="I18" i="23"/>
  <c r="J18" i="23"/>
  <c r="K18" i="23"/>
  <c r="L18" i="23"/>
  <c r="M18" i="23"/>
  <c r="N18" i="23"/>
  <c r="O18" i="23"/>
  <c r="P18" i="23"/>
  <c r="Q18" i="23"/>
  <c r="R18" i="23"/>
  <c r="S18" i="23"/>
  <c r="T18" i="23"/>
  <c r="U18" i="23"/>
  <c r="V18" i="23"/>
  <c r="W18" i="23"/>
  <c r="X18" i="23"/>
  <c r="Y18" i="23"/>
  <c r="Z18" i="23"/>
  <c r="AA18" i="23"/>
  <c r="AB18" i="23"/>
  <c r="AC18" i="23"/>
  <c r="AD18" i="23"/>
  <c r="AE18" i="23"/>
  <c r="AF18" i="23"/>
  <c r="AG18" i="23"/>
  <c r="AH18" i="23"/>
  <c r="AI18" i="23"/>
  <c r="AJ18" i="23"/>
  <c r="AK18" i="23"/>
  <c r="AL18" i="23"/>
  <c r="AM18" i="23"/>
  <c r="AN18" i="23"/>
  <c r="AO18" i="23"/>
  <c r="AP18" i="23"/>
  <c r="AQ18" i="23"/>
  <c r="C19" i="23"/>
  <c r="D19" i="23"/>
  <c r="E19" i="23"/>
  <c r="F19" i="23"/>
  <c r="G19" i="23"/>
  <c r="H19" i="23"/>
  <c r="I19" i="23"/>
  <c r="J19" i="23"/>
  <c r="K19" i="23"/>
  <c r="L19" i="23"/>
  <c r="M19" i="23"/>
  <c r="N19" i="23"/>
  <c r="O19" i="23"/>
  <c r="P19" i="23"/>
  <c r="Q19" i="23"/>
  <c r="R19" i="23"/>
  <c r="S19" i="23"/>
  <c r="T19" i="23"/>
  <c r="U19" i="23"/>
  <c r="V19" i="23"/>
  <c r="W19" i="23"/>
  <c r="X19" i="23"/>
  <c r="Y19" i="23"/>
  <c r="Z19" i="23"/>
  <c r="AA19" i="23"/>
  <c r="AB19" i="23"/>
  <c r="AC19" i="23"/>
  <c r="AD19" i="23"/>
  <c r="AE19" i="23"/>
  <c r="AF19" i="23"/>
  <c r="AG19" i="23"/>
  <c r="AH19" i="23"/>
  <c r="AI19" i="23"/>
  <c r="AJ19" i="23"/>
  <c r="AK19" i="23"/>
  <c r="AL19" i="23"/>
  <c r="AM19" i="23"/>
  <c r="AN19" i="23"/>
  <c r="AO19" i="23"/>
  <c r="AP19" i="23"/>
  <c r="AQ19" i="23"/>
  <c r="C20" i="23"/>
  <c r="D20" i="23"/>
  <c r="E20" i="23"/>
  <c r="F20" i="23"/>
  <c r="G20" i="23"/>
  <c r="H20" i="23"/>
  <c r="I20" i="23"/>
  <c r="J20" i="23"/>
  <c r="K20" i="23"/>
  <c r="L20" i="23"/>
  <c r="M20" i="23"/>
  <c r="N20" i="23"/>
  <c r="O20" i="23"/>
  <c r="P20" i="23"/>
  <c r="Q20" i="23"/>
  <c r="R20" i="23"/>
  <c r="S20" i="23"/>
  <c r="T20" i="23"/>
  <c r="U20" i="23"/>
  <c r="V20" i="23"/>
  <c r="W20" i="23"/>
  <c r="X20" i="23"/>
  <c r="Y20" i="23"/>
  <c r="Z20" i="23"/>
  <c r="AA20" i="23"/>
  <c r="AB20" i="23"/>
  <c r="AC20" i="23"/>
  <c r="AD20" i="23"/>
  <c r="AE20" i="23"/>
  <c r="AF20" i="23"/>
  <c r="AG20" i="23"/>
  <c r="AH20" i="23"/>
  <c r="AI20" i="23"/>
  <c r="AJ20" i="23"/>
  <c r="AK20" i="23"/>
  <c r="AL20" i="23"/>
  <c r="AM20" i="23"/>
  <c r="AN20" i="23"/>
  <c r="AO20" i="23"/>
  <c r="AP20" i="23"/>
  <c r="AQ20" i="23"/>
  <c r="C21" i="23"/>
  <c r="D21" i="23"/>
  <c r="E21" i="23"/>
  <c r="F21" i="23"/>
  <c r="G21" i="23"/>
  <c r="H21" i="23"/>
  <c r="I21" i="23"/>
  <c r="J21" i="23"/>
  <c r="K21" i="23"/>
  <c r="L21" i="23"/>
  <c r="M21" i="23"/>
  <c r="N21" i="23"/>
  <c r="O21" i="23"/>
  <c r="P21" i="23"/>
  <c r="Q21" i="23"/>
  <c r="R21" i="23"/>
  <c r="S21" i="23"/>
  <c r="T21" i="23"/>
  <c r="U21" i="23"/>
  <c r="V21" i="23"/>
  <c r="W21" i="23"/>
  <c r="X21" i="23"/>
  <c r="Y21" i="23"/>
  <c r="Z21" i="23"/>
  <c r="AA21" i="23"/>
  <c r="AB21" i="23"/>
  <c r="AC21" i="23"/>
  <c r="AD21" i="23"/>
  <c r="AE21" i="23"/>
  <c r="AF21" i="23"/>
  <c r="AG21" i="23"/>
  <c r="AH21" i="23"/>
  <c r="AI21" i="23"/>
  <c r="AJ21" i="23"/>
  <c r="AK21" i="23"/>
  <c r="AL21" i="23"/>
  <c r="AM21" i="23"/>
  <c r="AN21" i="23"/>
  <c r="AO21" i="23"/>
  <c r="AP21" i="23"/>
  <c r="AQ21" i="23"/>
  <c r="C22" i="23"/>
  <c r="D22" i="23"/>
  <c r="E22" i="23"/>
  <c r="F22" i="23"/>
  <c r="G22" i="23"/>
  <c r="H22" i="23"/>
  <c r="I22" i="23"/>
  <c r="J22" i="23"/>
  <c r="K22" i="23"/>
  <c r="L22" i="23"/>
  <c r="M22" i="23"/>
  <c r="N22" i="23"/>
  <c r="O22" i="23"/>
  <c r="P22" i="23"/>
  <c r="Q22" i="23"/>
  <c r="R22" i="23"/>
  <c r="S22" i="23"/>
  <c r="T22" i="23"/>
  <c r="U22" i="23"/>
  <c r="V22" i="23"/>
  <c r="W22" i="23"/>
  <c r="X22" i="23"/>
  <c r="Y22" i="23"/>
  <c r="Z22" i="23"/>
  <c r="AA22" i="23"/>
  <c r="AB22" i="23"/>
  <c r="AC22" i="23"/>
  <c r="AD22" i="23"/>
  <c r="AE22" i="23"/>
  <c r="AF22" i="23"/>
  <c r="AG22" i="23"/>
  <c r="AH22" i="23"/>
  <c r="AI22" i="23"/>
  <c r="AJ22" i="23"/>
  <c r="AK22" i="23"/>
  <c r="AL22" i="23"/>
  <c r="AM22" i="23"/>
  <c r="AN22" i="23"/>
  <c r="AO22" i="23"/>
  <c r="AP22" i="23"/>
  <c r="AQ22" i="23"/>
  <c r="C23" i="23"/>
  <c r="D23" i="23"/>
  <c r="E23" i="23"/>
  <c r="F23" i="23"/>
  <c r="G23" i="23"/>
  <c r="H23" i="23"/>
  <c r="I23" i="23"/>
  <c r="J23" i="23"/>
  <c r="K23" i="23"/>
  <c r="L23" i="23"/>
  <c r="M23" i="23"/>
  <c r="N23" i="23"/>
  <c r="O23" i="23"/>
  <c r="P23" i="23"/>
  <c r="Q23" i="23"/>
  <c r="R23" i="23"/>
  <c r="S23" i="23"/>
  <c r="T23" i="23"/>
  <c r="U23" i="23"/>
  <c r="V23" i="23"/>
  <c r="W23" i="23"/>
  <c r="X23" i="23"/>
  <c r="Y23" i="23"/>
  <c r="Z23" i="23"/>
  <c r="AA23" i="23"/>
  <c r="AB23" i="23"/>
  <c r="AC23" i="23"/>
  <c r="AD23" i="23"/>
  <c r="AE23" i="23"/>
  <c r="AF23" i="23"/>
  <c r="AG23" i="23"/>
  <c r="AH23" i="23"/>
  <c r="AI23" i="23"/>
  <c r="AJ23" i="23"/>
  <c r="AK23" i="23"/>
  <c r="AL23" i="23"/>
  <c r="AM23" i="23"/>
  <c r="AN23" i="23"/>
  <c r="AO23" i="23"/>
  <c r="AP23" i="23"/>
  <c r="AQ23" i="23"/>
  <c r="C24" i="23"/>
  <c r="D24" i="23"/>
  <c r="E24" i="23"/>
  <c r="F24" i="23"/>
  <c r="G24" i="23"/>
  <c r="H24" i="23"/>
  <c r="I24" i="23"/>
  <c r="J24" i="23"/>
  <c r="K24" i="23"/>
  <c r="L24" i="23"/>
  <c r="M24" i="23"/>
  <c r="N24" i="23"/>
  <c r="O24" i="23"/>
  <c r="P24" i="23"/>
  <c r="Q24" i="23"/>
  <c r="R24" i="23"/>
  <c r="S24" i="23"/>
  <c r="T24" i="23"/>
  <c r="U24" i="23"/>
  <c r="V24" i="23"/>
  <c r="W24" i="23"/>
  <c r="X24" i="23"/>
  <c r="Y24" i="23"/>
  <c r="Z24" i="23"/>
  <c r="AA24" i="23"/>
  <c r="AB24" i="23"/>
  <c r="AC24" i="23"/>
  <c r="AD24" i="23"/>
  <c r="AE24" i="23"/>
  <c r="AF24" i="23"/>
  <c r="AG24" i="23"/>
  <c r="AH24" i="23"/>
  <c r="AI24" i="23"/>
  <c r="AJ24" i="23"/>
  <c r="AK24" i="23"/>
  <c r="AL24" i="23"/>
  <c r="AM24" i="23"/>
  <c r="AN24" i="23"/>
  <c r="AO24" i="23"/>
  <c r="AP24" i="23"/>
  <c r="AQ24" i="23"/>
  <c r="C25" i="23"/>
  <c r="D25" i="23"/>
  <c r="E25" i="23"/>
  <c r="F25" i="23"/>
  <c r="G25" i="23"/>
  <c r="H25" i="23"/>
  <c r="I25" i="23"/>
  <c r="J25" i="23"/>
  <c r="K25" i="23"/>
  <c r="L25" i="23"/>
  <c r="M25" i="23"/>
  <c r="N25" i="23"/>
  <c r="O25" i="23"/>
  <c r="P25" i="23"/>
  <c r="Q25" i="23"/>
  <c r="R25" i="23"/>
  <c r="S25" i="23"/>
  <c r="T25" i="23"/>
  <c r="U25" i="23"/>
  <c r="V25" i="23"/>
  <c r="W25" i="23"/>
  <c r="X25" i="23"/>
  <c r="Y25" i="23"/>
  <c r="Z25" i="23"/>
  <c r="AA25" i="23"/>
  <c r="AB25" i="23"/>
  <c r="AC25" i="23"/>
  <c r="AD25" i="23"/>
  <c r="AE25" i="23"/>
  <c r="AF25" i="23"/>
  <c r="AG25" i="23"/>
  <c r="AH25" i="23"/>
  <c r="AI25" i="23"/>
  <c r="AJ25" i="23"/>
  <c r="AK25" i="23"/>
  <c r="AL25" i="23"/>
  <c r="AM25" i="23"/>
  <c r="AN25" i="23"/>
  <c r="AO25" i="23"/>
  <c r="AP25" i="23"/>
  <c r="AQ25" i="23"/>
  <c r="C26" i="23"/>
  <c r="D26" i="23"/>
  <c r="E26" i="23"/>
  <c r="F26" i="23"/>
  <c r="G26" i="23"/>
  <c r="H26" i="23"/>
  <c r="I26" i="23"/>
  <c r="J26" i="23"/>
  <c r="K26" i="23"/>
  <c r="L26" i="23"/>
  <c r="M26" i="23"/>
  <c r="N26" i="23"/>
  <c r="O26" i="23"/>
  <c r="P26" i="23"/>
  <c r="Q26" i="23"/>
  <c r="R26" i="23"/>
  <c r="S26" i="23"/>
  <c r="T26" i="23"/>
  <c r="U26" i="23"/>
  <c r="V26" i="23"/>
  <c r="W26" i="23"/>
  <c r="X26" i="23"/>
  <c r="Y26" i="23"/>
  <c r="Z26" i="23"/>
  <c r="AA26" i="23"/>
  <c r="AB26" i="23"/>
  <c r="AC26" i="23"/>
  <c r="AD26" i="23"/>
  <c r="AE26" i="23"/>
  <c r="AF26" i="23"/>
  <c r="AG26" i="23"/>
  <c r="AH26" i="23"/>
  <c r="AI26" i="23"/>
  <c r="AJ26" i="23"/>
  <c r="AK26" i="23"/>
  <c r="AL26" i="23"/>
  <c r="AM26" i="23"/>
  <c r="AN26" i="23"/>
  <c r="AO26" i="23"/>
  <c r="AP26" i="23"/>
  <c r="AQ26" i="23"/>
  <c r="C27" i="23"/>
  <c r="D27" i="23"/>
  <c r="E27" i="23"/>
  <c r="F27" i="23"/>
  <c r="G27" i="23"/>
  <c r="H27" i="23"/>
  <c r="I27" i="23"/>
  <c r="J27" i="23"/>
  <c r="K27" i="23"/>
  <c r="L27" i="23"/>
  <c r="M27" i="23"/>
  <c r="N27" i="23"/>
  <c r="O27" i="23"/>
  <c r="P27" i="23"/>
  <c r="Q27" i="23"/>
  <c r="R27" i="23"/>
  <c r="S27" i="23"/>
  <c r="T27" i="23"/>
  <c r="U27" i="23"/>
  <c r="V27" i="23"/>
  <c r="W27" i="23"/>
  <c r="X27" i="23"/>
  <c r="Y27" i="23"/>
  <c r="Z27" i="23"/>
  <c r="AA27" i="23"/>
  <c r="AB27" i="23"/>
  <c r="AC27" i="23"/>
  <c r="AD27" i="23"/>
  <c r="AE27" i="23"/>
  <c r="AF27" i="23"/>
  <c r="AG27" i="23"/>
  <c r="AH27" i="23"/>
  <c r="AI27" i="23"/>
  <c r="AJ27" i="23"/>
  <c r="AK27" i="23"/>
  <c r="AL27" i="23"/>
  <c r="AM27" i="23"/>
  <c r="AN27" i="23"/>
  <c r="AO27" i="23"/>
  <c r="AP27" i="23"/>
  <c r="AQ27" i="23"/>
  <c r="C28" i="23"/>
  <c r="D28" i="23"/>
  <c r="E28" i="23"/>
  <c r="F28" i="23"/>
  <c r="G28" i="23"/>
  <c r="H28" i="23"/>
  <c r="I28" i="23"/>
  <c r="J28" i="23"/>
  <c r="K28" i="23"/>
  <c r="L28" i="23"/>
  <c r="M28" i="23"/>
  <c r="N28" i="23"/>
  <c r="O28" i="23"/>
  <c r="P28" i="23"/>
  <c r="Q28" i="23"/>
  <c r="R28" i="23"/>
  <c r="S28" i="23"/>
  <c r="T28" i="23"/>
  <c r="U28" i="23"/>
  <c r="V28" i="23"/>
  <c r="W28" i="23"/>
  <c r="X28" i="23"/>
  <c r="Y28" i="23"/>
  <c r="Z28" i="23"/>
  <c r="AA28" i="23"/>
  <c r="AB28" i="23"/>
  <c r="AC28" i="23"/>
  <c r="AD28" i="23"/>
  <c r="AE28" i="23"/>
  <c r="AF28" i="23"/>
  <c r="AG28" i="23"/>
  <c r="AH28" i="23"/>
  <c r="AI28" i="23"/>
  <c r="AJ28" i="23"/>
  <c r="AK28" i="23"/>
  <c r="AL28" i="23"/>
  <c r="AM28" i="23"/>
  <c r="AN28" i="23"/>
  <c r="AO28" i="23"/>
  <c r="AP28" i="23"/>
  <c r="AQ28" i="23"/>
  <c r="C29" i="23"/>
  <c r="D29" i="23"/>
  <c r="E29" i="23"/>
  <c r="F29" i="23"/>
  <c r="G29" i="23"/>
  <c r="H29" i="23"/>
  <c r="I29" i="23"/>
  <c r="J29" i="23"/>
  <c r="K29" i="23"/>
  <c r="L29" i="23"/>
  <c r="M29" i="23"/>
  <c r="N29" i="23"/>
  <c r="O29" i="23"/>
  <c r="P29" i="23"/>
  <c r="Q29" i="23"/>
  <c r="R29" i="23"/>
  <c r="S29" i="23"/>
  <c r="T29" i="23"/>
  <c r="U29" i="23"/>
  <c r="V29" i="23"/>
  <c r="W29" i="23"/>
  <c r="X29" i="23"/>
  <c r="Y29" i="23"/>
  <c r="Z29" i="23"/>
  <c r="AA29" i="23"/>
  <c r="AB29" i="23"/>
  <c r="AC29" i="23"/>
  <c r="AD29" i="23"/>
  <c r="AE29" i="23"/>
  <c r="AF29" i="23"/>
  <c r="AG29" i="23"/>
  <c r="AH29" i="23"/>
  <c r="AI29" i="23"/>
  <c r="AJ29" i="23"/>
  <c r="AK29" i="23"/>
  <c r="AL29" i="23"/>
  <c r="AM29" i="23"/>
  <c r="AN29" i="23"/>
  <c r="AO29" i="23"/>
  <c r="AP29" i="23"/>
  <c r="AQ29" i="23"/>
  <c r="C30" i="23"/>
  <c r="D30" i="23"/>
  <c r="E30" i="23"/>
  <c r="F30" i="23"/>
  <c r="G30" i="23"/>
  <c r="H30" i="23"/>
  <c r="I30" i="23"/>
  <c r="J30" i="23"/>
  <c r="K30" i="23"/>
  <c r="L30" i="23"/>
  <c r="M30" i="23"/>
  <c r="N30" i="23"/>
  <c r="O30" i="23"/>
  <c r="P30" i="23"/>
  <c r="Q30" i="23"/>
  <c r="R30" i="23"/>
  <c r="S30" i="23"/>
  <c r="T30" i="23"/>
  <c r="U30" i="23"/>
  <c r="V30" i="23"/>
  <c r="W30" i="23"/>
  <c r="X30" i="23"/>
  <c r="Y30" i="23"/>
  <c r="Z30" i="23"/>
  <c r="AA30" i="23"/>
  <c r="AB30" i="23"/>
  <c r="AC30" i="23"/>
  <c r="AD30" i="23"/>
  <c r="AE30" i="23"/>
  <c r="AF30" i="23"/>
  <c r="AG30" i="23"/>
  <c r="AH30" i="23"/>
  <c r="AI30" i="23"/>
  <c r="AJ30" i="23"/>
  <c r="AK30" i="23"/>
  <c r="AL30" i="23"/>
  <c r="AM30" i="23"/>
  <c r="AN30" i="23"/>
  <c r="AO30" i="23"/>
  <c r="AP30" i="23"/>
  <c r="AQ30" i="23"/>
  <c r="C31" i="23"/>
  <c r="D31" i="23"/>
  <c r="E31" i="23"/>
  <c r="F31" i="23"/>
  <c r="G31" i="23"/>
  <c r="H31" i="23"/>
  <c r="I31" i="23"/>
  <c r="J31" i="23"/>
  <c r="K31" i="23"/>
  <c r="L31" i="23"/>
  <c r="M31" i="23"/>
  <c r="N31" i="23"/>
  <c r="O31" i="23"/>
  <c r="P31" i="23"/>
  <c r="Q31" i="23"/>
  <c r="R31" i="23"/>
  <c r="S31" i="23"/>
  <c r="T31" i="23"/>
  <c r="U31" i="23"/>
  <c r="V31" i="23"/>
  <c r="W31" i="23"/>
  <c r="X31" i="23"/>
  <c r="Y31" i="23"/>
  <c r="Z31" i="23"/>
  <c r="AA31" i="23"/>
  <c r="AB31" i="23"/>
  <c r="AC31" i="23"/>
  <c r="AD31" i="23"/>
  <c r="AE31" i="23"/>
  <c r="AF31" i="23"/>
  <c r="AG31" i="23"/>
  <c r="AH31" i="23"/>
  <c r="AI31" i="23"/>
  <c r="AJ31" i="23"/>
  <c r="AK31" i="23"/>
  <c r="AL31" i="23"/>
  <c r="AM31" i="23"/>
  <c r="AN31" i="23"/>
  <c r="AO31" i="23"/>
  <c r="AP31" i="23"/>
  <c r="AQ31" i="23"/>
  <c r="C32" i="23"/>
  <c r="D32" i="23"/>
  <c r="E32" i="23"/>
  <c r="F32" i="23"/>
  <c r="G32" i="23"/>
  <c r="H32" i="23"/>
  <c r="I32" i="23"/>
  <c r="J32" i="23"/>
  <c r="K32" i="23"/>
  <c r="L32" i="23"/>
  <c r="M32" i="23"/>
  <c r="N32" i="23"/>
  <c r="O32" i="23"/>
  <c r="P32" i="23"/>
  <c r="Q32" i="23"/>
  <c r="R32" i="23"/>
  <c r="S32" i="23"/>
  <c r="T32" i="23"/>
  <c r="U32" i="23"/>
  <c r="V32" i="23"/>
  <c r="W32" i="23"/>
  <c r="X32" i="23"/>
  <c r="Y32" i="23"/>
  <c r="Z32" i="23"/>
  <c r="AA32" i="23"/>
  <c r="AB32" i="23"/>
  <c r="AC32" i="23"/>
  <c r="AD32" i="23"/>
  <c r="AE32" i="23"/>
  <c r="AF32" i="23"/>
  <c r="AG32" i="23"/>
  <c r="AH32" i="23"/>
  <c r="AI32" i="23"/>
  <c r="AJ32" i="23"/>
  <c r="AK32" i="23"/>
  <c r="AL32" i="23"/>
  <c r="AM32" i="23"/>
  <c r="AN32" i="23"/>
  <c r="AO32" i="23"/>
  <c r="AP32" i="23"/>
  <c r="AQ32" i="23"/>
  <c r="C33" i="23"/>
  <c r="D33" i="23"/>
  <c r="E33" i="23"/>
  <c r="F33" i="23"/>
  <c r="G33" i="23"/>
  <c r="H33" i="23"/>
  <c r="I33" i="23"/>
  <c r="J33" i="23"/>
  <c r="K33" i="23"/>
  <c r="L33" i="23"/>
  <c r="M33" i="23"/>
  <c r="N33" i="23"/>
  <c r="O33" i="23"/>
  <c r="P33" i="23"/>
  <c r="Q33" i="23"/>
  <c r="R33" i="23"/>
  <c r="S33" i="23"/>
  <c r="T33" i="23"/>
  <c r="U33" i="23"/>
  <c r="V33" i="23"/>
  <c r="W33" i="23"/>
  <c r="X33" i="23"/>
  <c r="Y33" i="23"/>
  <c r="Z33" i="23"/>
  <c r="AA33" i="23"/>
  <c r="AB33" i="23"/>
  <c r="AC33" i="23"/>
  <c r="AD33" i="23"/>
  <c r="AE33" i="23"/>
  <c r="AF33" i="23"/>
  <c r="AG33" i="23"/>
  <c r="AH33" i="23"/>
  <c r="AI33" i="23"/>
  <c r="AJ33" i="23"/>
  <c r="AK33" i="23"/>
  <c r="AL33" i="23"/>
  <c r="AM33" i="23"/>
  <c r="AN33" i="23"/>
  <c r="AO33" i="23"/>
  <c r="AP33" i="23"/>
  <c r="AQ33" i="23"/>
  <c r="C34" i="23"/>
  <c r="D34" i="23"/>
  <c r="E34" i="23"/>
  <c r="F34" i="23"/>
  <c r="G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C35" i="23"/>
  <c r="D35" i="23"/>
  <c r="E35" i="23"/>
  <c r="F35" i="23"/>
  <c r="G35" i="23"/>
  <c r="H35" i="23"/>
  <c r="I35" i="23"/>
  <c r="J35" i="23"/>
  <c r="K35" i="23"/>
  <c r="L35" i="23"/>
  <c r="M35" i="23"/>
  <c r="N35" i="23"/>
  <c r="O35" i="23"/>
  <c r="P35" i="23"/>
  <c r="Q35" i="23"/>
  <c r="R35" i="23"/>
  <c r="S35" i="23"/>
  <c r="T35" i="23"/>
  <c r="U35" i="23"/>
  <c r="V35" i="23"/>
  <c r="W35" i="23"/>
  <c r="X35" i="23"/>
  <c r="Y35" i="23"/>
  <c r="Z35" i="23"/>
  <c r="AA35" i="23"/>
  <c r="AB35" i="23"/>
  <c r="AC35" i="23"/>
  <c r="AD35" i="23"/>
  <c r="AE35" i="23"/>
  <c r="AF35" i="23"/>
  <c r="AG35" i="23"/>
  <c r="AH35" i="23"/>
  <c r="AI35" i="23"/>
  <c r="AJ35" i="23"/>
  <c r="AK35" i="23"/>
  <c r="AL35" i="23"/>
  <c r="AM35" i="23"/>
  <c r="AN35" i="23"/>
  <c r="AO35" i="23"/>
  <c r="AP35" i="23"/>
  <c r="AQ35" i="23"/>
  <c r="C36" i="23"/>
  <c r="D36" i="23"/>
  <c r="E36" i="23"/>
  <c r="F36" i="23"/>
  <c r="G36" i="23"/>
  <c r="H36" i="23"/>
  <c r="I36" i="23"/>
  <c r="J36" i="23"/>
  <c r="K36" i="23"/>
  <c r="L36" i="23"/>
  <c r="M36" i="23"/>
  <c r="N36" i="23"/>
  <c r="O36" i="23"/>
  <c r="P36" i="23"/>
  <c r="Q36" i="23"/>
  <c r="R36" i="23"/>
  <c r="S36" i="23"/>
  <c r="T36" i="23"/>
  <c r="U36" i="23"/>
  <c r="V36" i="23"/>
  <c r="W36" i="23"/>
  <c r="X36" i="23"/>
  <c r="Y36" i="23"/>
  <c r="Z36" i="23"/>
  <c r="AA36" i="23"/>
  <c r="AB36" i="23"/>
  <c r="AC36" i="23"/>
  <c r="AD36" i="23"/>
  <c r="AE36" i="23"/>
  <c r="AF36" i="23"/>
  <c r="AG36" i="23"/>
  <c r="AH36" i="23"/>
  <c r="AI36" i="23"/>
  <c r="AJ36" i="23"/>
  <c r="AK36" i="23"/>
  <c r="AL36" i="23"/>
  <c r="AM36" i="23"/>
  <c r="AN36" i="23"/>
  <c r="AO36" i="23"/>
  <c r="AP36" i="23"/>
  <c r="AQ36" i="23"/>
  <c r="C37" i="23"/>
  <c r="D37" i="23"/>
  <c r="E37" i="23"/>
  <c r="F37" i="23"/>
  <c r="G37" i="23"/>
  <c r="H37" i="23"/>
  <c r="I37" i="23"/>
  <c r="J37" i="23"/>
  <c r="K37" i="23"/>
  <c r="L37" i="23"/>
  <c r="M37" i="23"/>
  <c r="N37" i="23"/>
  <c r="O37" i="23"/>
  <c r="P37" i="23"/>
  <c r="Q37" i="23"/>
  <c r="R37" i="23"/>
  <c r="S37" i="23"/>
  <c r="T37" i="23"/>
  <c r="U37" i="23"/>
  <c r="V37" i="23"/>
  <c r="W37" i="23"/>
  <c r="X37" i="23"/>
  <c r="Y37" i="23"/>
  <c r="Z37" i="23"/>
  <c r="AA37" i="23"/>
  <c r="AB37" i="23"/>
  <c r="AC37" i="23"/>
  <c r="AD37" i="23"/>
  <c r="AE37" i="23"/>
  <c r="AF37" i="23"/>
  <c r="AG37" i="23"/>
  <c r="AH37" i="23"/>
  <c r="AI37" i="23"/>
  <c r="AJ37" i="23"/>
  <c r="AK37" i="23"/>
  <c r="AL37" i="23"/>
  <c r="AM37" i="23"/>
  <c r="AN37" i="23"/>
  <c r="AO37" i="23"/>
  <c r="AP37" i="23"/>
  <c r="AQ37" i="23"/>
  <c r="C38" i="23"/>
  <c r="D38" i="23"/>
  <c r="E38" i="23"/>
  <c r="F38" i="23"/>
  <c r="G38" i="23"/>
  <c r="H38" i="23"/>
  <c r="I38" i="23"/>
  <c r="J38" i="23"/>
  <c r="K38" i="23"/>
  <c r="L38" i="23"/>
  <c r="M38" i="23"/>
  <c r="N38" i="23"/>
  <c r="O38" i="23"/>
  <c r="P38" i="23"/>
  <c r="Q38" i="23"/>
  <c r="R38" i="23"/>
  <c r="S38" i="23"/>
  <c r="T38" i="23"/>
  <c r="U38" i="23"/>
  <c r="V38" i="23"/>
  <c r="W38" i="23"/>
  <c r="X38" i="23"/>
  <c r="Y38" i="23"/>
  <c r="Z38" i="23"/>
  <c r="AA38" i="23"/>
  <c r="AB38" i="23"/>
  <c r="AC38" i="23"/>
  <c r="AD38" i="23"/>
  <c r="AE38" i="23"/>
  <c r="AF38" i="23"/>
  <c r="AG38" i="23"/>
  <c r="AH38" i="23"/>
  <c r="AI38" i="23"/>
  <c r="AJ38" i="23"/>
  <c r="AK38" i="23"/>
  <c r="AL38" i="23"/>
  <c r="AM38" i="23"/>
  <c r="AN38" i="23"/>
  <c r="AO38" i="23"/>
  <c r="AP38" i="23"/>
  <c r="AQ38" i="23"/>
  <c r="C39" i="23"/>
  <c r="D39" i="23"/>
  <c r="E39" i="23"/>
  <c r="F39" i="23"/>
  <c r="G39" i="23"/>
  <c r="H39" i="23"/>
  <c r="I39" i="23"/>
  <c r="J39" i="23"/>
  <c r="K39" i="23"/>
  <c r="L39" i="23"/>
  <c r="M39" i="23"/>
  <c r="N39" i="23"/>
  <c r="O39" i="23"/>
  <c r="P39" i="23"/>
  <c r="Q39" i="23"/>
  <c r="R39" i="23"/>
  <c r="S39" i="23"/>
  <c r="T39" i="23"/>
  <c r="U39" i="23"/>
  <c r="V39" i="23"/>
  <c r="W39" i="23"/>
  <c r="X39" i="23"/>
  <c r="Y39" i="23"/>
  <c r="Z39" i="23"/>
  <c r="AA39" i="23"/>
  <c r="AB39" i="23"/>
  <c r="AC39" i="23"/>
  <c r="AD39" i="23"/>
  <c r="AE39" i="23"/>
  <c r="AF39" i="23"/>
  <c r="AG39" i="23"/>
  <c r="AH39" i="23"/>
  <c r="AI39" i="23"/>
  <c r="AJ39" i="23"/>
  <c r="AK39" i="23"/>
  <c r="AL39" i="23"/>
  <c r="AM39" i="23"/>
  <c r="AN39" i="23"/>
  <c r="AO39" i="23"/>
  <c r="AP39" i="23"/>
  <c r="AQ39" i="23"/>
  <c r="C40" i="23"/>
  <c r="D40" i="23"/>
  <c r="E40" i="23"/>
  <c r="F40" i="23"/>
  <c r="G40" i="23"/>
  <c r="H40" i="23"/>
  <c r="I40" i="23"/>
  <c r="J40" i="23"/>
  <c r="K40" i="23"/>
  <c r="L40" i="23"/>
  <c r="M40" i="23"/>
  <c r="N40" i="23"/>
  <c r="O40" i="23"/>
  <c r="P40" i="23"/>
  <c r="Q40" i="23"/>
  <c r="R40" i="23"/>
  <c r="S40" i="23"/>
  <c r="T40" i="23"/>
  <c r="U40" i="23"/>
  <c r="V40" i="23"/>
  <c r="W40" i="23"/>
  <c r="X40" i="23"/>
  <c r="Y40" i="23"/>
  <c r="Z40" i="23"/>
  <c r="AA40" i="23"/>
  <c r="AB40" i="23"/>
  <c r="AC40" i="23"/>
  <c r="AD40" i="23"/>
  <c r="AE40" i="23"/>
  <c r="AF40" i="23"/>
  <c r="AG40" i="23"/>
  <c r="AH40" i="23"/>
  <c r="AI40" i="23"/>
  <c r="AJ40" i="23"/>
  <c r="AK40" i="23"/>
  <c r="AL40" i="23"/>
  <c r="AM40" i="23"/>
  <c r="AN40" i="23"/>
  <c r="AO40" i="23"/>
  <c r="AP40" i="23"/>
  <c r="AQ40" i="23"/>
  <c r="C41" i="23"/>
  <c r="D41" i="23"/>
  <c r="E41" i="23"/>
  <c r="F41" i="23"/>
  <c r="G41" i="23"/>
  <c r="H41" i="23"/>
  <c r="I41" i="23"/>
  <c r="J41" i="23"/>
  <c r="K41" i="23"/>
  <c r="L41" i="23"/>
  <c r="M41" i="23"/>
  <c r="N41" i="23"/>
  <c r="O41" i="23"/>
  <c r="P41" i="23"/>
  <c r="Q41" i="23"/>
  <c r="R41" i="23"/>
  <c r="S41" i="23"/>
  <c r="T41" i="23"/>
  <c r="U41" i="23"/>
  <c r="V41" i="23"/>
  <c r="W41" i="23"/>
  <c r="X41" i="23"/>
  <c r="Y41" i="23"/>
  <c r="Z41" i="23"/>
  <c r="AA41" i="23"/>
  <c r="AB41" i="23"/>
  <c r="AC41" i="23"/>
  <c r="AD41" i="23"/>
  <c r="AE41" i="23"/>
  <c r="AF41" i="23"/>
  <c r="AG41" i="23"/>
  <c r="AH41" i="23"/>
  <c r="AI41" i="23"/>
  <c r="AJ41" i="23"/>
  <c r="AK41" i="23"/>
  <c r="AL41" i="23"/>
  <c r="AM41" i="23"/>
  <c r="AN41" i="23"/>
  <c r="AO41" i="23"/>
  <c r="AP41" i="23"/>
  <c r="AQ41" i="23"/>
  <c r="C42" i="23"/>
  <c r="D42" i="23"/>
  <c r="E42" i="23"/>
  <c r="F42" i="23"/>
  <c r="G42" i="23"/>
  <c r="H42" i="23"/>
  <c r="I42" i="23"/>
  <c r="J42" i="23"/>
  <c r="K42" i="23"/>
  <c r="L42" i="23"/>
  <c r="M42" i="23"/>
  <c r="N42" i="23"/>
  <c r="O42" i="23"/>
  <c r="P42" i="23"/>
  <c r="Q42" i="23"/>
  <c r="R42" i="23"/>
  <c r="S42" i="23"/>
  <c r="T42" i="23"/>
  <c r="U42" i="23"/>
  <c r="V42" i="23"/>
  <c r="W42" i="23"/>
  <c r="X42" i="23"/>
  <c r="Y42" i="23"/>
  <c r="Z42" i="23"/>
  <c r="AA42" i="23"/>
  <c r="AB42" i="23"/>
  <c r="AC42" i="23"/>
  <c r="AD42" i="23"/>
  <c r="AE42" i="23"/>
  <c r="AF42" i="23"/>
  <c r="AG42" i="23"/>
  <c r="AH42" i="23"/>
  <c r="AI42" i="23"/>
  <c r="AJ42" i="23"/>
  <c r="AK42" i="23"/>
  <c r="AL42" i="23"/>
  <c r="AM42" i="23"/>
  <c r="AN42" i="23"/>
  <c r="AO42" i="23"/>
  <c r="AP42" i="23"/>
  <c r="AQ42" i="23"/>
  <c r="C43" i="23"/>
  <c r="D43" i="23"/>
  <c r="E43" i="23"/>
  <c r="F43" i="23"/>
  <c r="G43" i="23"/>
  <c r="H43" i="23"/>
  <c r="I43" i="23"/>
  <c r="J43" i="23"/>
  <c r="K43" i="23"/>
  <c r="L43" i="23"/>
  <c r="M43" i="23"/>
  <c r="N43" i="23"/>
  <c r="O43" i="23"/>
  <c r="P43" i="23"/>
  <c r="Q43" i="23"/>
  <c r="R43" i="23"/>
  <c r="S43" i="23"/>
  <c r="T43" i="23"/>
  <c r="U43" i="23"/>
  <c r="V43" i="23"/>
  <c r="W43" i="23"/>
  <c r="X43" i="23"/>
  <c r="Y43" i="23"/>
  <c r="Z43" i="23"/>
  <c r="AA43" i="23"/>
  <c r="AB43" i="23"/>
  <c r="AC43" i="23"/>
  <c r="AD43" i="23"/>
  <c r="AE43" i="23"/>
  <c r="AF43" i="23"/>
  <c r="AG43" i="23"/>
  <c r="AH43" i="23"/>
  <c r="AI43" i="23"/>
  <c r="AJ43" i="23"/>
  <c r="AK43" i="23"/>
  <c r="AL43" i="23"/>
  <c r="AM43" i="23"/>
  <c r="AN43" i="23"/>
  <c r="AO43" i="23"/>
  <c r="AP43" i="23"/>
  <c r="AQ43" i="23"/>
  <c r="C44" i="23"/>
  <c r="D44" i="23"/>
  <c r="E44" i="23"/>
  <c r="F44" i="23"/>
  <c r="G44" i="23"/>
  <c r="H44" i="23"/>
  <c r="I44" i="23"/>
  <c r="J44" i="23"/>
  <c r="K44" i="23"/>
  <c r="L44" i="23"/>
  <c r="M44" i="23"/>
  <c r="N44" i="23"/>
  <c r="O44" i="23"/>
  <c r="P44" i="23"/>
  <c r="Q44" i="23"/>
  <c r="R44" i="23"/>
  <c r="S44" i="23"/>
  <c r="T44" i="23"/>
  <c r="U44" i="23"/>
  <c r="V44" i="23"/>
  <c r="W44" i="23"/>
  <c r="X44" i="23"/>
  <c r="Y44" i="23"/>
  <c r="Z44" i="23"/>
  <c r="AA44" i="23"/>
  <c r="AB44" i="23"/>
  <c r="AC44" i="23"/>
  <c r="AD44" i="23"/>
  <c r="AE44" i="23"/>
  <c r="AF44" i="23"/>
  <c r="AG44" i="23"/>
  <c r="AH44" i="23"/>
  <c r="AI44" i="23"/>
  <c r="AJ44" i="23"/>
  <c r="AK44" i="23"/>
  <c r="AL44" i="23"/>
  <c r="AM44" i="23"/>
  <c r="AN44" i="23"/>
  <c r="AO44" i="23"/>
  <c r="AP44" i="23"/>
  <c r="AQ44" i="23"/>
  <c r="D4" i="23"/>
  <c r="E4" i="23"/>
  <c r="F4" i="23"/>
  <c r="G4" i="23"/>
  <c r="H4" i="23"/>
  <c r="I4" i="23"/>
  <c r="J4" i="23"/>
  <c r="K4" i="23"/>
  <c r="L4" i="23"/>
  <c r="M4" i="23"/>
  <c r="N4" i="23"/>
  <c r="O4" i="23"/>
  <c r="P4" i="23"/>
  <c r="Q4" i="23"/>
  <c r="R4" i="23"/>
  <c r="S4" i="23"/>
  <c r="T4" i="23"/>
  <c r="U4" i="23"/>
  <c r="V4" i="23"/>
  <c r="W4" i="23"/>
  <c r="X4" i="23"/>
  <c r="Y4" i="23"/>
  <c r="Z4" i="23"/>
  <c r="AA4" i="23"/>
  <c r="AB4" i="23"/>
  <c r="AC4" i="23"/>
  <c r="AD4" i="23"/>
  <c r="AE4" i="23"/>
  <c r="AF4" i="23"/>
  <c r="AG4" i="23"/>
  <c r="AH4" i="23"/>
  <c r="AI4" i="23"/>
  <c r="AJ4" i="23"/>
  <c r="AK4" i="23"/>
  <c r="AL4" i="23"/>
  <c r="AM4" i="23"/>
  <c r="AN4" i="23"/>
  <c r="AO4" i="23"/>
  <c r="AP4" i="23"/>
  <c r="AQ4" i="23"/>
  <c r="C4" i="23"/>
  <c r="J59" i="21" l="1"/>
  <c r="D59" i="21" l="1"/>
  <c r="J98" i="21" l="1"/>
  <c r="D98" i="21"/>
  <c r="J97" i="21"/>
  <c r="D97" i="21"/>
  <c r="J89" i="21"/>
  <c r="D89" i="21"/>
  <c r="J85" i="21"/>
  <c r="D85" i="21"/>
  <c r="J84" i="21"/>
  <c r="D84" i="21"/>
  <c r="J83" i="21"/>
  <c r="D83" i="21"/>
  <c r="J82" i="21"/>
  <c r="D82" i="21"/>
  <c r="J81" i="21"/>
  <c r="D81" i="21"/>
  <c r="J80" i="21"/>
  <c r="D80" i="21"/>
  <c r="J79" i="21"/>
  <c r="D79" i="21"/>
  <c r="J76" i="21"/>
  <c r="D76" i="21"/>
  <c r="J75" i="21"/>
  <c r="D75" i="21"/>
  <c r="J73" i="21"/>
  <c r="D73" i="21"/>
  <c r="J72" i="21"/>
  <c r="D72" i="21"/>
  <c r="J71" i="21"/>
  <c r="D71" i="21"/>
  <c r="J70" i="21"/>
  <c r="D70" i="21"/>
  <c r="J69" i="21"/>
  <c r="D69" i="21"/>
  <c r="J68" i="21"/>
  <c r="D68" i="21"/>
  <c r="J67" i="21"/>
  <c r="D67" i="21"/>
  <c r="J61" i="21"/>
  <c r="D61" i="21"/>
  <c r="J7" i="21"/>
  <c r="M39" i="21" s="1"/>
  <c r="R6" i="21"/>
  <c r="S6" i="21" s="1"/>
  <c r="J6" i="21"/>
  <c r="K29" i="21" s="1"/>
  <c r="R5" i="21"/>
  <c r="S5" i="21" s="1"/>
  <c r="J5" i="21"/>
  <c r="J41" i="21" s="1"/>
  <c r="C5" i="21"/>
  <c r="D9" i="21" s="1"/>
  <c r="I24" i="20"/>
  <c r="I23" i="20"/>
  <c r="I7" i="20"/>
  <c r="T14" i="21" l="1"/>
  <c r="R60" i="21" s="1"/>
  <c r="T15" i="21"/>
  <c r="R61" i="21" s="1"/>
  <c r="T16" i="21"/>
  <c r="R62" i="21" s="1"/>
  <c r="K38" i="21"/>
  <c r="M43" i="21"/>
  <c r="T53" i="21"/>
  <c r="R98" i="21" s="1"/>
  <c r="M48" i="21"/>
  <c r="J37" i="21"/>
  <c r="D41" i="21"/>
  <c r="D35" i="21"/>
  <c r="D10" i="21"/>
  <c r="E35" i="21" s="1"/>
  <c r="M29" i="21"/>
  <c r="M52" i="21"/>
  <c r="J46" i="21"/>
  <c r="K28" i="21"/>
  <c r="K35" i="21"/>
  <c r="M32" i="21"/>
  <c r="N32" i="21" s="1"/>
  <c r="J86" i="21" s="1"/>
  <c r="J38" i="21"/>
  <c r="J35" i="21"/>
  <c r="J52" i="21"/>
  <c r="D33" i="21"/>
  <c r="K41" i="21"/>
  <c r="M51" i="21"/>
  <c r="M35" i="21"/>
  <c r="D37" i="21"/>
  <c r="D43" i="21"/>
  <c r="T24" i="21"/>
  <c r="R68" i="21" s="1"/>
  <c r="T37" i="21"/>
  <c r="R82" i="21" s="1"/>
  <c r="I33" i="19" s="1"/>
  <c r="T34" i="21"/>
  <c r="R78" i="21" s="1"/>
  <c r="I29" i="19" s="1"/>
  <c r="T42" i="21"/>
  <c r="R87" i="21" s="1"/>
  <c r="I38" i="19" s="1"/>
  <c r="T45" i="21"/>
  <c r="R90" i="21" s="1"/>
  <c r="T49" i="21"/>
  <c r="R94" i="21" s="1"/>
  <c r="T54" i="21"/>
  <c r="R99" i="21" s="1"/>
  <c r="I50" i="19" s="1"/>
  <c r="T19" i="21"/>
  <c r="R65" i="21" s="1"/>
  <c r="T28" i="21"/>
  <c r="R72" i="21" s="1"/>
  <c r="I23" i="19" s="1"/>
  <c r="D30" i="21"/>
  <c r="M33" i="21"/>
  <c r="M37" i="21"/>
  <c r="T40" i="21"/>
  <c r="R85" i="21" s="1"/>
  <c r="I36" i="19" s="1"/>
  <c r="K42" i="21"/>
  <c r="M45" i="21"/>
  <c r="M49" i="21"/>
  <c r="T25" i="21"/>
  <c r="T27" i="21"/>
  <c r="T21" i="21"/>
  <c r="R67" i="21" s="1"/>
  <c r="M30" i="21"/>
  <c r="J34" i="21"/>
  <c r="D38" i="21"/>
  <c r="J40" i="21"/>
  <c r="M42" i="21"/>
  <c r="T46" i="21"/>
  <c r="R91" i="21" s="1"/>
  <c r="I42" i="19" s="1"/>
  <c r="T51" i="21"/>
  <c r="R96" i="21" s="1"/>
  <c r="T48" i="21"/>
  <c r="R93" i="21" s="1"/>
  <c r="T52" i="21"/>
  <c r="R97" i="21" s="1"/>
  <c r="T39" i="21"/>
  <c r="R84" i="21" s="1"/>
  <c r="I35" i="19" s="1"/>
  <c r="T18" i="21"/>
  <c r="R64" i="21" s="1"/>
  <c r="T31" i="21"/>
  <c r="R75" i="21" s="1"/>
  <c r="I26" i="19" s="1"/>
  <c r="T22" i="21"/>
  <c r="R80" i="21" s="1"/>
  <c r="T30" i="21"/>
  <c r="R74" i="21" s="1"/>
  <c r="I25" i="19" s="1"/>
  <c r="T33" i="21"/>
  <c r="R77" i="21" s="1"/>
  <c r="I28" i="19" s="1"/>
  <c r="T36" i="21"/>
  <c r="R81" i="21" s="1"/>
  <c r="I32" i="19" s="1"/>
  <c r="M40" i="21"/>
  <c r="T43" i="21"/>
  <c r="R88" i="21" s="1"/>
  <c r="M46" i="21"/>
  <c r="I25" i="20"/>
  <c r="J47" i="21" s="1"/>
  <c r="I8" i="20"/>
  <c r="J30" i="21" s="1"/>
  <c r="I9" i="20"/>
  <c r="I26" i="20"/>
  <c r="J48" i="21" s="1"/>
  <c r="J50" i="21"/>
  <c r="I10" i="20"/>
  <c r="I27" i="20"/>
  <c r="J49" i="21" s="1"/>
  <c r="I11" i="20"/>
  <c r="J33" i="21" s="1"/>
  <c r="I29" i="20"/>
  <c r="J51" i="21" s="1"/>
  <c r="K50" i="21"/>
  <c r="K47" i="21"/>
  <c r="K44" i="21"/>
  <c r="K52" i="21"/>
  <c r="K49" i="21"/>
  <c r="K46" i="21"/>
  <c r="K43" i="21"/>
  <c r="K40" i="21"/>
  <c r="K37" i="21"/>
  <c r="K33" i="21"/>
  <c r="K30" i="21"/>
  <c r="D34" i="21"/>
  <c r="K39" i="21"/>
  <c r="D44" i="21"/>
  <c r="K45" i="21"/>
  <c r="D47" i="21"/>
  <c r="K48" i="21"/>
  <c r="D50" i="21"/>
  <c r="K51" i="21"/>
  <c r="D28" i="21"/>
  <c r="K36" i="21"/>
  <c r="D52" i="21"/>
  <c r="D49" i="21"/>
  <c r="D46" i="21"/>
  <c r="D51" i="21"/>
  <c r="D48" i="21"/>
  <c r="D45" i="21"/>
  <c r="D42" i="21"/>
  <c r="D39" i="21"/>
  <c r="D36" i="21"/>
  <c r="D29" i="21"/>
  <c r="J45" i="21"/>
  <c r="J42" i="21"/>
  <c r="J39" i="21"/>
  <c r="J36" i="21"/>
  <c r="J29" i="21"/>
  <c r="M50" i="21"/>
  <c r="M47" i="21"/>
  <c r="M44" i="21"/>
  <c r="M41" i="21"/>
  <c r="M38" i="21"/>
  <c r="M34" i="21"/>
  <c r="M28" i="21"/>
  <c r="M31" i="21"/>
  <c r="N31" i="21" s="1"/>
  <c r="K34" i="21"/>
  <c r="M36" i="21"/>
  <c r="D40" i="21"/>
  <c r="J43" i="21"/>
  <c r="J28" i="21"/>
  <c r="I22" i="20"/>
  <c r="J44" i="21" s="1"/>
  <c r="T20" i="21"/>
  <c r="R66" i="21" s="1"/>
  <c r="T26" i="21"/>
  <c r="T55" i="21"/>
  <c r="R100" i="21" s="1"/>
  <c r="I51" i="19" s="1"/>
  <c r="T17" i="21"/>
  <c r="T23" i="21"/>
  <c r="T29" i="21"/>
  <c r="T32" i="21"/>
  <c r="R76" i="21" s="1"/>
  <c r="T35" i="21"/>
  <c r="T38" i="21"/>
  <c r="R83" i="21" s="1"/>
  <c r="I34" i="19" s="1"/>
  <c r="T41" i="21"/>
  <c r="R86" i="21" s="1"/>
  <c r="I37" i="19" s="1"/>
  <c r="T44" i="21"/>
  <c r="R89" i="21" s="1"/>
  <c r="T47" i="21"/>
  <c r="R92" i="21" s="1"/>
  <c r="T50" i="21"/>
  <c r="R95" i="21" s="1"/>
  <c r="N28" i="21" l="1"/>
  <c r="N47" i="21"/>
  <c r="E34" i="21"/>
  <c r="E36" i="21"/>
  <c r="F36" i="21" s="1"/>
  <c r="D62" i="21" s="1"/>
  <c r="E32" i="21"/>
  <c r="F32" i="21" s="1"/>
  <c r="D86" i="21" s="1"/>
  <c r="I39" i="19" s="1"/>
  <c r="R79" i="21"/>
  <c r="E28" i="21"/>
  <c r="F28" i="21" s="1"/>
  <c r="E45" i="21"/>
  <c r="F45" i="21" s="1"/>
  <c r="E43" i="21"/>
  <c r="F43" i="21" s="1"/>
  <c r="N52" i="21"/>
  <c r="J94" i="21" s="1"/>
  <c r="E42" i="21"/>
  <c r="E50" i="21"/>
  <c r="F50" i="21" s="1"/>
  <c r="E38" i="21"/>
  <c r="F38" i="21" s="1"/>
  <c r="D64" i="21" s="1"/>
  <c r="E33" i="21"/>
  <c r="F33" i="21" s="1"/>
  <c r="D95" i="21" s="1"/>
  <c r="E46" i="21"/>
  <c r="F46" i="21" s="1"/>
  <c r="E41" i="21"/>
  <c r="F41" i="21" s="1"/>
  <c r="D74" i="21" s="1"/>
  <c r="E47" i="21"/>
  <c r="F47" i="21" s="1"/>
  <c r="D90" i="21" s="1"/>
  <c r="E31" i="21"/>
  <c r="F31" i="21" s="1"/>
  <c r="E51" i="21"/>
  <c r="F51" i="21" s="1"/>
  <c r="D96" i="21" s="1"/>
  <c r="E39" i="21"/>
  <c r="F39" i="21" s="1"/>
  <c r="D65" i="21" s="1"/>
  <c r="E37" i="21"/>
  <c r="F37" i="21" s="1"/>
  <c r="D63" i="21" s="1"/>
  <c r="E49" i="21"/>
  <c r="F49" i="21" s="1"/>
  <c r="D92" i="21" s="1"/>
  <c r="E29" i="21"/>
  <c r="F29" i="21" s="1"/>
  <c r="E44" i="21"/>
  <c r="F44" i="21" s="1"/>
  <c r="E48" i="21"/>
  <c r="F48" i="21" s="1"/>
  <c r="D91" i="21" s="1"/>
  <c r="E30" i="21"/>
  <c r="E40" i="21"/>
  <c r="E52" i="21"/>
  <c r="F52" i="21" s="1"/>
  <c r="R71" i="21"/>
  <c r="I22" i="19" s="1"/>
  <c r="R73" i="21"/>
  <c r="I24" i="19" s="1"/>
  <c r="N34" i="21"/>
  <c r="N29" i="21"/>
  <c r="R69" i="21"/>
  <c r="I20" i="19" s="1"/>
  <c r="N38" i="21"/>
  <c r="J64" i="21" s="1"/>
  <c r="R63" i="21"/>
  <c r="I14" i="19" s="1"/>
  <c r="R70" i="21"/>
  <c r="I21" i="19" s="1"/>
  <c r="I12" i="19"/>
  <c r="N30" i="21"/>
  <c r="N42" i="21"/>
  <c r="J77" i="21" s="1"/>
  <c r="F40" i="21"/>
  <c r="D66" i="21" s="1"/>
  <c r="N35" i="21"/>
  <c r="J60" i="21" s="1"/>
  <c r="N36" i="21"/>
  <c r="J62" i="21" s="1"/>
  <c r="N41" i="21"/>
  <c r="J74" i="21" s="1"/>
  <c r="F34" i="21"/>
  <c r="N37" i="21"/>
  <c r="J63" i="21" s="1"/>
  <c r="N46" i="21"/>
  <c r="N40" i="21"/>
  <c r="J66" i="21" s="1"/>
  <c r="F35" i="21"/>
  <c r="D60" i="21" s="1"/>
  <c r="N49" i="21"/>
  <c r="J92" i="21" s="1"/>
  <c r="N51" i="21"/>
  <c r="J96" i="21" s="1"/>
  <c r="J90" i="21"/>
  <c r="N50" i="21"/>
  <c r="N44" i="21"/>
  <c r="N33" i="21"/>
  <c r="J95" i="21" s="1"/>
  <c r="N39" i="21"/>
  <c r="J65" i="21" s="1"/>
  <c r="N43" i="21"/>
  <c r="J53" i="21"/>
  <c r="J78" i="21"/>
  <c r="N45" i="21"/>
  <c r="F42" i="21"/>
  <c r="D77" i="21" s="1"/>
  <c r="D53" i="21"/>
  <c r="D54" i="21" s="1"/>
  <c r="M53" i="21"/>
  <c r="N48" i="21"/>
  <c r="J91" i="21" s="1"/>
  <c r="K53" i="21"/>
  <c r="N53" i="21" l="1"/>
  <c r="J58" i="21"/>
  <c r="J93" i="21"/>
  <c r="D87" i="21"/>
  <c r="D58" i="21"/>
  <c r="D78" i="21"/>
  <c r="I31" i="19" s="1"/>
  <c r="D94" i="21"/>
  <c r="I47" i="19" s="1"/>
  <c r="E53" i="21"/>
  <c r="E54" i="21" s="1"/>
  <c r="F30" i="21"/>
  <c r="D93" i="21" s="1"/>
  <c r="I16" i="19"/>
  <c r="J88" i="21"/>
  <c r="I17" i="19"/>
  <c r="I48" i="19"/>
  <c r="I19" i="19"/>
  <c r="J87" i="21"/>
  <c r="I15" i="19"/>
  <c r="I13" i="19"/>
  <c r="I45" i="19"/>
  <c r="I18" i="19"/>
  <c r="I30" i="19"/>
  <c r="I44" i="19"/>
  <c r="I27" i="19"/>
  <c r="R101" i="21"/>
  <c r="D88" i="21"/>
  <c r="I49" i="19"/>
  <c r="I43" i="19"/>
  <c r="I46" i="19" l="1"/>
  <c r="F53" i="21"/>
  <c r="F54" i="21" s="1"/>
  <c r="I11" i="19"/>
  <c r="D99" i="21"/>
  <c r="I40" i="19"/>
  <c r="I41" i="19"/>
  <c r="J99" i="21"/>
  <c r="D25" i="2" l="1"/>
  <c r="Z36" i="3"/>
  <c r="V36" i="3"/>
  <c r="D57" i="11"/>
  <c r="E57" i="11"/>
  <c r="F57" i="11"/>
  <c r="G57" i="11"/>
  <c r="H57" i="11"/>
  <c r="I57" i="11"/>
  <c r="J57" i="11"/>
  <c r="K57" i="11"/>
  <c r="L57" i="11"/>
  <c r="M57" i="11"/>
  <c r="N57" i="11"/>
  <c r="O57" i="11"/>
  <c r="P57" i="11"/>
  <c r="Q57" i="11"/>
  <c r="R57" i="11"/>
  <c r="S57" i="11"/>
  <c r="T57" i="11"/>
  <c r="U57" i="11"/>
  <c r="V57" i="11"/>
  <c r="W57" i="11"/>
  <c r="X57" i="11"/>
  <c r="Y57" i="11"/>
  <c r="Z57" i="11"/>
  <c r="AA57" i="11"/>
  <c r="AB57" i="11"/>
  <c r="AC57" i="11"/>
  <c r="AD57" i="11"/>
  <c r="AE57" i="11"/>
  <c r="AF57" i="11"/>
  <c r="AG57" i="11"/>
  <c r="AH57" i="11"/>
  <c r="AI57" i="11"/>
  <c r="AJ57" i="11"/>
  <c r="AK57" i="11"/>
  <c r="AL57" i="11"/>
  <c r="AM57" i="11"/>
  <c r="AN57" i="11"/>
  <c r="AO57" i="11"/>
  <c r="AP57" i="11"/>
  <c r="AQ57" i="11"/>
  <c r="C57" i="11"/>
  <c r="H9" i="17"/>
  <c r="I34" i="2"/>
  <c r="D37" i="3" s="1"/>
  <c r="D31" i="2"/>
  <c r="H31" i="2" s="1"/>
  <c r="E31" i="2"/>
  <c r="E30" i="2"/>
  <c r="D43" i="2" l="1"/>
  <c r="H43" i="2" s="1"/>
  <c r="D44" i="2"/>
  <c r="H44" i="2" l="1"/>
  <c r="G44" i="2"/>
  <c r="G43" i="2"/>
  <c r="I43" i="2" s="1"/>
  <c r="D46" i="3" s="1"/>
  <c r="L44" i="3" s="1"/>
  <c r="G25" i="2"/>
  <c r="H25" i="2"/>
  <c r="I44" i="2" l="1"/>
  <c r="D47" i="3" s="1"/>
  <c r="L45" i="3" s="1"/>
  <c r="Z45" i="3" s="1"/>
  <c r="I25" i="2"/>
  <c r="D28" i="3" s="1"/>
  <c r="Z44" i="3"/>
  <c r="V44" i="3"/>
  <c r="V45" i="3" l="1"/>
  <c r="BJ5" i="1"/>
  <c r="BJ6" i="1"/>
  <c r="BJ7" i="1"/>
  <c r="BJ8" i="1"/>
  <c r="BJ9" i="1"/>
  <c r="BJ10" i="1"/>
  <c r="BJ11" i="1"/>
  <c r="BJ12" i="1"/>
  <c r="BJ13" i="1"/>
  <c r="BJ14" i="1"/>
  <c r="BJ15" i="1"/>
  <c r="BJ16" i="1"/>
  <c r="BJ17" i="1"/>
  <c r="BJ18" i="1"/>
  <c r="BJ19" i="1"/>
  <c r="BJ20" i="1"/>
  <c r="BJ21" i="1"/>
  <c r="BJ22" i="1"/>
  <c r="BJ23" i="1"/>
  <c r="BJ24" i="1"/>
  <c r="BJ25" i="1"/>
  <c r="BJ26" i="1"/>
  <c r="BJ27" i="1"/>
  <c r="BJ28" i="1"/>
  <c r="BJ29" i="1"/>
  <c r="BJ30" i="1"/>
  <c r="BJ31" i="1"/>
  <c r="BJ32" i="1"/>
  <c r="BJ33" i="1"/>
  <c r="BJ34" i="1"/>
  <c r="BJ35" i="1"/>
  <c r="BJ36" i="1"/>
  <c r="BJ37" i="1"/>
  <c r="BJ38" i="1"/>
  <c r="BJ39" i="1"/>
  <c r="BJ40" i="1"/>
  <c r="BJ41" i="1"/>
  <c r="BJ42" i="1"/>
  <c r="BJ43" i="1"/>
  <c r="BJ44" i="1"/>
  <c r="BJ4" i="1"/>
  <c r="BI5" i="1"/>
  <c r="D5" i="24" s="1"/>
  <c r="BI6" i="1"/>
  <c r="E6" i="24" s="1"/>
  <c r="BI7" i="1"/>
  <c r="F7" i="24" s="1"/>
  <c r="BI8" i="1"/>
  <c r="G8" i="24" s="1"/>
  <c r="BI9" i="1"/>
  <c r="H9" i="24" s="1"/>
  <c r="BI10" i="1"/>
  <c r="I10" i="24" s="1"/>
  <c r="BI11" i="1"/>
  <c r="J11" i="24" s="1"/>
  <c r="BI12" i="1"/>
  <c r="K12" i="24" s="1"/>
  <c r="BI13" i="1"/>
  <c r="BI14" i="1"/>
  <c r="BI15" i="1"/>
  <c r="N15" i="24" s="1"/>
  <c r="BI16" i="1"/>
  <c r="O16" i="24" s="1"/>
  <c r="BI17" i="1"/>
  <c r="P17" i="24" s="1"/>
  <c r="BI18" i="1"/>
  <c r="Q18" i="24" s="1"/>
  <c r="BI19" i="1"/>
  <c r="R19" i="24" s="1"/>
  <c r="BI20" i="1"/>
  <c r="S20" i="24" s="1"/>
  <c r="BI21" i="1"/>
  <c r="T21" i="24" s="1"/>
  <c r="BI22" i="1"/>
  <c r="U22" i="24" s="1"/>
  <c r="BI23" i="1"/>
  <c r="V23" i="24" s="1"/>
  <c r="BI24" i="1"/>
  <c r="W24" i="24" s="1"/>
  <c r="BI25" i="1"/>
  <c r="X25" i="24" s="1"/>
  <c r="BI26" i="1"/>
  <c r="Y26" i="24" s="1"/>
  <c r="BI27" i="1"/>
  <c r="Z27" i="24" s="1"/>
  <c r="BI28" i="1"/>
  <c r="AA28" i="24" s="1"/>
  <c r="BI29" i="1"/>
  <c r="AB29" i="24" s="1"/>
  <c r="BI30" i="1"/>
  <c r="AC30" i="24" s="1"/>
  <c r="BI31" i="1"/>
  <c r="AD31" i="24" s="1"/>
  <c r="BI32" i="1"/>
  <c r="AE32" i="24" s="1"/>
  <c r="BI33" i="1"/>
  <c r="AF33" i="24" s="1"/>
  <c r="BI34" i="1"/>
  <c r="AG34" i="24" s="1"/>
  <c r="BI35" i="1"/>
  <c r="AH35" i="24" s="1"/>
  <c r="BI36" i="1"/>
  <c r="AI36" i="24" s="1"/>
  <c r="BI37" i="1"/>
  <c r="AJ37" i="24" s="1"/>
  <c r="BI38" i="1"/>
  <c r="AK38" i="24" s="1"/>
  <c r="BI39" i="1"/>
  <c r="AL39" i="24" s="1"/>
  <c r="BI40" i="1"/>
  <c r="AM40" i="24" s="1"/>
  <c r="BI41" i="1"/>
  <c r="AN41" i="24" s="1"/>
  <c r="BI42" i="1"/>
  <c r="AO42" i="24" s="1"/>
  <c r="BI43" i="1"/>
  <c r="AP43" i="24" s="1"/>
  <c r="BI44" i="1"/>
  <c r="AQ44" i="24" s="1"/>
  <c r="BI4" i="1"/>
  <c r="C4" i="24" s="1"/>
  <c r="C4" i="25" s="1" a="1"/>
  <c r="C4" i="25" l="1"/>
  <c r="C4" i="26" s="1"/>
  <c r="AL4" i="25"/>
  <c r="AL4" i="26" s="1"/>
  <c r="AG5" i="25"/>
  <c r="AG5" i="26" s="1"/>
  <c r="AB6" i="25"/>
  <c r="AB6" i="26" s="1"/>
  <c r="W7" i="25"/>
  <c r="W7" i="26" s="1"/>
  <c r="AQ4" i="25"/>
  <c r="AQ4" i="26" s="1"/>
  <c r="AL5" i="25"/>
  <c r="AL5" i="26" s="1"/>
  <c r="AG6" i="25"/>
  <c r="AG6" i="26" s="1"/>
  <c r="AB7" i="25"/>
  <c r="AB7" i="26" s="1"/>
  <c r="C5" i="25"/>
  <c r="C5" i="26" s="1"/>
  <c r="AM5" i="25"/>
  <c r="AM5" i="26" s="1"/>
  <c r="AE4" i="25"/>
  <c r="AE4" i="26" s="1"/>
  <c r="Z5" i="25"/>
  <c r="Z5" i="26" s="1"/>
  <c r="U6" i="25"/>
  <c r="U6" i="26" s="1"/>
  <c r="AF4" i="25"/>
  <c r="AF4" i="26" s="1"/>
  <c r="T4" i="25"/>
  <c r="T4" i="26" s="1"/>
  <c r="D6" i="25"/>
  <c r="D6" i="26" s="1"/>
  <c r="J7" i="25"/>
  <c r="J7" i="26" s="1"/>
  <c r="K8" i="25"/>
  <c r="K8" i="26" s="1"/>
  <c r="F9" i="25"/>
  <c r="F9" i="26" s="1"/>
  <c r="AP9" i="25"/>
  <c r="AP9" i="26" s="1"/>
  <c r="AK10" i="25"/>
  <c r="AK10" i="26" s="1"/>
  <c r="AF11" i="25"/>
  <c r="AF11" i="26" s="1"/>
  <c r="Z12" i="25"/>
  <c r="Z12" i="26" s="1"/>
  <c r="I13" i="25"/>
  <c r="I13" i="26" s="1"/>
  <c r="AG13" i="25"/>
  <c r="AG13" i="26" s="1"/>
  <c r="P14" i="25"/>
  <c r="P14" i="26" s="1"/>
  <c r="AI14" i="25"/>
  <c r="AI14" i="26" s="1"/>
  <c r="L15" i="25"/>
  <c r="L15" i="26" s="1"/>
  <c r="AD15" i="25"/>
  <c r="AD15" i="26" s="1"/>
  <c r="E16" i="25"/>
  <c r="E16" i="26" s="1"/>
  <c r="S16" i="25"/>
  <c r="S16" i="26" s="1"/>
  <c r="AE16" i="25"/>
  <c r="AE16" i="26" s="1"/>
  <c r="AQ16" i="25"/>
  <c r="AQ16" i="26" s="1"/>
  <c r="N17" i="25"/>
  <c r="N17" i="26" s="1"/>
  <c r="Z17" i="25"/>
  <c r="Z17" i="26" s="1"/>
  <c r="AL17" i="25"/>
  <c r="AL17" i="26" s="1"/>
  <c r="I18" i="25"/>
  <c r="I18" i="26" s="1"/>
  <c r="U18" i="25"/>
  <c r="U18" i="26" s="1"/>
  <c r="AG18" i="25"/>
  <c r="AG18" i="26" s="1"/>
  <c r="D19" i="25"/>
  <c r="D19" i="26" s="1"/>
  <c r="P19" i="25"/>
  <c r="P19" i="26" s="1"/>
  <c r="AB19" i="25"/>
  <c r="AB19" i="26" s="1"/>
  <c r="AN19" i="25"/>
  <c r="AN19" i="26" s="1"/>
  <c r="K20" i="25"/>
  <c r="K20" i="26" s="1"/>
  <c r="W20" i="25"/>
  <c r="W20" i="26" s="1"/>
  <c r="AI20" i="25"/>
  <c r="AI20" i="26" s="1"/>
  <c r="F21" i="25"/>
  <c r="F21" i="26" s="1"/>
  <c r="R21" i="25"/>
  <c r="R21" i="26" s="1"/>
  <c r="AD21" i="25"/>
  <c r="AD21" i="26" s="1"/>
  <c r="AP21" i="25"/>
  <c r="AP21" i="26" s="1"/>
  <c r="M22" i="25"/>
  <c r="M22" i="26" s="1"/>
  <c r="Y22" i="25"/>
  <c r="Y22" i="26" s="1"/>
  <c r="AK22" i="25"/>
  <c r="AK22" i="26" s="1"/>
  <c r="H23" i="25"/>
  <c r="H23" i="26" s="1"/>
  <c r="T23" i="25"/>
  <c r="T23" i="26" s="1"/>
  <c r="AF23" i="25"/>
  <c r="AF23" i="26" s="1"/>
  <c r="C24" i="25"/>
  <c r="C24" i="26" s="1"/>
  <c r="O24" i="25"/>
  <c r="O24" i="26" s="1"/>
  <c r="AA24" i="25"/>
  <c r="AA24" i="26" s="1"/>
  <c r="AM24" i="25"/>
  <c r="AM24" i="26" s="1"/>
  <c r="J25" i="25"/>
  <c r="J25" i="26" s="1"/>
  <c r="V25" i="25"/>
  <c r="V25" i="26" s="1"/>
  <c r="AH25" i="25"/>
  <c r="AH25" i="26" s="1"/>
  <c r="E26" i="25"/>
  <c r="E26" i="26" s="1"/>
  <c r="Q26" i="25"/>
  <c r="Q26" i="26" s="1"/>
  <c r="AC26" i="25"/>
  <c r="AC26" i="26" s="1"/>
  <c r="AO26" i="25"/>
  <c r="AO26" i="26" s="1"/>
  <c r="L27" i="25"/>
  <c r="L27" i="26" s="1"/>
  <c r="X27" i="25"/>
  <c r="X27" i="26" s="1"/>
  <c r="AJ27" i="25"/>
  <c r="AJ27" i="26" s="1"/>
  <c r="G28" i="25"/>
  <c r="G28" i="26" s="1"/>
  <c r="S28" i="25"/>
  <c r="S28" i="26" s="1"/>
  <c r="AE28" i="25"/>
  <c r="AE28" i="26" s="1"/>
  <c r="AQ28" i="25"/>
  <c r="AQ28" i="26" s="1"/>
  <c r="N29" i="25"/>
  <c r="N29" i="26" s="1"/>
  <c r="Z29" i="25"/>
  <c r="Z29" i="26" s="1"/>
  <c r="AL29" i="25"/>
  <c r="AL29" i="26" s="1"/>
  <c r="I30" i="25"/>
  <c r="I30" i="26" s="1"/>
  <c r="U30" i="25"/>
  <c r="U30" i="26" s="1"/>
  <c r="AG30" i="25"/>
  <c r="AG30" i="26" s="1"/>
  <c r="D31" i="25"/>
  <c r="D31" i="26" s="1"/>
  <c r="P31" i="25"/>
  <c r="P31" i="26" s="1"/>
  <c r="AB31" i="25"/>
  <c r="AB31" i="26" s="1"/>
  <c r="AN31" i="25"/>
  <c r="AN31" i="26" s="1"/>
  <c r="K32" i="25"/>
  <c r="K32" i="26" s="1"/>
  <c r="W32" i="25"/>
  <c r="W32" i="26" s="1"/>
  <c r="AI32" i="25"/>
  <c r="AI32" i="26" s="1"/>
  <c r="F33" i="25"/>
  <c r="F33" i="26" s="1"/>
  <c r="R33" i="25"/>
  <c r="R33" i="26" s="1"/>
  <c r="AD33" i="25"/>
  <c r="AD33" i="26" s="1"/>
  <c r="AP33" i="25"/>
  <c r="AP33" i="26" s="1"/>
  <c r="M34" i="25"/>
  <c r="M34" i="26" s="1"/>
  <c r="Y34" i="25"/>
  <c r="Y34" i="26" s="1"/>
  <c r="AK34" i="25"/>
  <c r="AK34" i="26" s="1"/>
  <c r="H35" i="25"/>
  <c r="H35" i="26" s="1"/>
  <c r="T35" i="25"/>
  <c r="T35" i="26" s="1"/>
  <c r="AF35" i="25"/>
  <c r="AF35" i="26" s="1"/>
  <c r="C36" i="25"/>
  <c r="C36" i="26" s="1"/>
  <c r="O36" i="25"/>
  <c r="O36" i="26" s="1"/>
  <c r="AA36" i="25"/>
  <c r="AA36" i="26" s="1"/>
  <c r="AM36" i="25"/>
  <c r="AM36" i="26" s="1"/>
  <c r="J37" i="25"/>
  <c r="J37" i="26" s="1"/>
  <c r="V37" i="25"/>
  <c r="V37" i="26" s="1"/>
  <c r="AH37" i="25"/>
  <c r="AH37" i="26" s="1"/>
  <c r="E38" i="25"/>
  <c r="E38" i="26" s="1"/>
  <c r="Q38" i="25"/>
  <c r="Q38" i="26" s="1"/>
  <c r="AC38" i="25"/>
  <c r="AC38" i="26" s="1"/>
  <c r="AO38" i="25"/>
  <c r="AO38" i="26" s="1"/>
  <c r="L39" i="25"/>
  <c r="L39" i="26" s="1"/>
  <c r="X39" i="25"/>
  <c r="X39" i="26" s="1"/>
  <c r="AJ39" i="25"/>
  <c r="AJ39" i="26" s="1"/>
  <c r="G40" i="25"/>
  <c r="G40" i="26" s="1"/>
  <c r="S40" i="25"/>
  <c r="S40" i="26" s="1"/>
  <c r="AE40" i="25"/>
  <c r="AE40" i="26" s="1"/>
  <c r="AQ40" i="25"/>
  <c r="AQ40" i="26" s="1"/>
  <c r="N41" i="25"/>
  <c r="N41" i="26" s="1"/>
  <c r="Z41" i="25"/>
  <c r="Z41" i="26" s="1"/>
  <c r="AL41" i="25"/>
  <c r="AL41" i="26" s="1"/>
  <c r="I42" i="25"/>
  <c r="I42" i="26" s="1"/>
  <c r="U42" i="25"/>
  <c r="U42" i="26" s="1"/>
  <c r="AG42" i="25"/>
  <c r="AG42" i="26" s="1"/>
  <c r="D43" i="25"/>
  <c r="D43" i="26" s="1"/>
  <c r="P43" i="25"/>
  <c r="P43" i="26" s="1"/>
  <c r="AB43" i="25"/>
  <c r="AB43" i="26" s="1"/>
  <c r="AN43" i="25"/>
  <c r="AN43" i="26" s="1"/>
  <c r="K44" i="25"/>
  <c r="K44" i="26" s="1"/>
  <c r="W44" i="25"/>
  <c r="W44" i="26" s="1"/>
  <c r="AI44" i="25"/>
  <c r="AI44" i="26" s="1"/>
  <c r="Z4" i="25"/>
  <c r="Z4" i="26" s="1"/>
  <c r="I6" i="25"/>
  <c r="I6" i="26" s="1"/>
  <c r="K7" i="25"/>
  <c r="K7" i="26" s="1"/>
  <c r="L8" i="25"/>
  <c r="L8" i="26" s="1"/>
  <c r="G9" i="25"/>
  <c r="G9" i="26" s="1"/>
  <c r="AQ9" i="25"/>
  <c r="AQ9" i="26" s="1"/>
  <c r="AL10" i="25"/>
  <c r="AL10" i="26" s="1"/>
  <c r="AG11" i="25"/>
  <c r="AG11" i="26" s="1"/>
  <c r="AA12" i="25"/>
  <c r="AA12" i="26" s="1"/>
  <c r="J13" i="25"/>
  <c r="J13" i="26" s="1"/>
  <c r="AH13" i="25"/>
  <c r="AH13" i="26" s="1"/>
  <c r="Q14" i="25"/>
  <c r="Q14" i="26" s="1"/>
  <c r="AJ14" i="25"/>
  <c r="AJ14" i="26" s="1"/>
  <c r="M15" i="25"/>
  <c r="M15" i="26" s="1"/>
  <c r="AE15" i="25"/>
  <c r="AE15" i="26" s="1"/>
  <c r="F16" i="25"/>
  <c r="F16" i="26" s="1"/>
  <c r="T16" i="25"/>
  <c r="T16" i="26" s="1"/>
  <c r="AF16" i="25"/>
  <c r="AF16" i="26" s="1"/>
  <c r="C17" i="25"/>
  <c r="C17" i="26" s="1"/>
  <c r="O17" i="25"/>
  <c r="O17" i="26" s="1"/>
  <c r="AA17" i="25"/>
  <c r="AA17" i="26" s="1"/>
  <c r="AM17" i="25"/>
  <c r="AM17" i="26" s="1"/>
  <c r="J18" i="25"/>
  <c r="J18" i="26" s="1"/>
  <c r="V18" i="25"/>
  <c r="V18" i="26" s="1"/>
  <c r="AH18" i="25"/>
  <c r="AH18" i="26" s="1"/>
  <c r="E19" i="25"/>
  <c r="E19" i="26" s="1"/>
  <c r="Q19" i="25"/>
  <c r="Q19" i="26" s="1"/>
  <c r="AC19" i="25"/>
  <c r="AC19" i="26" s="1"/>
  <c r="AO19" i="25"/>
  <c r="AO19" i="26" s="1"/>
  <c r="L20" i="25"/>
  <c r="L20" i="26" s="1"/>
  <c r="X20" i="25"/>
  <c r="X20" i="26" s="1"/>
  <c r="AJ20" i="25"/>
  <c r="AJ20" i="26" s="1"/>
  <c r="G21" i="25"/>
  <c r="G21" i="26" s="1"/>
  <c r="S21" i="25"/>
  <c r="S21" i="26" s="1"/>
  <c r="AE21" i="25"/>
  <c r="AE21" i="26" s="1"/>
  <c r="AQ21" i="25"/>
  <c r="AQ21" i="26" s="1"/>
  <c r="N22" i="25"/>
  <c r="N22" i="26" s="1"/>
  <c r="Z22" i="25"/>
  <c r="Z22" i="26" s="1"/>
  <c r="AL22" i="25"/>
  <c r="AL22" i="26" s="1"/>
  <c r="I23" i="25"/>
  <c r="I23" i="26" s="1"/>
  <c r="U23" i="25"/>
  <c r="U23" i="26" s="1"/>
  <c r="AG23" i="25"/>
  <c r="AG23" i="26" s="1"/>
  <c r="D24" i="25"/>
  <c r="D24" i="26" s="1"/>
  <c r="P24" i="25"/>
  <c r="P24" i="26" s="1"/>
  <c r="AB24" i="25"/>
  <c r="AB24" i="26" s="1"/>
  <c r="AN24" i="25"/>
  <c r="AN24" i="26" s="1"/>
  <c r="K25" i="25"/>
  <c r="K25" i="26" s="1"/>
  <c r="W25" i="25"/>
  <c r="W25" i="26" s="1"/>
  <c r="AI25" i="25"/>
  <c r="AI25" i="26" s="1"/>
  <c r="F26" i="25"/>
  <c r="F26" i="26" s="1"/>
  <c r="R26" i="25"/>
  <c r="R26" i="26" s="1"/>
  <c r="AD26" i="25"/>
  <c r="AD26" i="26" s="1"/>
  <c r="AP26" i="25"/>
  <c r="AP26" i="26" s="1"/>
  <c r="M27" i="25"/>
  <c r="M27" i="26" s="1"/>
  <c r="Y27" i="25"/>
  <c r="Y27" i="26" s="1"/>
  <c r="AK27" i="25"/>
  <c r="AK27" i="26" s="1"/>
  <c r="H28" i="25"/>
  <c r="H28" i="26" s="1"/>
  <c r="T28" i="25"/>
  <c r="T28" i="26" s="1"/>
  <c r="AF28" i="25"/>
  <c r="AF28" i="26" s="1"/>
  <c r="C29" i="25"/>
  <c r="C29" i="26" s="1"/>
  <c r="O29" i="25"/>
  <c r="O29" i="26" s="1"/>
  <c r="AA29" i="25"/>
  <c r="AA29" i="26" s="1"/>
  <c r="AM29" i="25"/>
  <c r="AM29" i="26" s="1"/>
  <c r="J30" i="25"/>
  <c r="J30" i="26" s="1"/>
  <c r="V30" i="25"/>
  <c r="V30" i="26" s="1"/>
  <c r="AH30" i="25"/>
  <c r="AH30" i="26" s="1"/>
  <c r="E31" i="25"/>
  <c r="E31" i="26" s="1"/>
  <c r="Q31" i="25"/>
  <c r="Q31" i="26" s="1"/>
  <c r="AC31" i="25"/>
  <c r="AC31" i="26" s="1"/>
  <c r="AO31" i="25"/>
  <c r="AO31" i="26" s="1"/>
  <c r="L32" i="25"/>
  <c r="L32" i="26" s="1"/>
  <c r="X32" i="25"/>
  <c r="X32" i="26" s="1"/>
  <c r="AJ32" i="25"/>
  <c r="AJ32" i="26" s="1"/>
  <c r="G33" i="25"/>
  <c r="G33" i="26" s="1"/>
  <c r="S33" i="25"/>
  <c r="S33" i="26" s="1"/>
  <c r="AE33" i="25"/>
  <c r="AE33" i="26" s="1"/>
  <c r="AQ33" i="25"/>
  <c r="AQ33" i="26" s="1"/>
  <c r="N34" i="25"/>
  <c r="N34" i="26" s="1"/>
  <c r="Z34" i="25"/>
  <c r="Z34" i="26" s="1"/>
  <c r="AL34" i="25"/>
  <c r="AL34" i="26" s="1"/>
  <c r="I35" i="25"/>
  <c r="I35" i="26" s="1"/>
  <c r="U35" i="25"/>
  <c r="U35" i="26" s="1"/>
  <c r="AG35" i="25"/>
  <c r="AG35" i="26" s="1"/>
  <c r="D36" i="25"/>
  <c r="D36" i="26" s="1"/>
  <c r="P36" i="25"/>
  <c r="P36" i="26" s="1"/>
  <c r="AB36" i="25"/>
  <c r="AB36" i="26" s="1"/>
  <c r="AN36" i="25"/>
  <c r="AN36" i="26" s="1"/>
  <c r="K37" i="25"/>
  <c r="K37" i="26" s="1"/>
  <c r="W37" i="25"/>
  <c r="W37" i="26" s="1"/>
  <c r="AI37" i="25"/>
  <c r="AI37" i="26" s="1"/>
  <c r="F38" i="25"/>
  <c r="F38" i="26" s="1"/>
  <c r="R38" i="25"/>
  <c r="R38" i="26" s="1"/>
  <c r="AD38" i="25"/>
  <c r="AD38" i="26" s="1"/>
  <c r="AP38" i="25"/>
  <c r="AP38" i="26" s="1"/>
  <c r="M39" i="25"/>
  <c r="M39" i="26" s="1"/>
  <c r="Y39" i="25"/>
  <c r="Y39" i="26" s="1"/>
  <c r="AK39" i="25"/>
  <c r="AK39" i="26" s="1"/>
  <c r="H40" i="25"/>
  <c r="H40" i="26" s="1"/>
  <c r="T40" i="25"/>
  <c r="T40" i="26" s="1"/>
  <c r="AF40" i="25"/>
  <c r="AF40" i="26" s="1"/>
  <c r="C41" i="25"/>
  <c r="C41" i="26" s="1"/>
  <c r="O41" i="25"/>
  <c r="O41" i="26" s="1"/>
  <c r="AA41" i="25"/>
  <c r="AA41" i="26" s="1"/>
  <c r="AM41" i="25"/>
  <c r="AM41" i="26" s="1"/>
  <c r="J42" i="25"/>
  <c r="J42" i="26" s="1"/>
  <c r="V42" i="25"/>
  <c r="V42" i="26" s="1"/>
  <c r="AH42" i="25"/>
  <c r="AH42" i="26" s="1"/>
  <c r="E43" i="25"/>
  <c r="E43" i="26" s="1"/>
  <c r="Q43" i="25"/>
  <c r="Q43" i="26" s="1"/>
  <c r="AC43" i="25"/>
  <c r="AC43" i="26" s="1"/>
  <c r="AO43" i="25"/>
  <c r="AO43" i="26" s="1"/>
  <c r="L44" i="25"/>
  <c r="L44" i="26" s="1"/>
  <c r="X44" i="25"/>
  <c r="X44" i="26" s="1"/>
  <c r="AJ44" i="25"/>
  <c r="AJ44" i="26" s="1"/>
  <c r="AK4" i="25"/>
  <c r="AK4" i="26" s="1"/>
  <c r="J6" i="25"/>
  <c r="J6" i="26" s="1"/>
  <c r="P7" i="25"/>
  <c r="P7" i="26" s="1"/>
  <c r="Q8" i="25"/>
  <c r="Q8" i="26" s="1"/>
  <c r="L9" i="25"/>
  <c r="L9" i="26" s="1"/>
  <c r="G10" i="25"/>
  <c r="G10" i="26" s="1"/>
  <c r="AQ10" i="25"/>
  <c r="AQ10" i="26" s="1"/>
  <c r="AL11" i="25"/>
  <c r="AL11" i="26" s="1"/>
  <c r="AB12" i="25"/>
  <c r="AB12" i="26" s="1"/>
  <c r="K13" i="25"/>
  <c r="K13" i="26" s="1"/>
  <c r="AI13" i="25"/>
  <c r="AI13" i="26" s="1"/>
  <c r="R14" i="25"/>
  <c r="R14" i="26" s="1"/>
  <c r="AM14" i="25"/>
  <c r="AM14" i="26" s="1"/>
  <c r="P15" i="25"/>
  <c r="P15" i="26" s="1"/>
  <c r="AH15" i="25"/>
  <c r="AH15" i="26" s="1"/>
  <c r="G16" i="25"/>
  <c r="G16" i="26" s="1"/>
  <c r="U16" i="25"/>
  <c r="U16" i="26" s="1"/>
  <c r="AG16" i="25"/>
  <c r="AG16" i="26" s="1"/>
  <c r="D17" i="25"/>
  <c r="D17" i="26" s="1"/>
  <c r="P17" i="25"/>
  <c r="P17" i="26" s="1"/>
  <c r="AB17" i="25"/>
  <c r="AB17" i="26" s="1"/>
  <c r="AN17" i="25"/>
  <c r="AN17" i="26" s="1"/>
  <c r="K18" i="25"/>
  <c r="K18" i="26" s="1"/>
  <c r="W18" i="25"/>
  <c r="W18" i="26" s="1"/>
  <c r="AI18" i="25"/>
  <c r="AI18" i="26" s="1"/>
  <c r="F19" i="25"/>
  <c r="F19" i="26" s="1"/>
  <c r="R19" i="25"/>
  <c r="R19" i="26" s="1"/>
  <c r="AD19" i="25"/>
  <c r="AD19" i="26" s="1"/>
  <c r="AP19" i="25"/>
  <c r="AP19" i="26" s="1"/>
  <c r="M20" i="25"/>
  <c r="M20" i="26" s="1"/>
  <c r="Y20" i="25"/>
  <c r="Y20" i="26" s="1"/>
  <c r="AK20" i="25"/>
  <c r="AK20" i="26" s="1"/>
  <c r="H21" i="25"/>
  <c r="H21" i="26" s="1"/>
  <c r="T21" i="25"/>
  <c r="T21" i="26" s="1"/>
  <c r="AF21" i="25"/>
  <c r="AF21" i="26" s="1"/>
  <c r="C22" i="25"/>
  <c r="C22" i="26" s="1"/>
  <c r="O22" i="25"/>
  <c r="O22" i="26" s="1"/>
  <c r="AA22" i="25"/>
  <c r="AA22" i="26" s="1"/>
  <c r="AM22" i="25"/>
  <c r="AM22" i="26" s="1"/>
  <c r="J23" i="25"/>
  <c r="J23" i="26" s="1"/>
  <c r="V23" i="25"/>
  <c r="V23" i="26" s="1"/>
  <c r="AH23" i="25"/>
  <c r="AH23" i="26" s="1"/>
  <c r="E24" i="25"/>
  <c r="E24" i="26" s="1"/>
  <c r="Q24" i="25"/>
  <c r="Q24" i="26" s="1"/>
  <c r="AC24" i="25"/>
  <c r="AC24" i="26" s="1"/>
  <c r="AO24" i="25"/>
  <c r="AO24" i="26" s="1"/>
  <c r="L25" i="25"/>
  <c r="L25" i="26" s="1"/>
  <c r="X25" i="25"/>
  <c r="X25" i="26" s="1"/>
  <c r="AJ25" i="25"/>
  <c r="AJ25" i="26" s="1"/>
  <c r="G26" i="25"/>
  <c r="G26" i="26" s="1"/>
  <c r="S26" i="25"/>
  <c r="S26" i="26" s="1"/>
  <c r="AE26" i="25"/>
  <c r="AE26" i="26" s="1"/>
  <c r="AQ26" i="25"/>
  <c r="AQ26" i="26" s="1"/>
  <c r="N27" i="25"/>
  <c r="N27" i="26" s="1"/>
  <c r="Z27" i="25"/>
  <c r="Z27" i="26" s="1"/>
  <c r="AL27" i="25"/>
  <c r="AL27" i="26" s="1"/>
  <c r="I28" i="25"/>
  <c r="I28" i="26" s="1"/>
  <c r="U28" i="25"/>
  <c r="U28" i="26" s="1"/>
  <c r="AG28" i="25"/>
  <c r="AG28" i="26" s="1"/>
  <c r="D29" i="25"/>
  <c r="D29" i="26" s="1"/>
  <c r="P29" i="25"/>
  <c r="P29" i="26" s="1"/>
  <c r="AB29" i="25"/>
  <c r="AB29" i="26" s="1"/>
  <c r="AN29" i="25"/>
  <c r="AN29" i="26" s="1"/>
  <c r="K30" i="25"/>
  <c r="K30" i="26" s="1"/>
  <c r="W30" i="25"/>
  <c r="W30" i="26" s="1"/>
  <c r="AI30" i="25"/>
  <c r="AI30" i="26" s="1"/>
  <c r="F31" i="25"/>
  <c r="F31" i="26" s="1"/>
  <c r="R31" i="25"/>
  <c r="R31" i="26" s="1"/>
  <c r="AD31" i="25"/>
  <c r="AD31" i="26" s="1"/>
  <c r="AP31" i="25"/>
  <c r="AP31" i="26" s="1"/>
  <c r="M32" i="25"/>
  <c r="M32" i="26" s="1"/>
  <c r="Y32" i="25"/>
  <c r="Y32" i="26" s="1"/>
  <c r="AK32" i="25"/>
  <c r="AK32" i="26" s="1"/>
  <c r="H33" i="25"/>
  <c r="H33" i="26" s="1"/>
  <c r="T33" i="25"/>
  <c r="T33" i="26" s="1"/>
  <c r="AF33" i="25"/>
  <c r="AF33" i="26" s="1"/>
  <c r="C34" i="25"/>
  <c r="C34" i="26" s="1"/>
  <c r="O34" i="25"/>
  <c r="O34" i="26" s="1"/>
  <c r="AA34" i="25"/>
  <c r="AA34" i="26" s="1"/>
  <c r="AM34" i="25"/>
  <c r="AM34" i="26" s="1"/>
  <c r="J35" i="25"/>
  <c r="J35" i="26" s="1"/>
  <c r="V35" i="25"/>
  <c r="V35" i="26" s="1"/>
  <c r="AH35" i="25"/>
  <c r="AH35" i="26" s="1"/>
  <c r="E36" i="25"/>
  <c r="E36" i="26" s="1"/>
  <c r="Q36" i="25"/>
  <c r="Q36" i="26" s="1"/>
  <c r="N5" i="25"/>
  <c r="N5" i="26" s="1"/>
  <c r="V6" i="25"/>
  <c r="V6" i="26" s="1"/>
  <c r="AC7" i="25"/>
  <c r="AC7" i="26" s="1"/>
  <c r="X8" i="25"/>
  <c r="X8" i="26" s="1"/>
  <c r="S9" i="25"/>
  <c r="S9" i="26" s="1"/>
  <c r="N10" i="25"/>
  <c r="N10" i="26" s="1"/>
  <c r="I11" i="25"/>
  <c r="I11" i="26" s="1"/>
  <c r="D12" i="25"/>
  <c r="D12" i="26" s="1"/>
  <c r="AH12" i="25"/>
  <c r="AH12" i="26" s="1"/>
  <c r="Q13" i="25"/>
  <c r="Q13" i="26" s="1"/>
  <c r="AO13" i="25"/>
  <c r="AO13" i="26" s="1"/>
  <c r="X14" i="25"/>
  <c r="X14" i="26" s="1"/>
  <c r="AP14" i="25"/>
  <c r="AP14" i="26" s="1"/>
  <c r="S15" i="25"/>
  <c r="S15" i="26" s="1"/>
  <c r="AK15" i="25"/>
  <c r="AK15" i="26" s="1"/>
  <c r="K16" i="25"/>
  <c r="K16" i="26" s="1"/>
  <c r="X16" i="25"/>
  <c r="X16" i="26" s="1"/>
  <c r="AJ16" i="25"/>
  <c r="AJ16" i="26" s="1"/>
  <c r="G17" i="25"/>
  <c r="G17" i="26" s="1"/>
  <c r="S17" i="25"/>
  <c r="S17" i="26" s="1"/>
  <c r="AE17" i="25"/>
  <c r="AE17" i="26" s="1"/>
  <c r="AQ17" i="25"/>
  <c r="AQ17" i="26" s="1"/>
  <c r="N18" i="25"/>
  <c r="N18" i="26" s="1"/>
  <c r="Z18" i="25"/>
  <c r="Z18" i="26" s="1"/>
  <c r="AL18" i="25"/>
  <c r="AL18" i="26" s="1"/>
  <c r="I19" i="25"/>
  <c r="I19" i="26" s="1"/>
  <c r="U19" i="25"/>
  <c r="U19" i="26" s="1"/>
  <c r="AG19" i="25"/>
  <c r="AG19" i="26" s="1"/>
  <c r="D20" i="25"/>
  <c r="D20" i="26" s="1"/>
  <c r="P20" i="25"/>
  <c r="P20" i="26" s="1"/>
  <c r="AB20" i="25"/>
  <c r="AB20" i="26" s="1"/>
  <c r="AN20" i="25"/>
  <c r="AN20" i="26" s="1"/>
  <c r="K21" i="25"/>
  <c r="K21" i="26" s="1"/>
  <c r="W21" i="25"/>
  <c r="W21" i="26" s="1"/>
  <c r="AI21" i="25"/>
  <c r="AI21" i="26" s="1"/>
  <c r="F22" i="25"/>
  <c r="F22" i="26" s="1"/>
  <c r="R22" i="25"/>
  <c r="R22" i="26" s="1"/>
  <c r="AD22" i="25"/>
  <c r="AD22" i="26" s="1"/>
  <c r="AP22" i="25"/>
  <c r="AP22" i="26" s="1"/>
  <c r="M23" i="25"/>
  <c r="M23" i="26" s="1"/>
  <c r="Y23" i="25"/>
  <c r="Y23" i="26" s="1"/>
  <c r="AK23" i="25"/>
  <c r="AK23" i="26" s="1"/>
  <c r="H24" i="25"/>
  <c r="H24" i="26" s="1"/>
  <c r="T24" i="25"/>
  <c r="T24" i="26" s="1"/>
  <c r="AF24" i="25"/>
  <c r="AF24" i="26" s="1"/>
  <c r="C25" i="25"/>
  <c r="C25" i="26" s="1"/>
  <c r="O25" i="25"/>
  <c r="O25" i="26" s="1"/>
  <c r="AA25" i="25"/>
  <c r="AA25" i="26" s="1"/>
  <c r="AM25" i="25"/>
  <c r="AM25" i="26" s="1"/>
  <c r="J26" i="25"/>
  <c r="J26" i="26" s="1"/>
  <c r="V26" i="25"/>
  <c r="V26" i="26" s="1"/>
  <c r="AH26" i="25"/>
  <c r="AH26" i="26" s="1"/>
  <c r="E27" i="25"/>
  <c r="E27" i="26" s="1"/>
  <c r="O5" i="25"/>
  <c r="O5" i="26" s="1"/>
  <c r="AA6" i="25"/>
  <c r="AA6" i="26" s="1"/>
  <c r="AH7" i="25"/>
  <c r="AH7" i="26" s="1"/>
  <c r="AC8" i="25"/>
  <c r="AC8" i="26" s="1"/>
  <c r="X9" i="25"/>
  <c r="X9" i="26" s="1"/>
  <c r="S10" i="25"/>
  <c r="S10" i="26" s="1"/>
  <c r="N11" i="25"/>
  <c r="N11" i="26" s="1"/>
  <c r="I12" i="25"/>
  <c r="I12" i="26" s="1"/>
  <c r="AL12" i="25"/>
  <c r="AL12" i="26" s="1"/>
  <c r="U13" i="25"/>
  <c r="U13" i="26" s="1"/>
  <c r="D14" i="25"/>
  <c r="D14" i="26" s="1"/>
  <c r="AA14" i="25"/>
  <c r="AA14" i="26" s="1"/>
  <c r="D15" i="25"/>
  <c r="D15" i="26" s="1"/>
  <c r="V15" i="25"/>
  <c r="V15" i="26" s="1"/>
  <c r="AM15" i="25"/>
  <c r="AM15" i="26" s="1"/>
  <c r="L16" i="25"/>
  <c r="L16" i="26" s="1"/>
  <c r="Y16" i="25"/>
  <c r="Y16" i="26" s="1"/>
  <c r="AK16" i="25"/>
  <c r="AK16" i="26" s="1"/>
  <c r="H17" i="25"/>
  <c r="H17" i="26" s="1"/>
  <c r="T17" i="25"/>
  <c r="T17" i="26" s="1"/>
  <c r="AF17" i="25"/>
  <c r="AF17" i="26" s="1"/>
  <c r="C18" i="25"/>
  <c r="C18" i="26" s="1"/>
  <c r="O18" i="25"/>
  <c r="O18" i="26" s="1"/>
  <c r="AA18" i="25"/>
  <c r="AA18" i="26" s="1"/>
  <c r="AM18" i="25"/>
  <c r="AM18" i="26" s="1"/>
  <c r="J19" i="25"/>
  <c r="J19" i="26" s="1"/>
  <c r="V19" i="25"/>
  <c r="V19" i="26" s="1"/>
  <c r="AH19" i="25"/>
  <c r="AH19" i="26" s="1"/>
  <c r="E20" i="25"/>
  <c r="E20" i="26" s="1"/>
  <c r="Q20" i="25"/>
  <c r="Q20" i="26" s="1"/>
  <c r="AC20" i="25"/>
  <c r="AC20" i="26" s="1"/>
  <c r="AO20" i="25"/>
  <c r="AO20" i="26" s="1"/>
  <c r="L21" i="25"/>
  <c r="L21" i="26" s="1"/>
  <c r="X21" i="25"/>
  <c r="X21" i="26" s="1"/>
  <c r="AJ21" i="25"/>
  <c r="AJ21" i="26" s="1"/>
  <c r="G22" i="25"/>
  <c r="G22" i="26" s="1"/>
  <c r="S22" i="25"/>
  <c r="S22" i="26" s="1"/>
  <c r="AE22" i="25"/>
  <c r="AE22" i="26" s="1"/>
  <c r="AQ22" i="25"/>
  <c r="AQ22" i="26" s="1"/>
  <c r="N23" i="25"/>
  <c r="N23" i="26" s="1"/>
  <c r="Z23" i="25"/>
  <c r="Z23" i="26" s="1"/>
  <c r="AL23" i="25"/>
  <c r="AL23" i="26" s="1"/>
  <c r="I24" i="25"/>
  <c r="I24" i="26" s="1"/>
  <c r="U24" i="25"/>
  <c r="U24" i="26" s="1"/>
  <c r="AG24" i="25"/>
  <c r="AG24" i="26" s="1"/>
  <c r="D25" i="25"/>
  <c r="D25" i="26" s="1"/>
  <c r="P25" i="25"/>
  <c r="P25" i="26" s="1"/>
  <c r="AB25" i="25"/>
  <c r="AB25" i="26" s="1"/>
  <c r="AN25" i="25"/>
  <c r="AN25" i="26" s="1"/>
  <c r="K26" i="25"/>
  <c r="K26" i="26" s="1"/>
  <c r="W26" i="25"/>
  <c r="W26" i="26" s="1"/>
  <c r="AI26" i="25"/>
  <c r="AI26" i="26" s="1"/>
  <c r="F27" i="25"/>
  <c r="F27" i="26" s="1"/>
  <c r="R27" i="25"/>
  <c r="R27" i="26" s="1"/>
  <c r="AD27" i="25"/>
  <c r="AD27" i="26" s="1"/>
  <c r="T5" i="25"/>
  <c r="T5" i="26" s="1"/>
  <c r="AH6" i="25"/>
  <c r="AH6" i="26" s="1"/>
  <c r="AI7" i="25"/>
  <c r="AI7" i="26" s="1"/>
  <c r="AD8" i="25"/>
  <c r="AD8" i="26" s="1"/>
  <c r="Y9" i="25"/>
  <c r="Y9" i="26" s="1"/>
  <c r="T10" i="25"/>
  <c r="T10" i="26" s="1"/>
  <c r="O11" i="25"/>
  <c r="O11" i="26" s="1"/>
  <c r="J12" i="25"/>
  <c r="J12" i="26" s="1"/>
  <c r="AM12" i="25"/>
  <c r="AM12" i="26" s="1"/>
  <c r="V13" i="25"/>
  <c r="V13" i="26" s="1"/>
  <c r="E14" i="25"/>
  <c r="E14" i="26" s="1"/>
  <c r="AB14" i="25"/>
  <c r="AB14" i="26" s="1"/>
  <c r="E15" i="25"/>
  <c r="E15" i="26" s="1"/>
  <c r="W15" i="25"/>
  <c r="W15" i="26" s="1"/>
  <c r="AN15" i="25"/>
  <c r="AN15" i="26" s="1"/>
  <c r="M16" i="25"/>
  <c r="M16" i="26" s="1"/>
  <c r="Z16" i="25"/>
  <c r="Z16" i="26" s="1"/>
  <c r="AL16" i="25"/>
  <c r="AL16" i="26" s="1"/>
  <c r="I17" i="25"/>
  <c r="I17" i="26" s="1"/>
  <c r="U17" i="25"/>
  <c r="U17" i="26" s="1"/>
  <c r="AG17" i="25"/>
  <c r="AG17" i="26" s="1"/>
  <c r="D18" i="25"/>
  <c r="D18" i="26" s="1"/>
  <c r="P18" i="25"/>
  <c r="P18" i="26" s="1"/>
  <c r="AB18" i="25"/>
  <c r="AB18" i="26" s="1"/>
  <c r="AN18" i="25"/>
  <c r="AN18" i="26" s="1"/>
  <c r="K19" i="25"/>
  <c r="K19" i="26" s="1"/>
  <c r="W19" i="25"/>
  <c r="W19" i="26" s="1"/>
  <c r="AI19" i="25"/>
  <c r="AI19" i="26" s="1"/>
  <c r="F20" i="25"/>
  <c r="F20" i="26" s="1"/>
  <c r="R20" i="25"/>
  <c r="R20" i="26" s="1"/>
  <c r="AD20" i="25"/>
  <c r="AD20" i="26" s="1"/>
  <c r="AP20" i="25"/>
  <c r="AP20" i="26" s="1"/>
  <c r="M21" i="25"/>
  <c r="M21" i="26" s="1"/>
  <c r="Y21" i="25"/>
  <c r="Y21" i="26" s="1"/>
  <c r="AK21" i="25"/>
  <c r="AK21" i="26" s="1"/>
  <c r="H22" i="25"/>
  <c r="H22" i="26" s="1"/>
  <c r="T22" i="25"/>
  <c r="T22" i="26" s="1"/>
  <c r="AF22" i="25"/>
  <c r="AF22" i="26" s="1"/>
  <c r="C23" i="25"/>
  <c r="C23" i="26" s="1"/>
  <c r="O23" i="25"/>
  <c r="O23" i="26" s="1"/>
  <c r="AA23" i="25"/>
  <c r="AA23" i="26" s="1"/>
  <c r="AM23" i="25"/>
  <c r="AM23" i="26" s="1"/>
  <c r="J24" i="25"/>
  <c r="J24" i="26" s="1"/>
  <c r="V24" i="25"/>
  <c r="V24" i="26" s="1"/>
  <c r="AH24" i="25"/>
  <c r="AH24" i="26" s="1"/>
  <c r="E25" i="25"/>
  <c r="E25" i="26" s="1"/>
  <c r="Q25" i="25"/>
  <c r="Q25" i="26" s="1"/>
  <c r="AC25" i="25"/>
  <c r="AC25" i="26" s="1"/>
  <c r="AO25" i="25"/>
  <c r="AO25" i="26" s="1"/>
  <c r="L26" i="25"/>
  <c r="L26" i="26" s="1"/>
  <c r="U5" i="25"/>
  <c r="U5" i="26" s="1"/>
  <c r="AM6" i="25"/>
  <c r="AM6" i="26" s="1"/>
  <c r="AN7" i="25"/>
  <c r="AN7" i="26" s="1"/>
  <c r="AI8" i="25"/>
  <c r="AI8" i="26" s="1"/>
  <c r="AD9" i="25"/>
  <c r="AD9" i="26" s="1"/>
  <c r="Y10" i="25"/>
  <c r="Y10" i="26" s="1"/>
  <c r="T11" i="25"/>
  <c r="T11" i="26" s="1"/>
  <c r="O12" i="25"/>
  <c r="O12" i="26" s="1"/>
  <c r="AN12" i="25"/>
  <c r="AN12" i="26" s="1"/>
  <c r="W13" i="25"/>
  <c r="W13" i="26" s="1"/>
  <c r="F14" i="25"/>
  <c r="F14" i="26" s="1"/>
  <c r="AC14" i="25"/>
  <c r="AC14" i="26" s="1"/>
  <c r="F15" i="25"/>
  <c r="F15" i="26" s="1"/>
  <c r="X15" i="25"/>
  <c r="X15" i="26" s="1"/>
  <c r="AO15" i="25"/>
  <c r="AO15" i="26" s="1"/>
  <c r="N16" i="25"/>
  <c r="N16" i="26" s="1"/>
  <c r="AA16" i="25"/>
  <c r="AA16" i="26" s="1"/>
  <c r="AM16" i="25"/>
  <c r="AM16" i="26" s="1"/>
  <c r="J17" i="25"/>
  <c r="J17" i="26" s="1"/>
  <c r="V17" i="25"/>
  <c r="V17" i="26" s="1"/>
  <c r="AH17" i="25"/>
  <c r="AH17" i="26" s="1"/>
  <c r="E18" i="25"/>
  <c r="E18" i="26" s="1"/>
  <c r="Q18" i="25"/>
  <c r="Q18" i="26" s="1"/>
  <c r="AC18" i="25"/>
  <c r="AC18" i="26" s="1"/>
  <c r="AO18" i="25"/>
  <c r="AO18" i="26" s="1"/>
  <c r="L19" i="25"/>
  <c r="L19" i="26" s="1"/>
  <c r="X19" i="25"/>
  <c r="X19" i="26" s="1"/>
  <c r="AJ19" i="25"/>
  <c r="AJ19" i="26" s="1"/>
  <c r="G20" i="25"/>
  <c r="G20" i="26" s="1"/>
  <c r="S20" i="25"/>
  <c r="S20" i="26" s="1"/>
  <c r="AE20" i="25"/>
  <c r="AE20" i="26" s="1"/>
  <c r="AQ20" i="25"/>
  <c r="AQ20" i="26" s="1"/>
  <c r="N21" i="25"/>
  <c r="N21" i="26" s="1"/>
  <c r="Z21" i="25"/>
  <c r="Z21" i="26" s="1"/>
  <c r="AL21" i="25"/>
  <c r="AL21" i="26" s="1"/>
  <c r="I22" i="25"/>
  <c r="I22" i="26" s="1"/>
  <c r="U22" i="25"/>
  <c r="U22" i="26" s="1"/>
  <c r="AG22" i="25"/>
  <c r="AG22" i="26" s="1"/>
  <c r="D23" i="25"/>
  <c r="D23" i="26" s="1"/>
  <c r="P23" i="25"/>
  <c r="P23" i="26" s="1"/>
  <c r="AB23" i="25"/>
  <c r="AB23" i="26" s="1"/>
  <c r="AN23" i="25"/>
  <c r="AN23" i="26" s="1"/>
  <c r="K24" i="25"/>
  <c r="K24" i="26" s="1"/>
  <c r="W24" i="25"/>
  <c r="W24" i="26" s="1"/>
  <c r="AI24" i="25"/>
  <c r="AI24" i="26" s="1"/>
  <c r="F25" i="25"/>
  <c r="F25" i="26" s="1"/>
  <c r="R25" i="25"/>
  <c r="R25" i="26" s="1"/>
  <c r="AD25" i="25"/>
  <c r="AD25" i="26" s="1"/>
  <c r="AP25" i="25"/>
  <c r="AP25" i="26" s="1"/>
  <c r="H4" i="25"/>
  <c r="H4" i="26" s="1"/>
  <c r="AF5" i="25"/>
  <c r="AF5" i="26" s="1"/>
  <c r="D7" i="25"/>
  <c r="D7" i="26" s="1"/>
  <c r="E8" i="25"/>
  <c r="E8" i="26" s="1"/>
  <c r="AO8" i="25"/>
  <c r="AO8" i="26" s="1"/>
  <c r="AJ9" i="25"/>
  <c r="AJ9" i="26" s="1"/>
  <c r="AE10" i="25"/>
  <c r="AE10" i="26" s="1"/>
  <c r="Z11" i="25"/>
  <c r="Z11" i="26" s="1"/>
  <c r="U12" i="25"/>
  <c r="U12" i="26" s="1"/>
  <c r="D13" i="25"/>
  <c r="D13" i="26" s="1"/>
  <c r="AB13" i="25"/>
  <c r="AB13" i="26" s="1"/>
  <c r="K14" i="25"/>
  <c r="K14" i="26" s="1"/>
  <c r="AG14" i="25"/>
  <c r="AG14" i="26" s="1"/>
  <c r="J15" i="25"/>
  <c r="J15" i="26" s="1"/>
  <c r="AB15" i="25"/>
  <c r="AB15" i="26" s="1"/>
  <c r="AQ15" i="25"/>
  <c r="AQ15" i="26" s="1"/>
  <c r="Q16" i="25"/>
  <c r="Q16" i="26" s="1"/>
  <c r="AC16" i="25"/>
  <c r="AC16" i="26" s="1"/>
  <c r="AO16" i="25"/>
  <c r="AO16" i="26" s="1"/>
  <c r="L17" i="25"/>
  <c r="L17" i="26" s="1"/>
  <c r="X17" i="25"/>
  <c r="X17" i="26" s="1"/>
  <c r="AJ17" i="25"/>
  <c r="AJ17" i="26" s="1"/>
  <c r="G18" i="25"/>
  <c r="G18" i="26" s="1"/>
  <c r="S18" i="25"/>
  <c r="S18" i="26" s="1"/>
  <c r="AE18" i="25"/>
  <c r="AE18" i="26" s="1"/>
  <c r="AQ18" i="25"/>
  <c r="AQ18" i="26" s="1"/>
  <c r="N19" i="25"/>
  <c r="N19" i="26" s="1"/>
  <c r="Z19" i="25"/>
  <c r="Z19" i="26" s="1"/>
  <c r="AL19" i="25"/>
  <c r="AL19" i="26" s="1"/>
  <c r="I20" i="25"/>
  <c r="I20" i="26" s="1"/>
  <c r="U20" i="25"/>
  <c r="U20" i="26" s="1"/>
  <c r="AG20" i="25"/>
  <c r="AG20" i="26" s="1"/>
  <c r="D21" i="25"/>
  <c r="D21" i="26" s="1"/>
  <c r="P21" i="25"/>
  <c r="P21" i="26" s="1"/>
  <c r="AB21" i="25"/>
  <c r="AB21" i="26" s="1"/>
  <c r="AN21" i="25"/>
  <c r="AN21" i="26" s="1"/>
  <c r="K22" i="25"/>
  <c r="K22" i="26" s="1"/>
  <c r="W22" i="25"/>
  <c r="W22" i="26" s="1"/>
  <c r="AI22" i="25"/>
  <c r="AI22" i="26" s="1"/>
  <c r="F23" i="25"/>
  <c r="F23" i="26" s="1"/>
  <c r="R23" i="25"/>
  <c r="R23" i="26" s="1"/>
  <c r="AD23" i="25"/>
  <c r="AD23" i="26" s="1"/>
  <c r="AP23" i="25"/>
  <c r="AP23" i="26" s="1"/>
  <c r="M24" i="25"/>
  <c r="M24" i="26" s="1"/>
  <c r="Y24" i="25"/>
  <c r="Y24" i="26" s="1"/>
  <c r="AK24" i="25"/>
  <c r="AK24" i="26" s="1"/>
  <c r="H25" i="25"/>
  <c r="H25" i="26" s="1"/>
  <c r="T25" i="25"/>
  <c r="T25" i="26" s="1"/>
  <c r="AF25" i="25"/>
  <c r="AF25" i="26" s="1"/>
  <c r="C26" i="25"/>
  <c r="C26" i="26" s="1"/>
  <c r="O26" i="25"/>
  <c r="O26" i="26" s="1"/>
  <c r="AA26" i="25"/>
  <c r="AA26" i="26" s="1"/>
  <c r="AM26" i="25"/>
  <c r="AM26" i="26" s="1"/>
  <c r="J27" i="25"/>
  <c r="J27" i="26" s="1"/>
  <c r="V27" i="25"/>
  <c r="V27" i="26" s="1"/>
  <c r="AH27" i="25"/>
  <c r="AH27" i="26" s="1"/>
  <c r="E28" i="25"/>
  <c r="E28" i="26" s="1"/>
  <c r="Q28" i="25"/>
  <c r="Q28" i="26" s="1"/>
  <c r="AC28" i="25"/>
  <c r="AC28" i="26" s="1"/>
  <c r="AO28" i="25"/>
  <c r="AO28" i="26" s="1"/>
  <c r="L29" i="25"/>
  <c r="L29" i="26" s="1"/>
  <c r="X29" i="25"/>
  <c r="X29" i="26" s="1"/>
  <c r="AJ29" i="25"/>
  <c r="AJ29" i="26" s="1"/>
  <c r="G30" i="25"/>
  <c r="G30" i="26" s="1"/>
  <c r="S30" i="25"/>
  <c r="S30" i="26" s="1"/>
  <c r="AE30" i="25"/>
  <c r="AE30" i="26" s="1"/>
  <c r="AQ30" i="25"/>
  <c r="AQ30" i="26" s="1"/>
  <c r="N31" i="25"/>
  <c r="N31" i="26" s="1"/>
  <c r="Z31" i="25"/>
  <c r="Z31" i="26" s="1"/>
  <c r="AL31" i="25"/>
  <c r="AL31" i="26" s="1"/>
  <c r="I32" i="25"/>
  <c r="I32" i="26" s="1"/>
  <c r="U32" i="25"/>
  <c r="U32" i="26" s="1"/>
  <c r="AG32" i="25"/>
  <c r="AG32" i="26" s="1"/>
  <c r="D33" i="25"/>
  <c r="D33" i="26" s="1"/>
  <c r="P33" i="25"/>
  <c r="P33" i="26" s="1"/>
  <c r="AB33" i="25"/>
  <c r="AB33" i="26" s="1"/>
  <c r="AN33" i="25"/>
  <c r="AN33" i="26" s="1"/>
  <c r="K34" i="25"/>
  <c r="K34" i="26" s="1"/>
  <c r="W34" i="25"/>
  <c r="W34" i="26" s="1"/>
  <c r="AI34" i="25"/>
  <c r="AI34" i="26" s="1"/>
  <c r="F35" i="25"/>
  <c r="F35" i="26" s="1"/>
  <c r="R35" i="25"/>
  <c r="R35" i="26" s="1"/>
  <c r="AD35" i="25"/>
  <c r="AD35" i="26" s="1"/>
  <c r="AP35" i="25"/>
  <c r="AP35" i="26" s="1"/>
  <c r="M36" i="25"/>
  <c r="M36" i="26" s="1"/>
  <c r="Y36" i="25"/>
  <c r="Y36" i="26" s="1"/>
  <c r="AK36" i="25"/>
  <c r="AK36" i="26" s="1"/>
  <c r="H37" i="25"/>
  <c r="H37" i="26" s="1"/>
  <c r="T37" i="25"/>
  <c r="T37" i="26" s="1"/>
  <c r="AF37" i="25"/>
  <c r="AF37" i="26" s="1"/>
  <c r="C38" i="25"/>
  <c r="C38" i="26" s="1"/>
  <c r="O38" i="25"/>
  <c r="O38" i="26" s="1"/>
  <c r="AA38" i="25"/>
  <c r="AA38" i="26" s="1"/>
  <c r="AM38" i="25"/>
  <c r="AM38" i="26" s="1"/>
  <c r="J39" i="25"/>
  <c r="J39" i="26" s="1"/>
  <c r="V39" i="25"/>
  <c r="V39" i="26" s="1"/>
  <c r="AH39" i="25"/>
  <c r="AH39" i="26" s="1"/>
  <c r="E40" i="25"/>
  <c r="E40" i="26" s="1"/>
  <c r="Q40" i="25"/>
  <c r="Q40" i="26" s="1"/>
  <c r="AC40" i="25"/>
  <c r="AC40" i="26" s="1"/>
  <c r="AO40" i="25"/>
  <c r="AO40" i="26" s="1"/>
  <c r="L41" i="25"/>
  <c r="L41" i="26" s="1"/>
  <c r="X41" i="25"/>
  <c r="X41" i="26" s="1"/>
  <c r="AJ41" i="25"/>
  <c r="AJ41" i="26" s="1"/>
  <c r="G42" i="25"/>
  <c r="G42" i="26" s="1"/>
  <c r="S42" i="25"/>
  <c r="S42" i="26" s="1"/>
  <c r="AE42" i="25"/>
  <c r="AE42" i="26" s="1"/>
  <c r="AQ42" i="25"/>
  <c r="AQ42" i="26" s="1"/>
  <c r="N43" i="25"/>
  <c r="N43" i="26" s="1"/>
  <c r="Z43" i="25"/>
  <c r="Z43" i="26" s="1"/>
  <c r="AL43" i="25"/>
  <c r="AL43" i="26" s="1"/>
  <c r="I44" i="25"/>
  <c r="I44" i="26" s="1"/>
  <c r="U44" i="25"/>
  <c r="U44" i="26" s="1"/>
  <c r="AG44" i="25"/>
  <c r="AG44" i="26" s="1"/>
  <c r="AN6" i="25"/>
  <c r="AN6" i="26" s="1"/>
  <c r="AE9" i="25"/>
  <c r="AE9" i="26" s="1"/>
  <c r="P12" i="25"/>
  <c r="P12" i="26" s="1"/>
  <c r="J14" i="25"/>
  <c r="J14" i="26" s="1"/>
  <c r="Y15" i="25"/>
  <c r="Y15" i="26" s="1"/>
  <c r="AB16" i="25"/>
  <c r="AB16" i="26" s="1"/>
  <c r="W17" i="25"/>
  <c r="W17" i="26" s="1"/>
  <c r="R18" i="25"/>
  <c r="R18" i="26" s="1"/>
  <c r="M19" i="25"/>
  <c r="M19" i="26" s="1"/>
  <c r="H20" i="25"/>
  <c r="H20" i="26" s="1"/>
  <c r="C21" i="25"/>
  <c r="C21" i="26" s="1"/>
  <c r="AM21" i="25"/>
  <c r="AM21" i="26" s="1"/>
  <c r="AH22" i="25"/>
  <c r="AH22" i="26" s="1"/>
  <c r="AC23" i="25"/>
  <c r="AC23" i="26" s="1"/>
  <c r="X24" i="25"/>
  <c r="X24" i="26" s="1"/>
  <c r="S25" i="25"/>
  <c r="S25" i="26" s="1"/>
  <c r="M26" i="25"/>
  <c r="M26" i="26" s="1"/>
  <c r="AK26" i="25"/>
  <c r="AK26" i="26" s="1"/>
  <c r="S27" i="25"/>
  <c r="S27" i="26" s="1"/>
  <c r="AN27" i="25"/>
  <c r="AN27" i="26" s="1"/>
  <c r="O28" i="25"/>
  <c r="O28" i="26" s="1"/>
  <c r="AI28" i="25"/>
  <c r="AI28" i="26" s="1"/>
  <c r="J29" i="25"/>
  <c r="J29" i="26" s="1"/>
  <c r="AD29" i="25"/>
  <c r="AD29" i="26" s="1"/>
  <c r="E30" i="25"/>
  <c r="E30" i="26" s="1"/>
  <c r="Y30" i="25"/>
  <c r="Y30" i="26" s="1"/>
  <c r="AO30" i="25"/>
  <c r="AO30" i="26" s="1"/>
  <c r="T31" i="25"/>
  <c r="T31" i="26" s="1"/>
  <c r="AJ31" i="25"/>
  <c r="AJ31" i="26" s="1"/>
  <c r="O32" i="25"/>
  <c r="O32" i="26" s="1"/>
  <c r="AE32" i="25"/>
  <c r="AE32" i="26" s="1"/>
  <c r="J33" i="25"/>
  <c r="J33" i="26" s="1"/>
  <c r="Z33" i="25"/>
  <c r="Z33" i="26" s="1"/>
  <c r="E34" i="25"/>
  <c r="E34" i="26" s="1"/>
  <c r="U34" i="25"/>
  <c r="U34" i="26" s="1"/>
  <c r="AO34" i="25"/>
  <c r="AO34" i="26" s="1"/>
  <c r="P35" i="25"/>
  <c r="P35" i="26" s="1"/>
  <c r="AJ35" i="25"/>
  <c r="AJ35" i="26" s="1"/>
  <c r="K36" i="25"/>
  <c r="K36" i="26" s="1"/>
  <c r="AD36" i="25"/>
  <c r="AD36" i="26" s="1"/>
  <c r="D37" i="25"/>
  <c r="D37" i="26" s="1"/>
  <c r="S37" i="25"/>
  <c r="S37" i="26" s="1"/>
  <c r="AK37" i="25"/>
  <c r="AK37" i="26" s="1"/>
  <c r="K38" i="25"/>
  <c r="K38" i="26" s="1"/>
  <c r="Z38" i="25"/>
  <c r="Z38" i="26" s="1"/>
  <c r="C39" i="25"/>
  <c r="C39" i="26" s="1"/>
  <c r="R39" i="25"/>
  <c r="R39" i="26" s="1"/>
  <c r="AG39" i="25"/>
  <c r="AG39" i="26" s="1"/>
  <c r="J40" i="25"/>
  <c r="J40" i="26" s="1"/>
  <c r="Y40" i="25"/>
  <c r="Y40" i="26" s="1"/>
  <c r="AN40" i="25"/>
  <c r="AN40" i="26" s="1"/>
  <c r="Q41" i="25"/>
  <c r="Q41" i="26" s="1"/>
  <c r="AF41" i="25"/>
  <c r="AF41" i="26" s="1"/>
  <c r="F42" i="25"/>
  <c r="F42" i="26" s="1"/>
  <c r="X42" i="25"/>
  <c r="X42" i="26" s="1"/>
  <c r="AM42" i="25"/>
  <c r="AM42" i="26" s="1"/>
  <c r="M43" i="25"/>
  <c r="M43" i="26" s="1"/>
  <c r="AE43" i="25"/>
  <c r="AE43" i="26" s="1"/>
  <c r="E44" i="25"/>
  <c r="E44" i="26" s="1"/>
  <c r="T44" i="25"/>
  <c r="T44" i="26" s="1"/>
  <c r="AL44" i="25"/>
  <c r="AL44" i="26" s="1"/>
  <c r="E7" i="25"/>
  <c r="E7" i="26" s="1"/>
  <c r="AK9" i="25"/>
  <c r="AK9" i="26" s="1"/>
  <c r="V12" i="25"/>
  <c r="V12" i="26" s="1"/>
  <c r="L14" i="25"/>
  <c r="L14" i="26" s="1"/>
  <c r="AC15" i="25"/>
  <c r="AC15" i="26" s="1"/>
  <c r="AD16" i="25"/>
  <c r="AD16" i="26" s="1"/>
  <c r="Y17" i="25"/>
  <c r="Y17" i="26" s="1"/>
  <c r="T18" i="25"/>
  <c r="T18" i="26" s="1"/>
  <c r="O19" i="25"/>
  <c r="O19" i="26" s="1"/>
  <c r="J20" i="25"/>
  <c r="J20" i="26" s="1"/>
  <c r="E21" i="25"/>
  <c r="E21" i="26" s="1"/>
  <c r="AO21" i="25"/>
  <c r="AO21" i="26" s="1"/>
  <c r="AJ22" i="25"/>
  <c r="AJ22" i="26" s="1"/>
  <c r="AE23" i="25"/>
  <c r="AE23" i="26" s="1"/>
  <c r="Z24" i="25"/>
  <c r="Z24" i="26" s="1"/>
  <c r="U25" i="25"/>
  <c r="U25" i="26" s="1"/>
  <c r="N26" i="25"/>
  <c r="N26" i="26" s="1"/>
  <c r="AL26" i="25"/>
  <c r="AL26" i="26" s="1"/>
  <c r="T27" i="25"/>
  <c r="T27" i="26" s="1"/>
  <c r="AO27" i="25"/>
  <c r="AO27" i="26" s="1"/>
  <c r="P28" i="25"/>
  <c r="P28" i="26" s="1"/>
  <c r="AJ28" i="25"/>
  <c r="AJ28" i="26" s="1"/>
  <c r="K29" i="25"/>
  <c r="K29" i="26" s="1"/>
  <c r="AE29" i="25"/>
  <c r="AE29" i="26" s="1"/>
  <c r="F30" i="25"/>
  <c r="F30" i="26" s="1"/>
  <c r="Z30" i="25"/>
  <c r="Z30" i="26" s="1"/>
  <c r="AP30" i="25"/>
  <c r="AP30" i="26" s="1"/>
  <c r="U31" i="25"/>
  <c r="U31" i="26" s="1"/>
  <c r="AK31" i="25"/>
  <c r="AK31" i="26" s="1"/>
  <c r="P32" i="25"/>
  <c r="P32" i="26" s="1"/>
  <c r="AF32" i="25"/>
  <c r="AF32" i="26" s="1"/>
  <c r="K33" i="25"/>
  <c r="K33" i="26" s="1"/>
  <c r="AA33" i="25"/>
  <c r="AA33" i="26" s="1"/>
  <c r="F34" i="25"/>
  <c r="F34" i="26" s="1"/>
  <c r="V34" i="25"/>
  <c r="V34" i="26" s="1"/>
  <c r="AP34" i="25"/>
  <c r="AP34" i="26" s="1"/>
  <c r="Q35" i="25"/>
  <c r="Q35" i="26" s="1"/>
  <c r="AK35" i="25"/>
  <c r="AK35" i="26" s="1"/>
  <c r="L36" i="25"/>
  <c r="L36" i="26" s="1"/>
  <c r="AE36" i="25"/>
  <c r="AE36" i="26" s="1"/>
  <c r="E37" i="25"/>
  <c r="E37" i="26" s="1"/>
  <c r="U37" i="25"/>
  <c r="U37" i="26" s="1"/>
  <c r="AL37" i="25"/>
  <c r="AL37" i="26" s="1"/>
  <c r="L38" i="25"/>
  <c r="L38" i="26" s="1"/>
  <c r="AB38" i="25"/>
  <c r="AB38" i="26" s="1"/>
  <c r="D39" i="25"/>
  <c r="D39" i="26" s="1"/>
  <c r="S39" i="25"/>
  <c r="S39" i="26" s="1"/>
  <c r="AI39" i="25"/>
  <c r="AI39" i="26" s="1"/>
  <c r="K40" i="25"/>
  <c r="K40" i="26" s="1"/>
  <c r="Z40" i="25"/>
  <c r="Z40" i="26" s="1"/>
  <c r="AP40" i="25"/>
  <c r="AP40" i="26" s="1"/>
  <c r="R41" i="25"/>
  <c r="R41" i="26" s="1"/>
  <c r="AG41" i="25"/>
  <c r="AG41" i="26" s="1"/>
  <c r="H42" i="25"/>
  <c r="H42" i="26" s="1"/>
  <c r="Y42" i="25"/>
  <c r="Y42" i="26" s="1"/>
  <c r="AN42" i="25"/>
  <c r="AN42" i="26" s="1"/>
  <c r="O43" i="25"/>
  <c r="O43" i="26" s="1"/>
  <c r="AF43" i="25"/>
  <c r="AF43" i="26" s="1"/>
  <c r="F44" i="25"/>
  <c r="F44" i="26" s="1"/>
  <c r="V44" i="25"/>
  <c r="V44" i="26" s="1"/>
  <c r="AM44" i="25"/>
  <c r="AM44" i="26" s="1"/>
  <c r="Q7" i="25"/>
  <c r="Q7" i="26" s="1"/>
  <c r="H10" i="25"/>
  <c r="H10" i="26" s="1"/>
  <c r="AF12" i="25"/>
  <c r="AF12" i="26" s="1"/>
  <c r="V14" i="25"/>
  <c r="V14" i="26" s="1"/>
  <c r="AI15" i="25"/>
  <c r="AI15" i="26" s="1"/>
  <c r="AH16" i="25"/>
  <c r="AH16" i="26" s="1"/>
  <c r="AC17" i="25"/>
  <c r="AC17" i="26" s="1"/>
  <c r="X18" i="25"/>
  <c r="X18" i="26" s="1"/>
  <c r="S19" i="25"/>
  <c r="S19" i="26" s="1"/>
  <c r="N20" i="25"/>
  <c r="N20" i="26" s="1"/>
  <c r="I21" i="25"/>
  <c r="I21" i="26" s="1"/>
  <c r="D22" i="25"/>
  <c r="D22" i="26" s="1"/>
  <c r="AN22" i="25"/>
  <c r="AN22" i="26" s="1"/>
  <c r="AI23" i="25"/>
  <c r="AI23" i="26" s="1"/>
  <c r="AD24" i="25"/>
  <c r="AD24" i="26" s="1"/>
  <c r="Y25" i="25"/>
  <c r="Y25" i="26" s="1"/>
  <c r="P26" i="25"/>
  <c r="P26" i="26" s="1"/>
  <c r="AN26" i="25"/>
  <c r="AN26" i="26" s="1"/>
  <c r="U27" i="25"/>
  <c r="U27" i="26" s="1"/>
  <c r="AP27" i="25"/>
  <c r="AP27" i="26" s="1"/>
  <c r="R28" i="25"/>
  <c r="R28" i="26" s="1"/>
  <c r="AK28" i="25"/>
  <c r="AK28" i="26" s="1"/>
  <c r="M29" i="25"/>
  <c r="M29" i="26" s="1"/>
  <c r="AF29" i="25"/>
  <c r="AF29" i="26" s="1"/>
  <c r="H30" i="25"/>
  <c r="H30" i="26" s="1"/>
  <c r="AA30" i="25"/>
  <c r="AA30" i="26" s="1"/>
  <c r="C31" i="25"/>
  <c r="C31" i="26" s="1"/>
  <c r="V31" i="25"/>
  <c r="V31" i="26" s="1"/>
  <c r="AM31" i="25"/>
  <c r="AM31" i="26" s="1"/>
  <c r="Q32" i="25"/>
  <c r="Q32" i="26" s="1"/>
  <c r="AH32" i="25"/>
  <c r="AH32" i="26" s="1"/>
  <c r="L33" i="25"/>
  <c r="L33" i="26" s="1"/>
  <c r="AC33" i="25"/>
  <c r="AC33" i="26" s="1"/>
  <c r="G34" i="25"/>
  <c r="G34" i="26" s="1"/>
  <c r="X34" i="25"/>
  <c r="X34" i="26" s="1"/>
  <c r="AQ34" i="25"/>
  <c r="AQ34" i="26" s="1"/>
  <c r="S35" i="25"/>
  <c r="S35" i="26" s="1"/>
  <c r="AL35" i="25"/>
  <c r="AL35" i="26" s="1"/>
  <c r="N36" i="25"/>
  <c r="N36" i="26" s="1"/>
  <c r="AF36" i="25"/>
  <c r="AF36" i="26" s="1"/>
  <c r="F37" i="25"/>
  <c r="F37" i="26" s="1"/>
  <c r="X37" i="25"/>
  <c r="X37" i="26" s="1"/>
  <c r="AM37" i="25"/>
  <c r="AM37" i="26" s="1"/>
  <c r="M38" i="25"/>
  <c r="M38" i="26" s="1"/>
  <c r="AE38" i="25"/>
  <c r="AE38" i="26" s="1"/>
  <c r="E39" i="25"/>
  <c r="E39" i="26" s="1"/>
  <c r="T39" i="25"/>
  <c r="T39" i="26" s="1"/>
  <c r="AL39" i="25"/>
  <c r="AL39" i="26" s="1"/>
  <c r="L40" i="25"/>
  <c r="L40" i="26" s="1"/>
  <c r="AA40" i="25"/>
  <c r="AA40" i="26" s="1"/>
  <c r="D41" i="25"/>
  <c r="D41" i="26" s="1"/>
  <c r="S41" i="25"/>
  <c r="S41" i="26" s="1"/>
  <c r="AH41" i="25"/>
  <c r="AH41" i="26" s="1"/>
  <c r="K42" i="25"/>
  <c r="K42" i="26" s="1"/>
  <c r="Z42" i="25"/>
  <c r="Z42" i="26" s="1"/>
  <c r="AO42" i="25"/>
  <c r="AO42" i="26" s="1"/>
  <c r="R43" i="25"/>
  <c r="R43" i="26" s="1"/>
  <c r="AG43" i="25"/>
  <c r="AG43" i="26" s="1"/>
  <c r="G44" i="25"/>
  <c r="G44" i="26" s="1"/>
  <c r="Y44" i="25"/>
  <c r="Y44" i="26" s="1"/>
  <c r="AN44" i="25"/>
  <c r="AN44" i="26" s="1"/>
  <c r="V7" i="25"/>
  <c r="V7" i="26" s="1"/>
  <c r="M10" i="25"/>
  <c r="M10" i="26" s="1"/>
  <c r="AG12" i="25"/>
  <c r="AG12" i="26" s="1"/>
  <c r="W14" i="25"/>
  <c r="W14" i="26" s="1"/>
  <c r="AJ15" i="25"/>
  <c r="AJ15" i="26" s="1"/>
  <c r="AI16" i="25"/>
  <c r="AI16" i="26" s="1"/>
  <c r="AD17" i="25"/>
  <c r="AD17" i="26" s="1"/>
  <c r="Y18" i="25"/>
  <c r="Y18" i="26" s="1"/>
  <c r="T19" i="25"/>
  <c r="T19" i="26" s="1"/>
  <c r="O20" i="25"/>
  <c r="O20" i="26" s="1"/>
  <c r="J21" i="25"/>
  <c r="J21" i="26" s="1"/>
  <c r="E22" i="25"/>
  <c r="E22" i="26" s="1"/>
  <c r="AO22" i="25"/>
  <c r="AO22" i="26" s="1"/>
  <c r="AJ23" i="25"/>
  <c r="AJ23" i="26" s="1"/>
  <c r="AE24" i="25"/>
  <c r="AE24" i="26" s="1"/>
  <c r="Z25" i="25"/>
  <c r="Z25" i="26" s="1"/>
  <c r="T26" i="25"/>
  <c r="T26" i="26" s="1"/>
  <c r="C27" i="25"/>
  <c r="C27" i="26" s="1"/>
  <c r="W27" i="25"/>
  <c r="W27" i="26" s="1"/>
  <c r="AQ27" i="25"/>
  <c r="AQ27" i="26" s="1"/>
  <c r="V28" i="25"/>
  <c r="V28" i="26" s="1"/>
  <c r="AL28" i="25"/>
  <c r="AL28" i="26" s="1"/>
  <c r="Q29" i="25"/>
  <c r="Q29" i="26" s="1"/>
  <c r="AG29" i="25"/>
  <c r="AG29" i="26" s="1"/>
  <c r="L30" i="25"/>
  <c r="L30" i="26" s="1"/>
  <c r="AB30" i="25"/>
  <c r="AB30" i="26" s="1"/>
  <c r="G31" i="25"/>
  <c r="G31" i="26" s="1"/>
  <c r="W31" i="25"/>
  <c r="W31" i="26" s="1"/>
  <c r="AQ31" i="25"/>
  <c r="AQ31" i="26" s="1"/>
  <c r="R32" i="25"/>
  <c r="R32" i="26" s="1"/>
  <c r="AL32" i="25"/>
  <c r="AL32" i="26" s="1"/>
  <c r="M33" i="25"/>
  <c r="M33" i="26" s="1"/>
  <c r="AG33" i="25"/>
  <c r="AG33" i="26" s="1"/>
  <c r="H34" i="25"/>
  <c r="H34" i="26" s="1"/>
  <c r="AB34" i="25"/>
  <c r="AB34" i="26" s="1"/>
  <c r="C35" i="25"/>
  <c r="C35" i="26" s="1"/>
  <c r="W35" i="25"/>
  <c r="W35" i="26" s="1"/>
  <c r="AM35" i="25"/>
  <c r="AM35" i="26" s="1"/>
  <c r="R36" i="25"/>
  <c r="R36" i="26" s="1"/>
  <c r="AG36" i="25"/>
  <c r="AG36" i="26" s="1"/>
  <c r="G37" i="25"/>
  <c r="G37" i="26" s="1"/>
  <c r="Y37" i="25"/>
  <c r="Y37" i="26" s="1"/>
  <c r="AN37" i="25"/>
  <c r="AN37" i="26" s="1"/>
  <c r="N38" i="25"/>
  <c r="N38" i="26" s="1"/>
  <c r="AF38" i="25"/>
  <c r="AF38" i="26" s="1"/>
  <c r="F39" i="25"/>
  <c r="F39" i="26" s="1"/>
  <c r="U39" i="25"/>
  <c r="U39" i="26" s="1"/>
  <c r="AM39" i="25"/>
  <c r="AM39" i="26" s="1"/>
  <c r="M40" i="25"/>
  <c r="M40" i="26" s="1"/>
  <c r="AB40" i="25"/>
  <c r="AB40" i="26" s="1"/>
  <c r="E41" i="25"/>
  <c r="E41" i="26" s="1"/>
  <c r="T41" i="25"/>
  <c r="T41" i="26" s="1"/>
  <c r="AI41" i="25"/>
  <c r="AI41" i="26" s="1"/>
  <c r="L42" i="25"/>
  <c r="L42" i="26" s="1"/>
  <c r="AA42" i="25"/>
  <c r="AA42" i="26" s="1"/>
  <c r="AP42" i="25"/>
  <c r="AP42" i="26" s="1"/>
  <c r="S43" i="25"/>
  <c r="S43" i="26" s="1"/>
  <c r="AH43" i="25"/>
  <c r="AH43" i="26" s="1"/>
  <c r="H44" i="25"/>
  <c r="H44" i="26" s="1"/>
  <c r="Z44" i="25"/>
  <c r="Z44" i="26" s="1"/>
  <c r="AO44" i="25"/>
  <c r="AO44" i="26" s="1"/>
  <c r="AO7" i="25"/>
  <c r="AO7" i="26" s="1"/>
  <c r="Z10" i="25"/>
  <c r="Z10" i="26" s="1"/>
  <c r="C13" i="25"/>
  <c r="C13" i="26" s="1"/>
  <c r="AD14" i="25"/>
  <c r="AD14" i="26" s="1"/>
  <c r="AP15" i="25"/>
  <c r="AP15" i="26" s="1"/>
  <c r="AN16" i="25"/>
  <c r="AN16" i="26" s="1"/>
  <c r="AI17" i="25"/>
  <c r="AI17" i="26" s="1"/>
  <c r="AD18" i="25"/>
  <c r="AD18" i="26" s="1"/>
  <c r="Y19" i="25"/>
  <c r="Y19" i="26" s="1"/>
  <c r="T20" i="25"/>
  <c r="T20" i="26" s="1"/>
  <c r="O21" i="25"/>
  <c r="O21" i="26" s="1"/>
  <c r="J22" i="25"/>
  <c r="J22" i="26" s="1"/>
  <c r="E23" i="25"/>
  <c r="E23" i="26" s="1"/>
  <c r="AO23" i="25"/>
  <c r="AO23" i="26" s="1"/>
  <c r="AJ24" i="25"/>
  <c r="AJ24" i="26" s="1"/>
  <c r="AE25" i="25"/>
  <c r="AE25" i="26" s="1"/>
  <c r="U26" i="25"/>
  <c r="U26" i="26" s="1"/>
  <c r="D27" i="25"/>
  <c r="D27" i="26" s="1"/>
  <c r="AA27" i="25"/>
  <c r="AA27" i="26" s="1"/>
  <c r="C28" i="25"/>
  <c r="C28" i="26" s="1"/>
  <c r="W28" i="25"/>
  <c r="W28" i="26" s="1"/>
  <c r="AM28" i="25"/>
  <c r="AM28" i="26" s="1"/>
  <c r="R29" i="25"/>
  <c r="R29" i="26" s="1"/>
  <c r="AH29" i="25"/>
  <c r="AH29" i="26" s="1"/>
  <c r="M30" i="25"/>
  <c r="M30" i="26" s="1"/>
  <c r="AC30" i="25"/>
  <c r="AC30" i="26" s="1"/>
  <c r="H31" i="25"/>
  <c r="H31" i="26" s="1"/>
  <c r="X31" i="25"/>
  <c r="X31" i="26" s="1"/>
  <c r="C32" i="25"/>
  <c r="C32" i="26" s="1"/>
  <c r="S32" i="25"/>
  <c r="S32" i="26" s="1"/>
  <c r="AM32" i="25"/>
  <c r="AM32" i="26" s="1"/>
  <c r="N33" i="25"/>
  <c r="N33" i="26" s="1"/>
  <c r="AH33" i="25"/>
  <c r="AH33" i="26" s="1"/>
  <c r="I34" i="25"/>
  <c r="I34" i="26" s="1"/>
  <c r="AC34" i="25"/>
  <c r="AC34" i="26" s="1"/>
  <c r="D35" i="25"/>
  <c r="D35" i="26" s="1"/>
  <c r="X35" i="25"/>
  <c r="X35" i="26" s="1"/>
  <c r="AN35" i="25"/>
  <c r="AN35" i="26" s="1"/>
  <c r="S36" i="25"/>
  <c r="S36" i="26" s="1"/>
  <c r="AH36" i="25"/>
  <c r="AH36" i="26" s="1"/>
  <c r="I37" i="25"/>
  <c r="I37" i="26" s="1"/>
  <c r="Z37" i="25"/>
  <c r="Z37" i="26" s="1"/>
  <c r="AO37" i="25"/>
  <c r="AO37" i="26" s="1"/>
  <c r="P38" i="25"/>
  <c r="P38" i="26" s="1"/>
  <c r="AG38" i="25"/>
  <c r="AG38" i="26" s="1"/>
  <c r="G39" i="25"/>
  <c r="G39" i="26" s="1"/>
  <c r="W39" i="25"/>
  <c r="W39" i="26" s="1"/>
  <c r="AN39" i="25"/>
  <c r="AN39" i="26" s="1"/>
  <c r="N40" i="25"/>
  <c r="N40" i="26" s="1"/>
  <c r="AD40" i="25"/>
  <c r="AD40" i="26" s="1"/>
  <c r="F41" i="25"/>
  <c r="F41" i="26" s="1"/>
  <c r="U41" i="25"/>
  <c r="U41" i="26" s="1"/>
  <c r="AK41" i="25"/>
  <c r="AK41" i="26" s="1"/>
  <c r="M42" i="25"/>
  <c r="M42" i="26" s="1"/>
  <c r="AB42" i="25"/>
  <c r="AB42" i="26" s="1"/>
  <c r="C43" i="25"/>
  <c r="C43" i="26" s="1"/>
  <c r="T43" i="25"/>
  <c r="T43" i="26" s="1"/>
  <c r="AI43" i="25"/>
  <c r="AI43" i="26" s="1"/>
  <c r="J44" i="25"/>
  <c r="J44" i="26" s="1"/>
  <c r="AA44" i="25"/>
  <c r="AA44" i="26" s="1"/>
  <c r="AP44" i="25"/>
  <c r="AP44" i="26" s="1"/>
  <c r="N4" i="25"/>
  <c r="N4" i="26" s="1"/>
  <c r="F8" i="25"/>
  <c r="F8" i="26" s="1"/>
  <c r="AF10" i="25"/>
  <c r="AF10" i="26" s="1"/>
  <c r="E13" i="25"/>
  <c r="E13" i="26" s="1"/>
  <c r="AH14" i="25"/>
  <c r="AH14" i="26" s="1"/>
  <c r="D16" i="25"/>
  <c r="D16" i="26" s="1"/>
  <c r="AP16" i="25"/>
  <c r="AP16" i="26" s="1"/>
  <c r="AK17" i="25"/>
  <c r="AK17" i="26" s="1"/>
  <c r="AF18" i="25"/>
  <c r="AF18" i="26" s="1"/>
  <c r="AA19" i="25"/>
  <c r="AA19" i="26" s="1"/>
  <c r="V20" i="25"/>
  <c r="V20" i="26" s="1"/>
  <c r="Q21" i="25"/>
  <c r="Q21" i="26" s="1"/>
  <c r="L22" i="25"/>
  <c r="L22" i="26" s="1"/>
  <c r="G23" i="25"/>
  <c r="G23" i="26" s="1"/>
  <c r="AQ23" i="25"/>
  <c r="AQ23" i="26" s="1"/>
  <c r="AL24" i="25"/>
  <c r="AL24" i="26" s="1"/>
  <c r="AG25" i="25"/>
  <c r="AG25" i="26" s="1"/>
  <c r="X26" i="25"/>
  <c r="X26" i="26" s="1"/>
  <c r="G27" i="25"/>
  <c r="G27" i="26" s="1"/>
  <c r="AB27" i="25"/>
  <c r="AB27" i="26" s="1"/>
  <c r="D28" i="25"/>
  <c r="D28" i="26" s="1"/>
  <c r="X28" i="25"/>
  <c r="X28" i="26" s="1"/>
  <c r="AN28" i="25"/>
  <c r="AN28" i="26" s="1"/>
  <c r="S29" i="25"/>
  <c r="S29" i="26" s="1"/>
  <c r="AI29" i="25"/>
  <c r="AI29" i="26" s="1"/>
  <c r="N30" i="25"/>
  <c r="N30" i="26" s="1"/>
  <c r="AD30" i="25"/>
  <c r="AD30" i="26" s="1"/>
  <c r="I31" i="25"/>
  <c r="I31" i="26" s="1"/>
  <c r="Y31" i="25"/>
  <c r="Y31" i="26" s="1"/>
  <c r="D32" i="25"/>
  <c r="D32" i="26" s="1"/>
  <c r="T32" i="25"/>
  <c r="T32" i="26" s="1"/>
  <c r="AN32" i="25"/>
  <c r="AN32" i="26" s="1"/>
  <c r="O33" i="25"/>
  <c r="O33" i="26" s="1"/>
  <c r="AI33" i="25"/>
  <c r="AI33" i="26" s="1"/>
  <c r="J34" i="25"/>
  <c r="J34" i="26" s="1"/>
  <c r="AD34" i="25"/>
  <c r="AD34" i="26" s="1"/>
  <c r="E35" i="25"/>
  <c r="E35" i="26" s="1"/>
  <c r="Y35" i="25"/>
  <c r="Y35" i="26" s="1"/>
  <c r="AO35" i="25"/>
  <c r="AO35" i="26" s="1"/>
  <c r="T36" i="25"/>
  <c r="T36" i="26" s="1"/>
  <c r="AI36" i="25"/>
  <c r="AI36" i="26" s="1"/>
  <c r="L37" i="25"/>
  <c r="L37" i="26" s="1"/>
  <c r="AA37" i="25"/>
  <c r="AA37" i="26" s="1"/>
  <c r="AP37" i="25"/>
  <c r="AP37" i="26" s="1"/>
  <c r="S38" i="25"/>
  <c r="S38" i="26" s="1"/>
  <c r="AH38" i="25"/>
  <c r="AH38" i="26" s="1"/>
  <c r="H39" i="25"/>
  <c r="H39" i="26" s="1"/>
  <c r="Z39" i="25"/>
  <c r="Z39" i="26" s="1"/>
  <c r="AO39" i="25"/>
  <c r="AO39" i="26" s="1"/>
  <c r="O40" i="25"/>
  <c r="O40" i="26" s="1"/>
  <c r="AG40" i="25"/>
  <c r="AG40" i="26" s="1"/>
  <c r="G41" i="25"/>
  <c r="G41" i="26" s="1"/>
  <c r="V41" i="25"/>
  <c r="V41" i="26" s="1"/>
  <c r="AN41" i="25"/>
  <c r="AN41" i="26" s="1"/>
  <c r="N42" i="25"/>
  <c r="N42" i="26" s="1"/>
  <c r="AC42" i="25"/>
  <c r="AC42" i="26" s="1"/>
  <c r="F43" i="25"/>
  <c r="F43" i="26" s="1"/>
  <c r="U43" i="25"/>
  <c r="U43" i="26" s="1"/>
  <c r="AJ43" i="25"/>
  <c r="AJ43" i="26" s="1"/>
  <c r="M44" i="25"/>
  <c r="M44" i="26" s="1"/>
  <c r="AB44" i="25"/>
  <c r="AB44" i="26" s="1"/>
  <c r="AQ44" i="25"/>
  <c r="AQ44" i="26" s="1"/>
  <c r="H5" i="25"/>
  <c r="H5" i="26" s="1"/>
  <c r="R8" i="25"/>
  <c r="R8" i="26" s="1"/>
  <c r="C11" i="25"/>
  <c r="C11" i="26" s="1"/>
  <c r="O13" i="25"/>
  <c r="O13" i="26" s="1"/>
  <c r="AN14" i="25"/>
  <c r="AN14" i="26" s="1"/>
  <c r="H16" i="25"/>
  <c r="H16" i="26" s="1"/>
  <c r="E17" i="25"/>
  <c r="E17" i="26" s="1"/>
  <c r="AO17" i="25"/>
  <c r="AO17" i="26" s="1"/>
  <c r="AJ18" i="25"/>
  <c r="AJ18" i="26" s="1"/>
  <c r="AE19" i="25"/>
  <c r="AE19" i="26" s="1"/>
  <c r="Z20" i="25"/>
  <c r="Z20" i="26" s="1"/>
  <c r="U21" i="25"/>
  <c r="U21" i="26" s="1"/>
  <c r="P22" i="25"/>
  <c r="P22" i="26" s="1"/>
  <c r="K23" i="25"/>
  <c r="K23" i="26" s="1"/>
  <c r="F24" i="25"/>
  <c r="F24" i="26" s="1"/>
  <c r="AP24" i="25"/>
  <c r="AP24" i="26" s="1"/>
  <c r="AK25" i="25"/>
  <c r="AK25" i="26" s="1"/>
  <c r="Y26" i="25"/>
  <c r="Y26" i="26" s="1"/>
  <c r="H27" i="25"/>
  <c r="H27" i="26" s="1"/>
  <c r="AC27" i="25"/>
  <c r="AC27" i="26" s="1"/>
  <c r="F28" i="25"/>
  <c r="F28" i="26" s="1"/>
  <c r="Y28" i="25"/>
  <c r="Y28" i="26" s="1"/>
  <c r="AP28" i="25"/>
  <c r="AP28" i="26" s="1"/>
  <c r="T29" i="25"/>
  <c r="T29" i="26" s="1"/>
  <c r="AK29" i="25"/>
  <c r="AK29" i="26" s="1"/>
  <c r="O30" i="25"/>
  <c r="O30" i="26" s="1"/>
  <c r="AF30" i="25"/>
  <c r="AF30" i="26" s="1"/>
  <c r="J31" i="25"/>
  <c r="J31" i="26" s="1"/>
  <c r="AA31" i="25"/>
  <c r="AA31" i="26" s="1"/>
  <c r="E32" i="25"/>
  <c r="E32" i="26" s="1"/>
  <c r="V32" i="25"/>
  <c r="V32" i="26" s="1"/>
  <c r="AO32" i="25"/>
  <c r="AO32" i="26" s="1"/>
  <c r="Q33" i="25"/>
  <c r="Q33" i="26" s="1"/>
  <c r="AJ33" i="25"/>
  <c r="AJ33" i="26" s="1"/>
  <c r="L34" i="25"/>
  <c r="L34" i="26" s="1"/>
  <c r="AE34" i="25"/>
  <c r="AE34" i="26" s="1"/>
  <c r="G35" i="25"/>
  <c r="G35" i="26" s="1"/>
  <c r="Z35" i="25"/>
  <c r="Z35" i="26" s="1"/>
  <c r="AQ35" i="25"/>
  <c r="AQ35" i="26" s="1"/>
  <c r="U36" i="25"/>
  <c r="U36" i="26" s="1"/>
  <c r="AJ36" i="25"/>
  <c r="AJ36" i="26" s="1"/>
  <c r="M37" i="25"/>
  <c r="M37" i="26" s="1"/>
  <c r="AB37" i="25"/>
  <c r="AB37" i="26" s="1"/>
  <c r="AQ37" i="25"/>
  <c r="AQ37" i="26" s="1"/>
  <c r="T38" i="25"/>
  <c r="T38" i="26" s="1"/>
  <c r="AI38" i="25"/>
  <c r="AI38" i="26" s="1"/>
  <c r="I39" i="25"/>
  <c r="I39" i="26" s="1"/>
  <c r="AA39" i="25"/>
  <c r="AA39" i="26" s="1"/>
  <c r="AP39" i="25"/>
  <c r="AP39" i="26" s="1"/>
  <c r="P40" i="25"/>
  <c r="P40" i="26" s="1"/>
  <c r="AH40" i="25"/>
  <c r="AH40" i="26" s="1"/>
  <c r="H41" i="25"/>
  <c r="H41" i="26" s="1"/>
  <c r="W41" i="25"/>
  <c r="W41" i="26" s="1"/>
  <c r="AO41" i="25"/>
  <c r="AO41" i="26" s="1"/>
  <c r="O42" i="25"/>
  <c r="O42" i="26" s="1"/>
  <c r="AD42" i="25"/>
  <c r="AD42" i="26" s="1"/>
  <c r="G43" i="25"/>
  <c r="G43" i="26" s="1"/>
  <c r="V43" i="25"/>
  <c r="V43" i="26" s="1"/>
  <c r="AK43" i="25"/>
  <c r="AK43" i="26" s="1"/>
  <c r="N44" i="25"/>
  <c r="N44" i="26" s="1"/>
  <c r="AC44" i="25"/>
  <c r="AC44" i="26" s="1"/>
  <c r="I5" i="25"/>
  <c r="I5" i="26" s="1"/>
  <c r="W8" i="25"/>
  <c r="W8" i="26" s="1"/>
  <c r="H11" i="25"/>
  <c r="H11" i="26" s="1"/>
  <c r="P13" i="25"/>
  <c r="P13" i="26" s="1"/>
  <c r="AO14" i="25"/>
  <c r="AO14" i="26" s="1"/>
  <c r="J16" i="25"/>
  <c r="J16" i="26" s="1"/>
  <c r="F17" i="25"/>
  <c r="F17" i="26" s="1"/>
  <c r="AP17" i="25"/>
  <c r="AP17" i="26" s="1"/>
  <c r="AK18" i="25"/>
  <c r="AK18" i="26" s="1"/>
  <c r="AF19" i="25"/>
  <c r="AF19" i="26" s="1"/>
  <c r="AA20" i="25"/>
  <c r="AA20" i="26" s="1"/>
  <c r="V21" i="25"/>
  <c r="V21" i="26" s="1"/>
  <c r="Q22" i="25"/>
  <c r="Q22" i="26" s="1"/>
  <c r="L23" i="25"/>
  <c r="L23" i="26" s="1"/>
  <c r="G24" i="25"/>
  <c r="G24" i="26" s="1"/>
  <c r="AQ24" i="25"/>
  <c r="AQ24" i="26" s="1"/>
  <c r="AL25" i="25"/>
  <c r="AL25" i="26" s="1"/>
  <c r="Z26" i="25"/>
  <c r="Z26" i="26" s="1"/>
  <c r="I27" i="25"/>
  <c r="I27" i="26" s="1"/>
  <c r="AE27" i="25"/>
  <c r="AE27" i="26" s="1"/>
  <c r="J28" i="25"/>
  <c r="J28" i="26" s="1"/>
  <c r="Z28" i="25"/>
  <c r="Z28" i="26" s="1"/>
  <c r="E29" i="25"/>
  <c r="E29" i="26" s="1"/>
  <c r="U29" i="25"/>
  <c r="U29" i="26" s="1"/>
  <c r="AO29" i="25"/>
  <c r="AO29" i="26" s="1"/>
  <c r="P30" i="25"/>
  <c r="P30" i="26" s="1"/>
  <c r="AJ30" i="25"/>
  <c r="AJ30" i="26" s="1"/>
  <c r="K31" i="25"/>
  <c r="K31" i="26" s="1"/>
  <c r="AE31" i="25"/>
  <c r="AE31" i="26" s="1"/>
  <c r="F32" i="25"/>
  <c r="F32" i="26" s="1"/>
  <c r="Z32" i="25"/>
  <c r="Z32" i="26" s="1"/>
  <c r="AP32" i="25"/>
  <c r="AP32" i="26" s="1"/>
  <c r="U33" i="25"/>
  <c r="U33" i="26" s="1"/>
  <c r="AK33" i="25"/>
  <c r="AK33" i="26" s="1"/>
  <c r="P34" i="25"/>
  <c r="P34" i="26" s="1"/>
  <c r="AF34" i="25"/>
  <c r="AF34" i="26" s="1"/>
  <c r="K35" i="25"/>
  <c r="K35" i="26" s="1"/>
  <c r="AA35" i="25"/>
  <c r="AA35" i="26" s="1"/>
  <c r="F36" i="25"/>
  <c r="F36" i="26" s="1"/>
  <c r="V36" i="25"/>
  <c r="V36" i="26" s="1"/>
  <c r="AL36" i="25"/>
  <c r="AL36" i="26" s="1"/>
  <c r="N37" i="25"/>
  <c r="N37" i="26" s="1"/>
  <c r="AC37" i="25"/>
  <c r="AC37" i="26" s="1"/>
  <c r="D38" i="25"/>
  <c r="D38" i="26" s="1"/>
  <c r="U38" i="25"/>
  <c r="U38" i="26" s="1"/>
  <c r="AJ38" i="25"/>
  <c r="AJ38" i="26" s="1"/>
  <c r="K39" i="25"/>
  <c r="K39" i="26" s="1"/>
  <c r="AB39" i="25"/>
  <c r="AB39" i="26" s="1"/>
  <c r="AQ39" i="25"/>
  <c r="AQ39" i="26" s="1"/>
  <c r="R40" i="25"/>
  <c r="R40" i="26" s="1"/>
  <c r="AI40" i="25"/>
  <c r="AI40" i="26" s="1"/>
  <c r="I41" i="25"/>
  <c r="I41" i="26" s="1"/>
  <c r="Y41" i="25"/>
  <c r="Y41" i="26" s="1"/>
  <c r="AP41" i="25"/>
  <c r="AP41" i="26" s="1"/>
  <c r="P42" i="25"/>
  <c r="P42" i="26" s="1"/>
  <c r="AF42" i="25"/>
  <c r="AF42" i="26" s="1"/>
  <c r="H43" i="25"/>
  <c r="H43" i="26" s="1"/>
  <c r="W43" i="25"/>
  <c r="W43" i="26" s="1"/>
  <c r="AM43" i="25"/>
  <c r="AM43" i="26" s="1"/>
  <c r="O44" i="25"/>
  <c r="O44" i="26" s="1"/>
  <c r="AD44" i="25"/>
  <c r="AD44" i="26" s="1"/>
  <c r="AA5" i="25"/>
  <c r="AA5" i="26" s="1"/>
  <c r="AJ8" i="25"/>
  <c r="AJ8" i="26" s="1"/>
  <c r="U11" i="25"/>
  <c r="U11" i="26" s="1"/>
  <c r="AA13" i="25"/>
  <c r="AA13" i="26" s="1"/>
  <c r="G15" i="25"/>
  <c r="G15" i="26" s="1"/>
  <c r="P16" i="25"/>
  <c r="P16" i="26" s="1"/>
  <c r="K17" i="25"/>
  <c r="K17" i="26" s="1"/>
  <c r="F18" i="25"/>
  <c r="F18" i="26" s="1"/>
  <c r="AP18" i="25"/>
  <c r="AP18" i="26" s="1"/>
  <c r="AK19" i="25"/>
  <c r="AK19" i="26" s="1"/>
  <c r="AF20" i="25"/>
  <c r="AF20" i="26" s="1"/>
  <c r="AA21" i="25"/>
  <c r="AA21" i="26" s="1"/>
  <c r="V22" i="25"/>
  <c r="V22" i="26" s="1"/>
  <c r="Q23" i="25"/>
  <c r="Q23" i="26" s="1"/>
  <c r="L24" i="25"/>
  <c r="L24" i="26" s="1"/>
  <c r="G25" i="25"/>
  <c r="G25" i="26" s="1"/>
  <c r="AQ25" i="25"/>
  <c r="AQ25" i="26" s="1"/>
  <c r="AB26" i="25"/>
  <c r="AB26" i="26" s="1"/>
  <c r="K27" i="25"/>
  <c r="K27" i="26" s="1"/>
  <c r="AF27" i="25"/>
  <c r="AF27" i="26" s="1"/>
  <c r="K28" i="25"/>
  <c r="K28" i="26" s="1"/>
  <c r="AA28" i="25"/>
  <c r="AA28" i="26" s="1"/>
  <c r="F29" i="25"/>
  <c r="F29" i="26" s="1"/>
  <c r="V29" i="25"/>
  <c r="V29" i="26" s="1"/>
  <c r="AP29" i="25"/>
  <c r="AP29" i="26" s="1"/>
  <c r="Q30" i="25"/>
  <c r="Q30" i="26" s="1"/>
  <c r="AK30" i="25"/>
  <c r="AK30" i="26" s="1"/>
  <c r="L31" i="25"/>
  <c r="L31" i="26" s="1"/>
  <c r="AF31" i="25"/>
  <c r="AF31" i="26" s="1"/>
  <c r="G32" i="25"/>
  <c r="G32" i="26" s="1"/>
  <c r="AA32" i="25"/>
  <c r="AA32" i="26" s="1"/>
  <c r="AQ32" i="25"/>
  <c r="AQ32" i="26" s="1"/>
  <c r="V33" i="25"/>
  <c r="V33" i="26" s="1"/>
  <c r="AL33" i="25"/>
  <c r="AL33" i="26" s="1"/>
  <c r="Q34" i="25"/>
  <c r="Q34" i="26" s="1"/>
  <c r="AG34" i="25"/>
  <c r="AG34" i="26" s="1"/>
  <c r="L35" i="25"/>
  <c r="L35" i="26" s="1"/>
  <c r="AB35" i="25"/>
  <c r="AB35" i="26" s="1"/>
  <c r="G36" i="25"/>
  <c r="G36" i="26" s="1"/>
  <c r="W36" i="25"/>
  <c r="W36" i="26" s="1"/>
  <c r="AO36" i="25"/>
  <c r="AO36" i="26" s="1"/>
  <c r="O37" i="25"/>
  <c r="O37" i="26" s="1"/>
  <c r="AD37" i="25"/>
  <c r="AD37" i="26" s="1"/>
  <c r="G38" i="25"/>
  <c r="G38" i="26" s="1"/>
  <c r="V38" i="25"/>
  <c r="V38" i="26" s="1"/>
  <c r="AK38" i="25"/>
  <c r="AK38" i="26" s="1"/>
  <c r="N39" i="25"/>
  <c r="N39" i="26" s="1"/>
  <c r="AC39" i="25"/>
  <c r="AC39" i="26" s="1"/>
  <c r="C40" i="25"/>
  <c r="C40" i="26" s="1"/>
  <c r="U40" i="25"/>
  <c r="U40" i="26" s="1"/>
  <c r="AJ40" i="25"/>
  <c r="AJ40" i="26" s="1"/>
  <c r="J41" i="25"/>
  <c r="J41" i="26" s="1"/>
  <c r="AB41" i="25"/>
  <c r="AB41" i="26" s="1"/>
  <c r="AQ41" i="25"/>
  <c r="AQ41" i="26" s="1"/>
  <c r="Q42" i="25"/>
  <c r="Q42" i="26" s="1"/>
  <c r="AI42" i="25"/>
  <c r="AI42" i="26" s="1"/>
  <c r="I43" i="25"/>
  <c r="I43" i="26" s="1"/>
  <c r="X43" i="25"/>
  <c r="X43" i="26" s="1"/>
  <c r="AP43" i="25"/>
  <c r="AP43" i="26" s="1"/>
  <c r="P44" i="25"/>
  <c r="P44" i="26" s="1"/>
  <c r="AE44" i="25"/>
  <c r="AE44" i="26" s="1"/>
  <c r="C6" i="25"/>
  <c r="C6" i="26" s="1"/>
  <c r="AP8" i="25"/>
  <c r="AP8" i="26" s="1"/>
  <c r="AA11" i="25"/>
  <c r="AA11" i="26" s="1"/>
  <c r="AC13" i="25"/>
  <c r="AC13" i="26" s="1"/>
  <c r="K15" i="25"/>
  <c r="K15" i="26" s="1"/>
  <c r="R16" i="25"/>
  <c r="R16" i="26" s="1"/>
  <c r="M17" i="25"/>
  <c r="M17" i="26" s="1"/>
  <c r="H18" i="25"/>
  <c r="H18" i="26" s="1"/>
  <c r="C19" i="25"/>
  <c r="C19" i="26" s="1"/>
  <c r="AM19" i="25"/>
  <c r="AM19" i="26" s="1"/>
  <c r="AH20" i="25"/>
  <c r="AH20" i="26" s="1"/>
  <c r="AC21" i="25"/>
  <c r="AC21" i="26" s="1"/>
  <c r="X22" i="25"/>
  <c r="X22" i="26" s="1"/>
  <c r="S23" i="25"/>
  <c r="S23" i="26" s="1"/>
  <c r="N24" i="25"/>
  <c r="N24" i="26" s="1"/>
  <c r="I25" i="25"/>
  <c r="I25" i="26" s="1"/>
  <c r="D26" i="25"/>
  <c r="D26" i="26" s="1"/>
  <c r="AF26" i="25"/>
  <c r="AF26" i="26" s="1"/>
  <c r="O27" i="25"/>
  <c r="O27" i="26" s="1"/>
  <c r="AG27" i="25"/>
  <c r="AG27" i="26" s="1"/>
  <c r="L28" i="25"/>
  <c r="L28" i="26" s="1"/>
  <c r="AB28" i="25"/>
  <c r="AB28" i="26" s="1"/>
  <c r="G29" i="25"/>
  <c r="G29" i="26" s="1"/>
  <c r="W29" i="25"/>
  <c r="W29" i="26" s="1"/>
  <c r="AQ29" i="25"/>
  <c r="AQ29" i="26" s="1"/>
  <c r="R30" i="25"/>
  <c r="R30" i="26" s="1"/>
  <c r="AL30" i="25"/>
  <c r="AL30" i="26" s="1"/>
  <c r="M31" i="25"/>
  <c r="M31" i="26" s="1"/>
  <c r="AG31" i="25"/>
  <c r="AG31" i="26" s="1"/>
  <c r="H32" i="25"/>
  <c r="H32" i="26" s="1"/>
  <c r="AB32" i="25"/>
  <c r="AB32" i="26" s="1"/>
  <c r="C33" i="25"/>
  <c r="C33" i="26" s="1"/>
  <c r="W33" i="25"/>
  <c r="W33" i="26" s="1"/>
  <c r="AM33" i="25"/>
  <c r="AM33" i="26" s="1"/>
  <c r="R34" i="25"/>
  <c r="R34" i="26" s="1"/>
  <c r="AH34" i="25"/>
  <c r="AH34" i="26" s="1"/>
  <c r="M35" i="25"/>
  <c r="M35" i="26" s="1"/>
  <c r="AC35" i="25"/>
  <c r="AC35" i="26" s="1"/>
  <c r="H36" i="25"/>
  <c r="H36" i="26" s="1"/>
  <c r="X36" i="25"/>
  <c r="X36" i="26" s="1"/>
  <c r="AP36" i="25"/>
  <c r="AP36" i="26" s="1"/>
  <c r="P37" i="25"/>
  <c r="P37" i="26" s="1"/>
  <c r="AE37" i="25"/>
  <c r="AE37" i="26" s="1"/>
  <c r="H38" i="25"/>
  <c r="H38" i="26" s="1"/>
  <c r="W38" i="25"/>
  <c r="W38" i="26" s="1"/>
  <c r="AL38" i="25"/>
  <c r="AL38" i="26" s="1"/>
  <c r="O39" i="25"/>
  <c r="O39" i="26" s="1"/>
  <c r="AD39" i="25"/>
  <c r="AD39" i="26" s="1"/>
  <c r="D40" i="25"/>
  <c r="D40" i="26" s="1"/>
  <c r="V40" i="25"/>
  <c r="V40" i="26" s="1"/>
  <c r="AK40" i="25"/>
  <c r="AK40" i="26" s="1"/>
  <c r="K41" i="25"/>
  <c r="K41" i="26" s="1"/>
  <c r="AC41" i="25"/>
  <c r="AC41" i="26" s="1"/>
  <c r="C42" i="25"/>
  <c r="C42" i="26" s="1"/>
  <c r="R42" i="25"/>
  <c r="R42" i="26" s="1"/>
  <c r="AJ42" i="25"/>
  <c r="AJ42" i="26" s="1"/>
  <c r="J43" i="25"/>
  <c r="J43" i="26" s="1"/>
  <c r="Y43" i="25"/>
  <c r="Y43" i="26" s="1"/>
  <c r="AQ43" i="25"/>
  <c r="AQ43" i="26" s="1"/>
  <c r="Q44" i="25"/>
  <c r="Q44" i="26" s="1"/>
  <c r="AF44" i="25"/>
  <c r="AF44" i="26" s="1"/>
  <c r="O6" i="25"/>
  <c r="O6" i="26" s="1"/>
  <c r="M9" i="25"/>
  <c r="M9" i="26" s="1"/>
  <c r="AM11" i="25"/>
  <c r="AM11" i="26" s="1"/>
  <c r="AM13" i="25"/>
  <c r="AM13" i="26" s="1"/>
  <c r="Q15" i="25"/>
  <c r="Q15" i="26" s="1"/>
  <c r="V16" i="25"/>
  <c r="V16" i="26" s="1"/>
  <c r="Q17" i="25"/>
  <c r="Q17" i="26" s="1"/>
  <c r="L18" i="25"/>
  <c r="L18" i="26" s="1"/>
  <c r="G19" i="25"/>
  <c r="G19" i="26" s="1"/>
  <c r="AQ19" i="25"/>
  <c r="AQ19" i="26" s="1"/>
  <c r="AL20" i="25"/>
  <c r="AL20" i="26" s="1"/>
  <c r="AG21" i="25"/>
  <c r="AG21" i="26" s="1"/>
  <c r="AB22" i="25"/>
  <c r="AB22" i="26" s="1"/>
  <c r="W23" i="25"/>
  <c r="W23" i="26" s="1"/>
  <c r="R24" i="25"/>
  <c r="R24" i="26" s="1"/>
  <c r="M25" i="25"/>
  <c r="M25" i="26" s="1"/>
  <c r="H26" i="25"/>
  <c r="H26" i="26" s="1"/>
  <c r="AG26" i="25"/>
  <c r="AG26" i="26" s="1"/>
  <c r="P27" i="25"/>
  <c r="P27" i="26" s="1"/>
  <c r="AI27" i="25"/>
  <c r="AI27" i="26" s="1"/>
  <c r="M28" i="25"/>
  <c r="M28" i="26" s="1"/>
  <c r="AD28" i="25"/>
  <c r="AD28" i="26" s="1"/>
  <c r="H29" i="25"/>
  <c r="H29" i="26" s="1"/>
  <c r="Y29" i="25"/>
  <c r="Y29" i="26" s="1"/>
  <c r="C30" i="25"/>
  <c r="C30" i="26" s="1"/>
  <c r="T30" i="25"/>
  <c r="T30" i="26" s="1"/>
  <c r="AM30" i="25"/>
  <c r="AM30" i="26" s="1"/>
  <c r="O31" i="25"/>
  <c r="O31" i="26" s="1"/>
  <c r="AH31" i="25"/>
  <c r="AH31" i="26" s="1"/>
  <c r="J32" i="25"/>
  <c r="J32" i="26" s="1"/>
  <c r="AC32" i="25"/>
  <c r="AC32" i="26" s="1"/>
  <c r="E33" i="25"/>
  <c r="E33" i="26" s="1"/>
  <c r="X33" i="25"/>
  <c r="X33" i="26" s="1"/>
  <c r="AO33" i="25"/>
  <c r="AO33" i="26" s="1"/>
  <c r="S34" i="25"/>
  <c r="S34" i="26" s="1"/>
  <c r="AJ34" i="25"/>
  <c r="AJ34" i="26" s="1"/>
  <c r="N35" i="25"/>
  <c r="N35" i="26" s="1"/>
  <c r="AE35" i="25"/>
  <c r="AE35" i="26" s="1"/>
  <c r="I36" i="25"/>
  <c r="I36" i="26" s="1"/>
  <c r="Z36" i="25"/>
  <c r="Z36" i="26" s="1"/>
  <c r="AQ36" i="25"/>
  <c r="AQ36" i="26" s="1"/>
  <c r="Q37" i="25"/>
  <c r="Q37" i="26" s="1"/>
  <c r="AG37" i="25"/>
  <c r="AG37" i="26" s="1"/>
  <c r="I38" i="25"/>
  <c r="I38" i="26" s="1"/>
  <c r="X38" i="25"/>
  <c r="X38" i="26" s="1"/>
  <c r="AN38" i="25"/>
  <c r="AN38" i="26" s="1"/>
  <c r="P39" i="25"/>
  <c r="P39" i="26" s="1"/>
  <c r="AE39" i="25"/>
  <c r="AE39" i="26" s="1"/>
  <c r="F40" i="25"/>
  <c r="F40" i="26" s="1"/>
  <c r="W40" i="25"/>
  <c r="W40" i="26" s="1"/>
  <c r="AL40" i="25"/>
  <c r="AL40" i="26" s="1"/>
  <c r="M41" i="25"/>
  <c r="M41" i="26" s="1"/>
  <c r="AD41" i="25"/>
  <c r="AD41" i="26" s="1"/>
  <c r="D42" i="25"/>
  <c r="D42" i="26" s="1"/>
  <c r="T42" i="25"/>
  <c r="T42" i="26" s="1"/>
  <c r="AK42" i="25"/>
  <c r="AK42" i="26" s="1"/>
  <c r="K43" i="25"/>
  <c r="K43" i="26" s="1"/>
  <c r="AA43" i="25"/>
  <c r="AA43" i="26" s="1"/>
  <c r="C44" i="25"/>
  <c r="C44" i="26" s="1"/>
  <c r="R44" i="25"/>
  <c r="R44" i="26" s="1"/>
  <c r="AH44" i="25"/>
  <c r="AH44" i="26" s="1"/>
  <c r="W16" i="25"/>
  <c r="W16" i="26" s="1"/>
  <c r="AJ26" i="25"/>
  <c r="AJ26" i="26" s="1"/>
  <c r="N32" i="25"/>
  <c r="N32" i="26" s="1"/>
  <c r="R37" i="25"/>
  <c r="R37" i="26" s="1"/>
  <c r="E42" i="25"/>
  <c r="E42" i="26" s="1"/>
  <c r="R17" i="25"/>
  <c r="R17" i="26" s="1"/>
  <c r="Q27" i="25"/>
  <c r="Q27" i="26" s="1"/>
  <c r="AD32" i="25"/>
  <c r="AD32" i="26" s="1"/>
  <c r="AJ37" i="25"/>
  <c r="AJ37" i="26" s="1"/>
  <c r="W42" i="25"/>
  <c r="W42" i="26" s="1"/>
  <c r="M18" i="25"/>
  <c r="M18" i="26" s="1"/>
  <c r="AM27" i="25"/>
  <c r="AM27" i="26" s="1"/>
  <c r="I33" i="25"/>
  <c r="I33" i="26" s="1"/>
  <c r="J38" i="25"/>
  <c r="J38" i="26" s="1"/>
  <c r="AL42" i="25"/>
  <c r="AL42" i="26" s="1"/>
  <c r="H19" i="25"/>
  <c r="H19" i="26" s="1"/>
  <c r="N28" i="25"/>
  <c r="N28" i="26" s="1"/>
  <c r="Y33" i="25"/>
  <c r="Y33" i="26" s="1"/>
  <c r="Y38" i="25"/>
  <c r="Y38" i="26" s="1"/>
  <c r="L43" i="25"/>
  <c r="L43" i="26" s="1"/>
  <c r="C20" i="25"/>
  <c r="C20" i="26" s="1"/>
  <c r="AH28" i="25"/>
  <c r="AH28" i="26" s="1"/>
  <c r="D34" i="25"/>
  <c r="D34" i="26" s="1"/>
  <c r="AQ38" i="25"/>
  <c r="AQ38" i="26" s="1"/>
  <c r="AD43" i="25"/>
  <c r="AD43" i="26" s="1"/>
  <c r="AM20" i="25"/>
  <c r="AM20" i="26" s="1"/>
  <c r="I29" i="25"/>
  <c r="I29" i="26" s="1"/>
  <c r="T34" i="25"/>
  <c r="T34" i="26" s="1"/>
  <c r="Q39" i="25"/>
  <c r="Q39" i="26" s="1"/>
  <c r="D44" i="25"/>
  <c r="D44" i="26" s="1"/>
  <c r="AH21" i="25"/>
  <c r="AH21" i="26" s="1"/>
  <c r="AC29" i="25"/>
  <c r="AC29" i="26" s="1"/>
  <c r="AN34" i="25"/>
  <c r="AN34" i="26" s="1"/>
  <c r="AF39" i="25"/>
  <c r="AF39" i="26" s="1"/>
  <c r="S44" i="25"/>
  <c r="S44" i="26" s="1"/>
  <c r="P6" i="25"/>
  <c r="P6" i="26" s="1"/>
  <c r="AC22" i="25"/>
  <c r="AC22" i="26" s="1"/>
  <c r="D30" i="25"/>
  <c r="D30" i="26" s="1"/>
  <c r="O35" i="25"/>
  <c r="O35" i="26" s="1"/>
  <c r="I40" i="25"/>
  <c r="I40" i="26" s="1"/>
  <c r="AK44" i="25"/>
  <c r="AK44" i="26" s="1"/>
  <c r="R9" i="25"/>
  <c r="R9" i="26" s="1"/>
  <c r="X23" i="25"/>
  <c r="X23" i="26" s="1"/>
  <c r="X30" i="25"/>
  <c r="X30" i="26" s="1"/>
  <c r="AI35" i="25"/>
  <c r="AI35" i="26" s="1"/>
  <c r="X40" i="25"/>
  <c r="X40" i="26" s="1"/>
  <c r="C12" i="25"/>
  <c r="C12" i="26" s="1"/>
  <c r="S24" i="25"/>
  <c r="S24" i="26" s="1"/>
  <c r="AN30" i="25"/>
  <c r="AN30" i="26" s="1"/>
  <c r="J36" i="25"/>
  <c r="J36" i="26" s="1"/>
  <c r="AM40" i="25"/>
  <c r="AM40" i="26" s="1"/>
  <c r="AN13" i="25"/>
  <c r="AN13" i="26" s="1"/>
  <c r="N25" i="25"/>
  <c r="N25" i="26" s="1"/>
  <c r="S31" i="25"/>
  <c r="S31" i="26" s="1"/>
  <c r="AC36" i="25"/>
  <c r="AC36" i="26" s="1"/>
  <c r="P41" i="25"/>
  <c r="P41" i="26" s="1"/>
  <c r="R15" i="25"/>
  <c r="R15" i="26" s="1"/>
  <c r="I26" i="25"/>
  <c r="I26" i="26" s="1"/>
  <c r="AI31" i="25"/>
  <c r="AI31" i="26" s="1"/>
  <c r="C37" i="25"/>
  <c r="C37" i="26" s="1"/>
  <c r="AE41" i="25"/>
  <c r="AE41" i="26" s="1"/>
  <c r="S11" i="25"/>
  <c r="S11" i="26" s="1"/>
  <c r="AC9" i="25"/>
  <c r="AC9" i="26" s="1"/>
  <c r="AM7" i="25"/>
  <c r="AM7" i="26" s="1"/>
  <c r="H6" i="25"/>
  <c r="H6" i="26" s="1"/>
  <c r="R4" i="25"/>
  <c r="R4" i="26" s="1"/>
  <c r="H13" i="25"/>
  <c r="H13" i="26" s="1"/>
  <c r="R11" i="25"/>
  <c r="R11" i="26" s="1"/>
  <c r="AB9" i="25"/>
  <c r="AB9" i="26" s="1"/>
  <c r="AL7" i="25"/>
  <c r="AL7" i="26" s="1"/>
  <c r="G6" i="25"/>
  <c r="G6" i="26" s="1"/>
  <c r="Q4" i="25"/>
  <c r="Q4" i="26" s="1"/>
  <c r="T14" i="25"/>
  <c r="T14" i="26" s="1"/>
  <c r="AD12" i="25"/>
  <c r="AD12" i="26" s="1"/>
  <c r="AN10" i="25"/>
  <c r="AN10" i="26" s="1"/>
  <c r="I9" i="25"/>
  <c r="I9" i="26" s="1"/>
  <c r="S7" i="25"/>
  <c r="S7" i="26" s="1"/>
  <c r="AC5" i="25"/>
  <c r="AC5" i="26" s="1"/>
  <c r="O16" i="25"/>
  <c r="O16" i="26" s="1"/>
  <c r="Y14" i="25"/>
  <c r="Y14" i="26" s="1"/>
  <c r="AI12" i="25"/>
  <c r="AI12" i="26" s="1"/>
  <c r="D11" i="25"/>
  <c r="D11" i="26" s="1"/>
  <c r="N9" i="25"/>
  <c r="N9" i="26" s="1"/>
  <c r="X7" i="25"/>
  <c r="X7" i="26" s="1"/>
  <c r="AH5" i="25"/>
  <c r="AH5" i="26" s="1"/>
  <c r="G4" i="25"/>
  <c r="G4" i="26" s="1"/>
  <c r="AJ10" i="25"/>
  <c r="AJ10" i="26" s="1"/>
  <c r="E9" i="25"/>
  <c r="E9" i="26" s="1"/>
  <c r="O7" i="25"/>
  <c r="O7" i="26" s="1"/>
  <c r="Y5" i="25"/>
  <c r="Y5" i="26" s="1"/>
  <c r="O14" i="25"/>
  <c r="O14" i="26" s="1"/>
  <c r="Y12" i="25"/>
  <c r="Y12" i="26" s="1"/>
  <c r="AI10" i="25"/>
  <c r="AI10" i="26" s="1"/>
  <c r="D9" i="25"/>
  <c r="D9" i="26" s="1"/>
  <c r="N7" i="25"/>
  <c r="N7" i="26" s="1"/>
  <c r="X5" i="25"/>
  <c r="X5" i="26" s="1"/>
  <c r="AA15" i="25"/>
  <c r="AA15" i="26" s="1"/>
  <c r="AK13" i="25"/>
  <c r="AK13" i="26" s="1"/>
  <c r="F12" i="25"/>
  <c r="F12" i="26" s="1"/>
  <c r="P10" i="25"/>
  <c r="P10" i="26" s="1"/>
  <c r="Z8" i="25"/>
  <c r="Z8" i="26" s="1"/>
  <c r="AJ6" i="25"/>
  <c r="AJ6" i="26" s="1"/>
  <c r="E5" i="25"/>
  <c r="E5" i="26" s="1"/>
  <c r="AF15" i="25"/>
  <c r="AF15" i="26" s="1"/>
  <c r="AP13" i="25"/>
  <c r="AP13" i="26" s="1"/>
  <c r="K12" i="25"/>
  <c r="K12" i="26" s="1"/>
  <c r="U10" i="25"/>
  <c r="U10" i="26" s="1"/>
  <c r="AE8" i="25"/>
  <c r="AE8" i="26" s="1"/>
  <c r="AO6" i="25"/>
  <c r="AO6" i="26" s="1"/>
  <c r="J5" i="25"/>
  <c r="J5" i="26" s="1"/>
  <c r="T12" i="25"/>
  <c r="T12" i="26" s="1"/>
  <c r="AD10" i="25"/>
  <c r="AD10" i="26" s="1"/>
  <c r="AN8" i="25"/>
  <c r="AN8" i="26" s="1"/>
  <c r="I7" i="25"/>
  <c r="I7" i="26" s="1"/>
  <c r="S5" i="25"/>
  <c r="S5" i="26" s="1"/>
  <c r="I14" i="25"/>
  <c r="I14" i="26" s="1"/>
  <c r="S12" i="25"/>
  <c r="S12" i="26" s="1"/>
  <c r="AC10" i="25"/>
  <c r="AC10" i="26" s="1"/>
  <c r="AM8" i="25"/>
  <c r="AM8" i="26" s="1"/>
  <c r="H7" i="25"/>
  <c r="H7" i="26" s="1"/>
  <c r="R5" i="25"/>
  <c r="R5" i="26" s="1"/>
  <c r="U15" i="25"/>
  <c r="U15" i="26" s="1"/>
  <c r="AE13" i="25"/>
  <c r="AE13" i="26" s="1"/>
  <c r="AO11" i="25"/>
  <c r="AO11" i="26" s="1"/>
  <c r="J10" i="25"/>
  <c r="J10" i="26" s="1"/>
  <c r="T8" i="25"/>
  <c r="T8" i="26" s="1"/>
  <c r="AD6" i="25"/>
  <c r="AD6" i="26" s="1"/>
  <c r="AN4" i="25"/>
  <c r="AN4" i="26" s="1"/>
  <c r="Z15" i="25"/>
  <c r="Z15" i="26" s="1"/>
  <c r="AJ13" i="25"/>
  <c r="AJ13" i="26" s="1"/>
  <c r="E12" i="25"/>
  <c r="E12" i="26" s="1"/>
  <c r="O10" i="25"/>
  <c r="O10" i="26" s="1"/>
  <c r="Y8" i="25"/>
  <c r="Y8" i="26" s="1"/>
  <c r="AI6" i="25"/>
  <c r="AI6" i="26" s="1"/>
  <c r="D5" i="25"/>
  <c r="D5" i="26" s="1"/>
  <c r="N12" i="25"/>
  <c r="N12" i="26" s="1"/>
  <c r="X10" i="25"/>
  <c r="X10" i="26" s="1"/>
  <c r="AH8" i="25"/>
  <c r="AH8" i="26" s="1"/>
  <c r="C7" i="25"/>
  <c r="C7" i="26" s="1"/>
  <c r="M5" i="25"/>
  <c r="M5" i="26" s="1"/>
  <c r="C14" i="25"/>
  <c r="C14" i="26" s="1"/>
  <c r="M12" i="25"/>
  <c r="M12" i="26" s="1"/>
  <c r="W10" i="25"/>
  <c r="W10" i="26" s="1"/>
  <c r="AG8" i="25"/>
  <c r="AG8" i="26" s="1"/>
  <c r="AQ6" i="25"/>
  <c r="AQ6" i="26" s="1"/>
  <c r="L5" i="25"/>
  <c r="L5" i="26" s="1"/>
  <c r="O15" i="25"/>
  <c r="O15" i="26" s="1"/>
  <c r="Y13" i="25"/>
  <c r="Y13" i="26" s="1"/>
  <c r="AI11" i="25"/>
  <c r="AI11" i="26" s="1"/>
  <c r="D10" i="25"/>
  <c r="D10" i="26" s="1"/>
  <c r="N8" i="25"/>
  <c r="N8" i="26" s="1"/>
  <c r="X6" i="25"/>
  <c r="X6" i="26" s="1"/>
  <c r="AH4" i="25"/>
  <c r="AH4" i="26" s="1"/>
  <c r="T15" i="25"/>
  <c r="T15" i="26" s="1"/>
  <c r="AD13" i="25"/>
  <c r="AD13" i="26" s="1"/>
  <c r="AN11" i="25"/>
  <c r="AN11" i="26" s="1"/>
  <c r="I10" i="25"/>
  <c r="I10" i="26" s="1"/>
  <c r="S8" i="25"/>
  <c r="S8" i="26" s="1"/>
  <c r="AC6" i="25"/>
  <c r="AC6" i="26" s="1"/>
  <c r="AM4" i="25"/>
  <c r="AM4" i="26" s="1"/>
  <c r="Y11" i="25"/>
  <c r="Y11" i="26" s="1"/>
  <c r="AB8" i="25"/>
  <c r="AB8" i="26" s="1"/>
  <c r="N6" i="25"/>
  <c r="N6" i="26" s="1"/>
  <c r="AL13" i="25"/>
  <c r="AL13" i="26" s="1"/>
  <c r="X11" i="25"/>
  <c r="X11" i="26" s="1"/>
  <c r="AA8" i="25"/>
  <c r="AA8" i="26" s="1"/>
  <c r="M6" i="25"/>
  <c r="M6" i="26" s="1"/>
  <c r="I15" i="25"/>
  <c r="I15" i="26" s="1"/>
  <c r="AJ12" i="25"/>
  <c r="AJ12" i="26" s="1"/>
  <c r="AM9" i="25"/>
  <c r="AM9" i="26" s="1"/>
  <c r="Y7" i="25"/>
  <c r="Y7" i="26" s="1"/>
  <c r="AB4" i="25"/>
  <c r="AB4" i="26" s="1"/>
  <c r="AE14" i="25"/>
  <c r="AE14" i="26" s="1"/>
  <c r="AH11" i="25"/>
  <c r="AH11" i="26" s="1"/>
  <c r="T9" i="25"/>
  <c r="T9" i="26" s="1"/>
  <c r="W6" i="25"/>
  <c r="W6" i="26" s="1"/>
  <c r="I4" i="25"/>
  <c r="I4" i="26" s="1"/>
  <c r="M11" i="25"/>
  <c r="M11" i="26" s="1"/>
  <c r="J8" i="25"/>
  <c r="J8" i="26" s="1"/>
  <c r="AE5" i="25"/>
  <c r="AE5" i="26" s="1"/>
  <c r="T13" i="25"/>
  <c r="T13" i="26" s="1"/>
  <c r="AO10" i="25"/>
  <c r="AO10" i="26" s="1"/>
  <c r="I8" i="25"/>
  <c r="I8" i="26" s="1"/>
  <c r="AD5" i="25"/>
  <c r="AD5" i="26" s="1"/>
  <c r="AF14" i="25"/>
  <c r="AF14" i="26" s="1"/>
  <c r="L12" i="25"/>
  <c r="L12" i="26" s="1"/>
  <c r="U9" i="25"/>
  <c r="U9" i="26" s="1"/>
  <c r="AP6" i="25"/>
  <c r="AP6" i="26" s="1"/>
  <c r="J4" i="25"/>
  <c r="J4" i="26" s="1"/>
  <c r="G14" i="25"/>
  <c r="G14" i="26" s="1"/>
  <c r="P11" i="25"/>
  <c r="P11" i="26" s="1"/>
  <c r="AK8" i="25"/>
  <c r="AK8" i="26" s="1"/>
  <c r="E6" i="25"/>
  <c r="E6" i="26" s="1"/>
  <c r="D8" i="25"/>
  <c r="D8" i="26" s="1"/>
  <c r="V8" i="25"/>
  <c r="V8" i="26" s="1"/>
  <c r="AQ5" i="25"/>
  <c r="AQ5" i="26" s="1"/>
  <c r="AF13" i="25"/>
  <c r="AF13" i="26" s="1"/>
  <c r="L11" i="25"/>
  <c r="L11" i="26" s="1"/>
  <c r="U8" i="25"/>
  <c r="U8" i="26" s="1"/>
  <c r="AP5" i="25"/>
  <c r="AP5" i="26" s="1"/>
  <c r="C15" i="25"/>
  <c r="C15" i="26" s="1"/>
  <c r="X12" i="25"/>
  <c r="X12" i="26" s="1"/>
  <c r="AG9" i="25"/>
  <c r="AG9" i="26" s="1"/>
  <c r="M7" i="25"/>
  <c r="M7" i="26" s="1"/>
  <c r="V4" i="25"/>
  <c r="V4" i="26" s="1"/>
  <c r="S14" i="25"/>
  <c r="S14" i="26" s="1"/>
  <c r="AB11" i="25"/>
  <c r="AB11" i="26" s="1"/>
  <c r="H9" i="25"/>
  <c r="H9" i="26" s="1"/>
  <c r="Q6" i="25"/>
  <c r="Q6" i="26" s="1"/>
  <c r="V11" i="25"/>
  <c r="V11" i="26" s="1"/>
  <c r="K6" i="25"/>
  <c r="K6" i="26" s="1"/>
  <c r="G11" i="25"/>
  <c r="G11" i="26" s="1"/>
  <c r="P8" i="25"/>
  <c r="P8" i="26" s="1"/>
  <c r="AK5" i="25"/>
  <c r="AK5" i="26" s="1"/>
  <c r="Z13" i="25"/>
  <c r="Z13" i="26" s="1"/>
  <c r="F11" i="25"/>
  <c r="F11" i="26" s="1"/>
  <c r="O8" i="25"/>
  <c r="O8" i="26" s="1"/>
  <c r="AJ5" i="25"/>
  <c r="AJ5" i="26" s="1"/>
  <c r="AL14" i="25"/>
  <c r="AL14" i="26" s="1"/>
  <c r="R12" i="25"/>
  <c r="R12" i="26" s="1"/>
  <c r="AA9" i="25"/>
  <c r="AA9" i="26" s="1"/>
  <c r="G7" i="25"/>
  <c r="G7" i="26" s="1"/>
  <c r="P4" i="25"/>
  <c r="P4" i="26" s="1"/>
  <c r="M14" i="25"/>
  <c r="M14" i="26" s="1"/>
  <c r="AQ8" i="25"/>
  <c r="AQ8" i="26" s="1"/>
  <c r="AP10" i="25"/>
  <c r="AP10" i="26" s="1"/>
  <c r="R10" i="25"/>
  <c r="R10" i="26" s="1"/>
  <c r="AN5" i="25"/>
  <c r="AN5" i="26" s="1"/>
  <c r="Y4" i="25"/>
  <c r="Y4" i="26" s="1"/>
  <c r="L10" i="25"/>
  <c r="L10" i="26" s="1"/>
  <c r="AG7" i="25"/>
  <c r="AG7" i="26" s="1"/>
  <c r="AP4" i="25"/>
  <c r="AP4" i="26" s="1"/>
  <c r="AQ12" i="25"/>
  <c r="AQ12" i="26" s="1"/>
  <c r="K10" i="25"/>
  <c r="K10" i="26" s="1"/>
  <c r="AF7" i="25"/>
  <c r="AF7" i="26" s="1"/>
  <c r="AO4" i="25"/>
  <c r="AO4" i="26" s="1"/>
  <c r="N14" i="25"/>
  <c r="N14" i="26" s="1"/>
  <c r="W11" i="25"/>
  <c r="W11" i="26" s="1"/>
  <c r="C9" i="25"/>
  <c r="C9" i="26" s="1"/>
  <c r="L6" i="25"/>
  <c r="L6" i="26" s="1"/>
  <c r="I16" i="25"/>
  <c r="I16" i="26" s="1"/>
  <c r="R13" i="25"/>
  <c r="R13" i="26" s="1"/>
  <c r="AM10" i="25"/>
  <c r="AM10" i="26" s="1"/>
  <c r="G8" i="25"/>
  <c r="G8" i="26" s="1"/>
  <c r="AB5" i="25"/>
  <c r="AB5" i="26" s="1"/>
  <c r="E10" i="25"/>
  <c r="E10" i="26" s="1"/>
  <c r="H14" i="25"/>
  <c r="H14" i="26" s="1"/>
  <c r="AL8" i="25"/>
  <c r="AL8" i="26" s="1"/>
  <c r="C16" i="25"/>
  <c r="C16" i="26" s="1"/>
  <c r="AG10" i="25"/>
  <c r="AG10" i="26" s="1"/>
  <c r="V5" i="25"/>
  <c r="V5" i="26" s="1"/>
  <c r="S13" i="25"/>
  <c r="S13" i="26" s="1"/>
  <c r="N15" i="25"/>
  <c r="N15" i="26" s="1"/>
  <c r="AD7" i="25"/>
  <c r="AD7" i="26" s="1"/>
  <c r="S4" i="25"/>
  <c r="S4" i="26" s="1"/>
  <c r="F10" i="25"/>
  <c r="F10" i="26" s="1"/>
  <c r="AA7" i="25"/>
  <c r="AA7" i="26" s="1"/>
  <c r="AJ4" i="25"/>
  <c r="AJ4" i="26" s="1"/>
  <c r="AK12" i="25"/>
  <c r="AK12" i="26" s="1"/>
  <c r="Z7" i="25"/>
  <c r="Z7" i="26" s="1"/>
  <c r="AI4" i="25"/>
  <c r="AI4" i="26" s="1"/>
  <c r="Q11" i="25"/>
  <c r="Q11" i="26" s="1"/>
  <c r="F6" i="25"/>
  <c r="F6" i="26" s="1"/>
  <c r="L13" i="25"/>
  <c r="L13" i="26" s="1"/>
  <c r="AP7" i="25"/>
  <c r="AP7" i="26" s="1"/>
  <c r="W4" i="25"/>
  <c r="W4" i="26" s="1"/>
  <c r="AI5" i="25"/>
  <c r="AI5" i="26" s="1"/>
  <c r="C10" i="25"/>
  <c r="C10" i="26" s="1"/>
  <c r="AE11" i="25"/>
  <c r="AE11" i="26" s="1"/>
  <c r="AG15" i="25"/>
  <c r="AG15" i="26" s="1"/>
  <c r="AE7" i="25"/>
  <c r="AE7" i="26" s="1"/>
  <c r="AK14" i="25"/>
  <c r="AK14" i="26" s="1"/>
  <c r="Z9" i="25"/>
  <c r="Z9" i="26" s="1"/>
  <c r="G5" i="25"/>
  <c r="G5" i="26" s="1"/>
  <c r="C8" i="25"/>
  <c r="C8" i="26" s="1"/>
  <c r="AC11" i="25"/>
  <c r="AC11" i="26" s="1"/>
  <c r="D4" i="25"/>
  <c r="D4" i="26" s="1"/>
  <c r="J11" i="25"/>
  <c r="J11" i="26" s="1"/>
  <c r="M4" i="25"/>
  <c r="M4" i="26" s="1"/>
  <c r="AO9" i="25"/>
  <c r="AO9" i="26" s="1"/>
  <c r="U7" i="25"/>
  <c r="U7" i="26" s="1"/>
  <c r="AD4" i="25"/>
  <c r="AD4" i="26" s="1"/>
  <c r="AE12" i="25"/>
  <c r="AE12" i="26" s="1"/>
  <c r="AN9" i="25"/>
  <c r="AN9" i="26" s="1"/>
  <c r="T7" i="25"/>
  <c r="T7" i="26" s="1"/>
  <c r="AC4" i="25"/>
  <c r="AC4" i="26" s="1"/>
  <c r="AQ13" i="25"/>
  <c r="AQ13" i="26" s="1"/>
  <c r="K11" i="25"/>
  <c r="K11" i="26" s="1"/>
  <c r="AF8" i="25"/>
  <c r="AF8" i="26" s="1"/>
  <c r="AO5" i="25"/>
  <c r="AO5" i="26" s="1"/>
  <c r="AL15" i="25"/>
  <c r="AL15" i="26" s="1"/>
  <c r="F13" i="25"/>
  <c r="F13" i="26" s="1"/>
  <c r="AA10" i="25"/>
  <c r="AA10" i="26" s="1"/>
  <c r="AJ7" i="25"/>
  <c r="AJ7" i="26" s="1"/>
  <c r="P5" i="25"/>
  <c r="P5" i="26" s="1"/>
  <c r="E11" i="25"/>
  <c r="E11" i="26" s="1"/>
  <c r="AO12" i="25"/>
  <c r="AO12" i="26" s="1"/>
  <c r="H12" i="25"/>
  <c r="H12" i="26" s="1"/>
  <c r="AI9" i="25"/>
  <c r="AI9" i="26" s="1"/>
  <c r="AL6" i="25"/>
  <c r="AL6" i="26" s="1"/>
  <c r="X4" i="25"/>
  <c r="X4" i="26" s="1"/>
  <c r="G12" i="25"/>
  <c r="G12" i="26" s="1"/>
  <c r="AH9" i="25"/>
  <c r="AH9" i="26" s="1"/>
  <c r="AK6" i="25"/>
  <c r="AK6" i="26" s="1"/>
  <c r="H8" i="25"/>
  <c r="H8" i="26" s="1"/>
  <c r="AG4" i="25"/>
  <c r="AG4" i="26" s="1"/>
  <c r="K9" i="25"/>
  <c r="K9" i="26" s="1"/>
  <c r="T6" i="25"/>
  <c r="T6" i="26" s="1"/>
  <c r="AD11" i="25"/>
  <c r="AD11" i="26" s="1"/>
  <c r="J9" i="25"/>
  <c r="J9" i="26" s="1"/>
  <c r="S6" i="25"/>
  <c r="S6" i="26" s="1"/>
  <c r="AP12" i="25"/>
  <c r="AP12" i="26" s="1"/>
  <c r="V10" i="25"/>
  <c r="V10" i="26" s="1"/>
  <c r="K5" i="25"/>
  <c r="K5" i="26" s="1"/>
  <c r="Q12" i="25"/>
  <c r="Q12" i="26" s="1"/>
  <c r="O4" i="25"/>
  <c r="O4" i="26" s="1"/>
  <c r="N13" i="25"/>
  <c r="N13" i="26" s="1"/>
  <c r="R6" i="25"/>
  <c r="R6" i="26" s="1"/>
  <c r="AQ11" i="25"/>
  <c r="AQ11" i="26" s="1"/>
  <c r="W9" i="25"/>
  <c r="W9" i="26" s="1"/>
  <c r="AF6" i="25"/>
  <c r="AF6" i="26" s="1"/>
  <c r="L4" i="25"/>
  <c r="L4" i="26" s="1"/>
  <c r="AP11" i="25"/>
  <c r="AP11" i="26" s="1"/>
  <c r="V9" i="25"/>
  <c r="V9" i="26" s="1"/>
  <c r="AE6" i="25"/>
  <c r="AE6" i="26" s="1"/>
  <c r="K4" i="25"/>
  <c r="K4" i="26" s="1"/>
  <c r="M13" i="25"/>
  <c r="M13" i="26" s="1"/>
  <c r="AH10" i="25"/>
  <c r="AH10" i="26" s="1"/>
  <c r="AQ7" i="25"/>
  <c r="AQ7" i="26" s="1"/>
  <c r="W5" i="25"/>
  <c r="W5" i="26" s="1"/>
  <c r="H15" i="25"/>
  <c r="H15" i="26" s="1"/>
  <c r="AC12" i="25"/>
  <c r="AC12" i="26" s="1"/>
  <c r="AL9" i="25"/>
  <c r="AL9" i="26" s="1"/>
  <c r="R7" i="25"/>
  <c r="R7" i="26" s="1"/>
  <c r="AA4" i="25"/>
  <c r="AA4" i="26" s="1"/>
  <c r="P9" i="25"/>
  <c r="P9" i="26" s="1"/>
  <c r="G13" i="25"/>
  <c r="G13" i="26" s="1"/>
  <c r="AK7" i="25"/>
  <c r="AK7" i="26" s="1"/>
  <c r="Q5" i="25"/>
  <c r="Q5" i="26" s="1"/>
  <c r="W12" i="25"/>
  <c r="W12" i="26" s="1"/>
  <c r="L7" i="25"/>
  <c r="L7" i="26" s="1"/>
  <c r="U14" i="25"/>
  <c r="U14" i="26" s="1"/>
  <c r="F7" i="25"/>
  <c r="F7" i="26" s="1"/>
  <c r="Q10" i="25"/>
  <c r="Q10" i="26" s="1"/>
  <c r="F5" i="25"/>
  <c r="F5" i="26" s="1"/>
  <c r="Z14" i="25"/>
  <c r="Z14" i="26" s="1"/>
  <c r="O9" i="25"/>
  <c r="O9" i="26" s="1"/>
  <c r="X13" i="25"/>
  <c r="X13" i="26" s="1"/>
  <c r="M8" i="25"/>
  <c r="M8" i="26" s="1"/>
  <c r="AK11" i="25"/>
  <c r="AK11" i="26" s="1"/>
  <c r="Q9" i="25"/>
  <c r="Q9" i="26" s="1"/>
  <c r="Z6" i="25"/>
  <c r="Z6" i="26" s="1"/>
  <c r="F4" i="25"/>
  <c r="F4" i="26" s="1"/>
  <c r="AJ11" i="25"/>
  <c r="AJ11" i="26" s="1"/>
  <c r="Y6" i="25"/>
  <c r="Y6" i="26" s="1"/>
  <c r="E4" i="25"/>
  <c r="E4" i="26" s="1"/>
  <c r="AB10" i="25"/>
  <c r="AB10" i="26" s="1"/>
  <c r="AQ14" i="25"/>
  <c r="AQ14" i="26" s="1"/>
  <c r="AF9" i="25"/>
  <c r="AF9" i="26" s="1"/>
  <c r="U4" i="25"/>
  <c r="U4" i="26" s="1"/>
  <c r="D5" i="2"/>
  <c r="D6" i="2"/>
  <c r="D7" i="2"/>
  <c r="D8" i="2"/>
  <c r="D9" i="2"/>
  <c r="D10" i="2"/>
  <c r="D11" i="2"/>
  <c r="D12" i="2"/>
  <c r="D13" i="2"/>
  <c r="D14" i="2"/>
  <c r="D15" i="2"/>
  <c r="D16" i="2"/>
  <c r="D17" i="2"/>
  <c r="D18" i="2"/>
  <c r="D19" i="2"/>
  <c r="D20" i="2"/>
  <c r="D21" i="2"/>
  <c r="D22" i="2"/>
  <c r="D23" i="2"/>
  <c r="D24" i="2"/>
  <c r="D26" i="2"/>
  <c r="D27" i="2"/>
  <c r="D28" i="2"/>
  <c r="D29" i="2"/>
  <c r="D30" i="2"/>
  <c r="D32" i="2"/>
  <c r="D33" i="2"/>
  <c r="D35" i="2"/>
  <c r="D37" i="2"/>
  <c r="D38" i="2"/>
  <c r="D39" i="2"/>
  <c r="D40" i="2"/>
  <c r="D41" i="2"/>
  <c r="D42" i="2"/>
  <c r="D45" i="2"/>
  <c r="G45" i="2" s="1"/>
  <c r="D46" i="2"/>
  <c r="D47" i="2"/>
  <c r="D47" i="5"/>
  <c r="C4" i="16" l="1" a="1"/>
  <c r="H38" i="2"/>
  <c r="H39" i="2"/>
  <c r="H40" i="2"/>
  <c r="H41" i="2"/>
  <c r="H42" i="2"/>
  <c r="H45" i="2"/>
  <c r="H46" i="2"/>
  <c r="H47" i="2"/>
  <c r="H37" i="2"/>
  <c r="G33" i="2"/>
  <c r="G35" i="2"/>
  <c r="I35" i="2" s="1"/>
  <c r="D38" i="3" s="1"/>
  <c r="G37" i="2"/>
  <c r="G38" i="2"/>
  <c r="I38" i="2" s="1"/>
  <c r="D41" i="3" s="1"/>
  <c r="L39" i="3" s="1"/>
  <c r="G39" i="2"/>
  <c r="I39" i="2" s="1"/>
  <c r="D42" i="3" s="1"/>
  <c r="L40" i="3" s="1"/>
  <c r="G40" i="2"/>
  <c r="G41" i="2"/>
  <c r="I41" i="2" s="1"/>
  <c r="D44" i="3" s="1"/>
  <c r="L42" i="3" s="1"/>
  <c r="G42" i="2"/>
  <c r="I42" i="2" s="1"/>
  <c r="D45" i="3" s="1"/>
  <c r="L43" i="3" s="1"/>
  <c r="G46" i="2"/>
  <c r="G47" i="2"/>
  <c r="G32" i="2"/>
  <c r="H30" i="2"/>
  <c r="H32" i="2"/>
  <c r="H33" i="2"/>
  <c r="G6" i="2"/>
  <c r="H6" i="2"/>
  <c r="G7" i="2"/>
  <c r="H7" i="2"/>
  <c r="G8" i="2"/>
  <c r="H8" i="2"/>
  <c r="G9" i="2"/>
  <c r="H9" i="2"/>
  <c r="G10" i="2"/>
  <c r="H10" i="2"/>
  <c r="G11" i="2"/>
  <c r="H11" i="2"/>
  <c r="G12" i="2"/>
  <c r="H12" i="2"/>
  <c r="G13" i="2"/>
  <c r="H13" i="2"/>
  <c r="G14" i="2"/>
  <c r="H14" i="2"/>
  <c r="G15" i="2"/>
  <c r="H15" i="2"/>
  <c r="G16" i="2"/>
  <c r="H16" i="2"/>
  <c r="G17" i="2"/>
  <c r="H17" i="2"/>
  <c r="G18" i="2"/>
  <c r="H18" i="2"/>
  <c r="G19" i="2"/>
  <c r="H19" i="2"/>
  <c r="G20" i="2"/>
  <c r="H20" i="2"/>
  <c r="G21" i="2"/>
  <c r="H21" i="2"/>
  <c r="G22" i="2"/>
  <c r="H22" i="2"/>
  <c r="G23" i="2"/>
  <c r="H23" i="2"/>
  <c r="G24" i="2"/>
  <c r="H24" i="2"/>
  <c r="G26" i="2"/>
  <c r="H26" i="2"/>
  <c r="G27" i="2"/>
  <c r="H27" i="2"/>
  <c r="G28" i="2"/>
  <c r="H28" i="2"/>
  <c r="G29" i="2"/>
  <c r="H29" i="2"/>
  <c r="H5" i="2"/>
  <c r="G5" i="2"/>
  <c r="D48" i="2"/>
  <c r="C4" i="16" l="1"/>
  <c r="H4" i="16"/>
  <c r="O5" i="16"/>
  <c r="J6" i="16"/>
  <c r="E7" i="16"/>
  <c r="AO7" i="16"/>
  <c r="AJ8" i="16"/>
  <c r="AE9" i="16"/>
  <c r="S10" i="16"/>
  <c r="AQ10" i="16"/>
  <c r="Z11" i="16"/>
  <c r="I12" i="16"/>
  <c r="AG12" i="16"/>
  <c r="P13" i="16"/>
  <c r="AN13" i="16"/>
  <c r="W14" i="16"/>
  <c r="F15" i="16"/>
  <c r="Y15" i="16"/>
  <c r="AQ15" i="16"/>
  <c r="T16" i="16"/>
  <c r="AF16" i="16"/>
  <c r="C17" i="16"/>
  <c r="O17" i="16"/>
  <c r="AA17" i="16"/>
  <c r="AM17" i="16"/>
  <c r="J18" i="16"/>
  <c r="V18" i="16"/>
  <c r="AH18" i="16"/>
  <c r="E19" i="16"/>
  <c r="Q19" i="16"/>
  <c r="AC19" i="16"/>
  <c r="AO19" i="16"/>
  <c r="L20" i="16"/>
  <c r="X20" i="16"/>
  <c r="AJ20" i="16"/>
  <c r="G21" i="16"/>
  <c r="S21" i="16"/>
  <c r="AE21" i="16"/>
  <c r="AQ21" i="16"/>
  <c r="N22" i="16"/>
  <c r="Z22" i="16"/>
  <c r="AL22" i="16"/>
  <c r="I23" i="16"/>
  <c r="U23" i="16"/>
  <c r="AG23" i="16"/>
  <c r="D24" i="16"/>
  <c r="P24" i="16"/>
  <c r="AB24" i="16"/>
  <c r="AN24" i="16"/>
  <c r="K25" i="16"/>
  <c r="W25" i="16"/>
  <c r="AI25" i="16"/>
  <c r="F26" i="16"/>
  <c r="R26" i="16"/>
  <c r="AD26" i="16"/>
  <c r="AP26" i="16"/>
  <c r="M27" i="16"/>
  <c r="Y27" i="16"/>
  <c r="AK27" i="16"/>
  <c r="H28" i="16"/>
  <c r="T28" i="16"/>
  <c r="AF28" i="16"/>
  <c r="C29" i="16"/>
  <c r="O29" i="16"/>
  <c r="AA29" i="16"/>
  <c r="AM29" i="16"/>
  <c r="J30" i="16"/>
  <c r="V30" i="16"/>
  <c r="AH30" i="16"/>
  <c r="E31" i="16"/>
  <c r="N4" i="16"/>
  <c r="T5" i="16"/>
  <c r="O6" i="16"/>
  <c r="J7" i="16"/>
  <c r="E8" i="16"/>
  <c r="AO8" i="16"/>
  <c r="AJ9" i="16"/>
  <c r="T10" i="16"/>
  <c r="C11" i="16"/>
  <c r="AA11" i="16"/>
  <c r="J12" i="16"/>
  <c r="AH12" i="16"/>
  <c r="Q13" i="16"/>
  <c r="AO13" i="16"/>
  <c r="X14" i="16"/>
  <c r="G15" i="16"/>
  <c r="AB15" i="16"/>
  <c r="E16" i="16"/>
  <c r="U16" i="16"/>
  <c r="AG16" i="16"/>
  <c r="D17" i="16"/>
  <c r="P17" i="16"/>
  <c r="AB17" i="16"/>
  <c r="AN17" i="16"/>
  <c r="K18" i="16"/>
  <c r="W18" i="16"/>
  <c r="AI18" i="16"/>
  <c r="F19" i="16"/>
  <c r="R19" i="16"/>
  <c r="AD19" i="16"/>
  <c r="AP19" i="16"/>
  <c r="M20" i="16"/>
  <c r="Y20" i="16"/>
  <c r="AK20" i="16"/>
  <c r="H21" i="16"/>
  <c r="T21" i="16"/>
  <c r="AF21" i="16"/>
  <c r="C22" i="16"/>
  <c r="O22" i="16"/>
  <c r="AA22" i="16"/>
  <c r="AM22" i="16"/>
  <c r="J23" i="16"/>
  <c r="V23" i="16"/>
  <c r="AH23" i="16"/>
  <c r="E24" i="16"/>
  <c r="Q24" i="16"/>
  <c r="AC24" i="16"/>
  <c r="AO24" i="16"/>
  <c r="L25" i="16"/>
  <c r="X25" i="16"/>
  <c r="AJ25" i="16"/>
  <c r="G26" i="16"/>
  <c r="S26" i="16"/>
  <c r="AE26" i="16"/>
  <c r="AQ26" i="16"/>
  <c r="N27" i="16"/>
  <c r="Z27" i="16"/>
  <c r="AL27" i="16"/>
  <c r="I28" i="16"/>
  <c r="U28" i="16"/>
  <c r="AG28" i="16"/>
  <c r="D29" i="16"/>
  <c r="P29" i="16"/>
  <c r="AB29" i="16"/>
  <c r="AN29" i="16"/>
  <c r="K30" i="16"/>
  <c r="W30" i="16"/>
  <c r="AI30" i="16"/>
  <c r="C5" i="16"/>
  <c r="AM5" i="16"/>
  <c r="AH6" i="16"/>
  <c r="AC7" i="16"/>
  <c r="X8" i="16"/>
  <c r="S9" i="16"/>
  <c r="L10" i="16"/>
  <c r="AJ10" i="16"/>
  <c r="S11" i="16"/>
  <c r="AQ11" i="16"/>
  <c r="Z12" i="16"/>
  <c r="I13" i="16"/>
  <c r="AG13" i="16"/>
  <c r="P14" i="16"/>
  <c r="AN14" i="16"/>
  <c r="S15" i="16"/>
  <c r="AK15" i="16"/>
  <c r="N16" i="16"/>
  <c r="AB16" i="16"/>
  <c r="AN16" i="16"/>
  <c r="K17" i="16"/>
  <c r="W17" i="16"/>
  <c r="AI17" i="16"/>
  <c r="F18" i="16"/>
  <c r="R18" i="16"/>
  <c r="AD18" i="16"/>
  <c r="AP18" i="16"/>
  <c r="M19" i="16"/>
  <c r="Y19" i="16"/>
  <c r="AK19" i="16"/>
  <c r="H20" i="16"/>
  <c r="T20" i="16"/>
  <c r="AF20" i="16"/>
  <c r="C21" i="16"/>
  <c r="O21" i="16"/>
  <c r="AA21" i="16"/>
  <c r="AM21" i="16"/>
  <c r="J22" i="16"/>
  <c r="V22" i="16"/>
  <c r="AH22" i="16"/>
  <c r="E23" i="16"/>
  <c r="Q23" i="16"/>
  <c r="AC23" i="16"/>
  <c r="AO23" i="16"/>
  <c r="L24" i="16"/>
  <c r="X24" i="16"/>
  <c r="AJ24" i="16"/>
  <c r="G25" i="16"/>
  <c r="S25" i="16"/>
  <c r="AE25" i="16"/>
  <c r="AQ25" i="16"/>
  <c r="N26" i="16"/>
  <c r="Z26" i="16"/>
  <c r="AL26" i="16"/>
  <c r="I27" i="16"/>
  <c r="U27" i="16"/>
  <c r="AG27" i="16"/>
  <c r="D28" i="16"/>
  <c r="P28" i="16"/>
  <c r="AB28" i="16"/>
  <c r="AN28" i="16"/>
  <c r="K29" i="16"/>
  <c r="W29" i="16"/>
  <c r="AI29" i="16"/>
  <c r="F30" i="16"/>
  <c r="R30" i="16"/>
  <c r="AD30" i="16"/>
  <c r="AP30" i="16"/>
  <c r="M31" i="16"/>
  <c r="Y31" i="16"/>
  <c r="AK31" i="16"/>
  <c r="H32" i="16"/>
  <c r="T32" i="16"/>
  <c r="AF32" i="16"/>
  <c r="C33" i="16"/>
  <c r="O33" i="16"/>
  <c r="AA33" i="16"/>
  <c r="AM33" i="16"/>
  <c r="J34" i="16"/>
  <c r="V34" i="16"/>
  <c r="AH34" i="16"/>
  <c r="E35" i="16"/>
  <c r="Q35" i="16"/>
  <c r="AC35" i="16"/>
  <c r="AO35" i="16"/>
  <c r="H5" i="16"/>
  <c r="C6" i="16"/>
  <c r="AM6" i="16"/>
  <c r="AH7" i="16"/>
  <c r="AC8" i="16"/>
  <c r="X9" i="16"/>
  <c r="M10" i="16"/>
  <c r="AK10" i="16"/>
  <c r="T11" i="16"/>
  <c r="C12" i="16"/>
  <c r="AA12" i="16"/>
  <c r="J13" i="16"/>
  <c r="AH13" i="16"/>
  <c r="Q14" i="16"/>
  <c r="AO14" i="16"/>
  <c r="V15" i="16"/>
  <c r="AN15" i="16"/>
  <c r="Q16" i="16"/>
  <c r="AC16" i="16"/>
  <c r="AO16" i="16"/>
  <c r="L17" i="16"/>
  <c r="X17" i="16"/>
  <c r="AJ17" i="16"/>
  <c r="G18" i="16"/>
  <c r="S18" i="16"/>
  <c r="AE18" i="16"/>
  <c r="AQ18" i="16"/>
  <c r="N19" i="16"/>
  <c r="Z19" i="16"/>
  <c r="AL19" i="16"/>
  <c r="I20" i="16"/>
  <c r="U20" i="16"/>
  <c r="AG20" i="16"/>
  <c r="D21" i="16"/>
  <c r="P21" i="16"/>
  <c r="AB21" i="16"/>
  <c r="AN21" i="16"/>
  <c r="K22" i="16"/>
  <c r="W22" i="16"/>
  <c r="AI22" i="16"/>
  <c r="F23" i="16"/>
  <c r="R23" i="16"/>
  <c r="AD23" i="16"/>
  <c r="AP23" i="16"/>
  <c r="M24" i="16"/>
  <c r="Y24" i="16"/>
  <c r="AK24" i="16"/>
  <c r="H25" i="16"/>
  <c r="T25" i="16"/>
  <c r="AF25" i="16"/>
  <c r="C26" i="16"/>
  <c r="O26" i="16"/>
  <c r="AA26" i="16"/>
  <c r="AM26" i="16"/>
  <c r="J27" i="16"/>
  <c r="V27" i="16"/>
  <c r="AH27" i="16"/>
  <c r="E28" i="16"/>
  <c r="Q28" i="16"/>
  <c r="AC28" i="16"/>
  <c r="AO28" i="16"/>
  <c r="L29" i="16"/>
  <c r="X29" i="16"/>
  <c r="AJ29" i="16"/>
  <c r="G30" i="16"/>
  <c r="S30" i="16"/>
  <c r="AE30" i="16"/>
  <c r="AQ30" i="16"/>
  <c r="N31" i="16"/>
  <c r="Z31" i="16"/>
  <c r="AL31" i="16"/>
  <c r="I32" i="16"/>
  <c r="U32" i="16"/>
  <c r="AG32" i="16"/>
  <c r="D33" i="16"/>
  <c r="P33" i="16"/>
  <c r="AB33" i="16"/>
  <c r="AN33" i="16"/>
  <c r="K34" i="16"/>
  <c r="W34" i="16"/>
  <c r="AI34" i="16"/>
  <c r="F35" i="16"/>
  <c r="R35" i="16"/>
  <c r="AD35" i="16"/>
  <c r="T4" i="16"/>
  <c r="AG5" i="16"/>
  <c r="K7" i="16"/>
  <c r="R8" i="16"/>
  <c r="AK9" i="16"/>
  <c r="AE10" i="16"/>
  <c r="AE11" i="16"/>
  <c r="U12" i="16"/>
  <c r="U13" i="16"/>
  <c r="K14" i="16"/>
  <c r="K15" i="16"/>
  <c r="AI15" i="16"/>
  <c r="V16" i="16"/>
  <c r="AL16" i="16"/>
  <c r="Q17" i="16"/>
  <c r="AG17" i="16"/>
  <c r="L18" i="16"/>
  <c r="AB18" i="16"/>
  <c r="G19" i="16"/>
  <c r="W19" i="16"/>
  <c r="AQ19" i="16"/>
  <c r="R20" i="16"/>
  <c r="AL20" i="16"/>
  <c r="M21" i="16"/>
  <c r="AG21" i="16"/>
  <c r="H22" i="16"/>
  <c r="AB22" i="16"/>
  <c r="C23" i="16"/>
  <c r="W23" i="16"/>
  <c r="AM23" i="16"/>
  <c r="R24" i="16"/>
  <c r="AH24" i="16"/>
  <c r="M25" i="16"/>
  <c r="AC25" i="16"/>
  <c r="H26" i="16"/>
  <c r="X26" i="16"/>
  <c r="C27" i="16"/>
  <c r="S27" i="16"/>
  <c r="AM27" i="16"/>
  <c r="N28" i="16"/>
  <c r="AH28" i="16"/>
  <c r="I29" i="16"/>
  <c r="AC29" i="16"/>
  <c r="D30" i="16"/>
  <c r="X30" i="16"/>
  <c r="AN30" i="16"/>
  <c r="P31" i="16"/>
  <c r="AD31" i="16"/>
  <c r="C32" i="16"/>
  <c r="Q32" i="16"/>
  <c r="AE32" i="16"/>
  <c r="F33" i="16"/>
  <c r="T33" i="16"/>
  <c r="AH33" i="16"/>
  <c r="G34" i="16"/>
  <c r="U34" i="16"/>
  <c r="AK34" i="16"/>
  <c r="J35" i="16"/>
  <c r="X35" i="16"/>
  <c r="AL35" i="16"/>
  <c r="J36" i="16"/>
  <c r="V36" i="16"/>
  <c r="AH36" i="16"/>
  <c r="E37" i="16"/>
  <c r="Q37" i="16"/>
  <c r="AC37" i="16"/>
  <c r="AO37" i="16"/>
  <c r="L38" i="16"/>
  <c r="X38" i="16"/>
  <c r="AJ38" i="16"/>
  <c r="G39" i="16"/>
  <c r="S39" i="16"/>
  <c r="AE39" i="16"/>
  <c r="AQ39" i="16"/>
  <c r="N40" i="16"/>
  <c r="Z40" i="16"/>
  <c r="AL40" i="16"/>
  <c r="I41" i="16"/>
  <c r="U41" i="16"/>
  <c r="AG41" i="16"/>
  <c r="D42" i="16"/>
  <c r="P42" i="16"/>
  <c r="AB42" i="16"/>
  <c r="AN42" i="16"/>
  <c r="K43" i="16"/>
  <c r="Z4" i="16"/>
  <c r="AL5" i="16"/>
  <c r="P7" i="16"/>
  <c r="W8" i="16"/>
  <c r="AP9" i="16"/>
  <c r="AF10" i="16"/>
  <c r="AF11" i="16"/>
  <c r="V12" i="16"/>
  <c r="V13" i="16"/>
  <c r="L14" i="16"/>
  <c r="L15" i="16"/>
  <c r="AJ15" i="16"/>
  <c r="W16" i="16"/>
  <c r="AM16" i="16"/>
  <c r="R17" i="16"/>
  <c r="AH17" i="16"/>
  <c r="M18" i="16"/>
  <c r="AC18" i="16"/>
  <c r="H19" i="16"/>
  <c r="X19" i="16"/>
  <c r="C20" i="16"/>
  <c r="S20" i="16"/>
  <c r="AM20" i="16"/>
  <c r="N21" i="16"/>
  <c r="AH21" i="16"/>
  <c r="I22" i="16"/>
  <c r="AC22" i="16"/>
  <c r="D23" i="16"/>
  <c r="X23" i="16"/>
  <c r="AN23" i="16"/>
  <c r="S24" i="16"/>
  <c r="AI24" i="16"/>
  <c r="N25" i="16"/>
  <c r="AD25" i="16"/>
  <c r="I26" i="16"/>
  <c r="Y26" i="16"/>
  <c r="D27" i="16"/>
  <c r="T27" i="16"/>
  <c r="AN27" i="16"/>
  <c r="O28" i="16"/>
  <c r="AI28" i="16"/>
  <c r="J29" i="16"/>
  <c r="AD29" i="16"/>
  <c r="E30" i="16"/>
  <c r="Y30" i="16"/>
  <c r="AO30" i="16"/>
  <c r="Q31" i="16"/>
  <c r="AE31" i="16"/>
  <c r="D32" i="16"/>
  <c r="R32" i="16"/>
  <c r="AH32" i="16"/>
  <c r="G33" i="16"/>
  <c r="U33" i="16"/>
  <c r="AI33" i="16"/>
  <c r="H34" i="16"/>
  <c r="X34" i="16"/>
  <c r="AL34" i="16"/>
  <c r="K35" i="16"/>
  <c r="Y35" i="16"/>
  <c r="AM35" i="16"/>
  <c r="K36" i="16"/>
  <c r="W36" i="16"/>
  <c r="AI36" i="16"/>
  <c r="F37" i="16"/>
  <c r="R37" i="16"/>
  <c r="AD37" i="16"/>
  <c r="AP37" i="16"/>
  <c r="M38" i="16"/>
  <c r="Y38" i="16"/>
  <c r="AK38" i="16"/>
  <c r="H39" i="16"/>
  <c r="T39" i="16"/>
  <c r="AF39" i="16"/>
  <c r="C40" i="16"/>
  <c r="O40" i="16"/>
  <c r="AA40" i="16"/>
  <c r="AM40" i="16"/>
  <c r="J41" i="16"/>
  <c r="V41" i="16"/>
  <c r="AH41" i="16"/>
  <c r="E42" i="16"/>
  <c r="Q42" i="16"/>
  <c r="AC42" i="16"/>
  <c r="AO42" i="16"/>
  <c r="AF4" i="16"/>
  <c r="D6" i="16"/>
  <c r="Q7" i="16"/>
  <c r="AD8" i="16"/>
  <c r="AQ9" i="16"/>
  <c r="AL10" i="16"/>
  <c r="AG11" i="16"/>
  <c r="AB12" i="16"/>
  <c r="W13" i="16"/>
  <c r="R14" i="16"/>
  <c r="M15" i="16"/>
  <c r="AO15" i="16"/>
  <c r="X16" i="16"/>
  <c r="AP16" i="16"/>
  <c r="S17" i="16"/>
  <c r="AK17" i="16"/>
  <c r="N18" i="16"/>
  <c r="AF18" i="16"/>
  <c r="I19" i="16"/>
  <c r="AA19" i="16"/>
  <c r="D20" i="16"/>
  <c r="V20" i="16"/>
  <c r="AN20" i="16"/>
  <c r="Q21" i="16"/>
  <c r="Z5" i="16"/>
  <c r="AG6" i="16"/>
  <c r="K8" i="16"/>
  <c r="R9" i="16"/>
  <c r="Y10" i="16"/>
  <c r="O11" i="16"/>
  <c r="O12" i="16"/>
  <c r="E13" i="16"/>
  <c r="E14" i="16"/>
  <c r="AJ14" i="16"/>
  <c r="AD15" i="16"/>
  <c r="M16" i="16"/>
  <c r="AI16" i="16"/>
  <c r="J17" i="16"/>
  <c r="AD17" i="16"/>
  <c r="E18" i="16"/>
  <c r="Y18" i="16"/>
  <c r="AO18" i="16"/>
  <c r="T19" i="16"/>
  <c r="AJ19" i="16"/>
  <c r="O20" i="16"/>
  <c r="AE20" i="16"/>
  <c r="J21" i="16"/>
  <c r="Z21" i="16"/>
  <c r="E22" i="16"/>
  <c r="U22" i="16"/>
  <c r="AO22" i="16"/>
  <c r="P23" i="16"/>
  <c r="AJ23" i="16"/>
  <c r="K24" i="16"/>
  <c r="AE24" i="16"/>
  <c r="F25" i="16"/>
  <c r="Z25" i="16"/>
  <c r="AP25" i="16"/>
  <c r="U26" i="16"/>
  <c r="AK26" i="16"/>
  <c r="P27" i="16"/>
  <c r="AF27" i="16"/>
  <c r="K28" i="16"/>
  <c r="AA28" i="16"/>
  <c r="F29" i="16"/>
  <c r="V29" i="16"/>
  <c r="AP29" i="16"/>
  <c r="Q30" i="16"/>
  <c r="AK30" i="16"/>
  <c r="K31" i="16"/>
  <c r="AA31" i="16"/>
  <c r="AO31" i="16"/>
  <c r="N32" i="16"/>
  <c r="AB32" i="16"/>
  <c r="AP32" i="16"/>
  <c r="Q33" i="16"/>
  <c r="AE33" i="16"/>
  <c r="D34" i="16"/>
  <c r="R34" i="16"/>
  <c r="AA5" i="16"/>
  <c r="AN6" i="16"/>
  <c r="L8" i="16"/>
  <c r="Y9" i="16"/>
  <c r="Z10" i="16"/>
  <c r="U11" i="16"/>
  <c r="P12" i="16"/>
  <c r="K13" i="16"/>
  <c r="F14" i="16"/>
  <c r="AP14" i="16"/>
  <c r="AE15" i="16"/>
  <c r="R16" i="16"/>
  <c r="AJ16" i="16"/>
  <c r="M17" i="16"/>
  <c r="AE17" i="16"/>
  <c r="H18" i="16"/>
  <c r="Z18" i="16"/>
  <c r="C19" i="16"/>
  <c r="U19" i="16"/>
  <c r="AM19" i="16"/>
  <c r="P20" i="16"/>
  <c r="AH20" i="16"/>
  <c r="K21" i="16"/>
  <c r="AC21" i="16"/>
  <c r="F22" i="16"/>
  <c r="X22" i="16"/>
  <c r="AP22" i="16"/>
  <c r="S23" i="16"/>
  <c r="AK23" i="16"/>
  <c r="N24" i="16"/>
  <c r="AF24" i="16"/>
  <c r="I25" i="16"/>
  <c r="AA25" i="16"/>
  <c r="D26" i="16"/>
  <c r="V26" i="16"/>
  <c r="AN26" i="16"/>
  <c r="Q27" i="16"/>
  <c r="AI27" i="16"/>
  <c r="L28" i="16"/>
  <c r="AD28" i="16"/>
  <c r="AK4" i="16"/>
  <c r="AB6" i="16"/>
  <c r="G9" i="16"/>
  <c r="G11" i="16"/>
  <c r="T12" i="16"/>
  <c r="AM13" i="16"/>
  <c r="R15" i="16"/>
  <c r="Y16" i="16"/>
  <c r="I17" i="16"/>
  <c r="AQ17" i="16"/>
  <c r="AJ18" i="16"/>
  <c r="V19" i="16"/>
  <c r="K20" i="16"/>
  <c r="AQ20" i="16"/>
  <c r="AI21" i="16"/>
  <c r="R22" i="16"/>
  <c r="G23" i="16"/>
  <c r="AE23" i="16"/>
  <c r="T24" i="16"/>
  <c r="C25" i="16"/>
  <c r="AG25" i="16"/>
  <c r="P26" i="16"/>
  <c r="E27" i="16"/>
  <c r="AC27" i="16"/>
  <c r="R28" i="16"/>
  <c r="AP28" i="16"/>
  <c r="Y29" i="16"/>
  <c r="I30" i="16"/>
  <c r="AF30" i="16"/>
  <c r="L31" i="16"/>
  <c r="AG31" i="16"/>
  <c r="K32" i="16"/>
  <c r="AC32" i="16"/>
  <c r="I33" i="16"/>
  <c r="Z33" i="16"/>
  <c r="E34" i="16"/>
  <c r="Z34" i="16"/>
  <c r="AP34" i="16"/>
  <c r="S35" i="16"/>
  <c r="AI35" i="16"/>
  <c r="I36" i="16"/>
  <c r="Y36" i="16"/>
  <c r="AM36" i="16"/>
  <c r="L37" i="16"/>
  <c r="Z37" i="16"/>
  <c r="AN37" i="16"/>
  <c r="O38" i="16"/>
  <c r="AC38" i="16"/>
  <c r="AQ38" i="16"/>
  <c r="P39" i="16"/>
  <c r="AD39" i="16"/>
  <c r="E40" i="16"/>
  <c r="S40" i="16"/>
  <c r="AG40" i="16"/>
  <c r="F41" i="16"/>
  <c r="T41" i="16"/>
  <c r="AJ41" i="16"/>
  <c r="I42" i="16"/>
  <c r="W42" i="16"/>
  <c r="AK42" i="16"/>
  <c r="J43" i="16"/>
  <c r="W43" i="16"/>
  <c r="AI43" i="16"/>
  <c r="F44" i="16"/>
  <c r="R44" i="16"/>
  <c r="AD44" i="16"/>
  <c r="AP44" i="16"/>
  <c r="AL4" i="16"/>
  <c r="D7" i="16"/>
  <c r="L9" i="16"/>
  <c r="H11" i="16"/>
  <c r="AF12" i="16"/>
  <c r="D14" i="16"/>
  <c r="W15" i="16"/>
  <c r="Z16" i="16"/>
  <c r="N17" i="16"/>
  <c r="C18" i="16"/>
  <c r="AK18" i="16"/>
  <c r="AB19" i="16"/>
  <c r="N20" i="16"/>
  <c r="E21" i="16"/>
  <c r="AJ21" i="16"/>
  <c r="S22" i="16"/>
  <c r="H23" i="16"/>
  <c r="AF23" i="16"/>
  <c r="U24" i="16"/>
  <c r="D25" i="16"/>
  <c r="AH25" i="16"/>
  <c r="Q26" i="16"/>
  <c r="F27" i="16"/>
  <c r="AD27" i="16"/>
  <c r="S28" i="16"/>
  <c r="AQ28" i="16"/>
  <c r="Z29" i="16"/>
  <c r="L30" i="16"/>
  <c r="AG30" i="16"/>
  <c r="O31" i="16"/>
  <c r="AH31" i="16"/>
  <c r="L32" i="16"/>
  <c r="AD32" i="16"/>
  <c r="J33" i="16"/>
  <c r="AC33" i="16"/>
  <c r="F34" i="16"/>
  <c r="AA34" i="16"/>
  <c r="AQ34" i="16"/>
  <c r="T35" i="16"/>
  <c r="AJ35" i="16"/>
  <c r="L36" i="16"/>
  <c r="Z36" i="16"/>
  <c r="AN36" i="16"/>
  <c r="M37" i="16"/>
  <c r="AA37" i="16"/>
  <c r="AQ37" i="16"/>
  <c r="P38" i="16"/>
  <c r="AD38" i="16"/>
  <c r="C39" i="16"/>
  <c r="Q39" i="16"/>
  <c r="AG39" i="16"/>
  <c r="F40" i="16"/>
  <c r="T40" i="16"/>
  <c r="AH40" i="16"/>
  <c r="G41" i="16"/>
  <c r="W41" i="16"/>
  <c r="AK41" i="16"/>
  <c r="J42" i="16"/>
  <c r="X42" i="16"/>
  <c r="AL42" i="16"/>
  <c r="L43" i="16"/>
  <c r="X43" i="16"/>
  <c r="AJ43" i="16"/>
  <c r="G44" i="16"/>
  <c r="S44" i="16"/>
  <c r="AE44" i="16"/>
  <c r="AQ44" i="16"/>
  <c r="AQ4" i="16"/>
  <c r="V7" i="16"/>
  <c r="M9" i="16"/>
  <c r="I11" i="16"/>
  <c r="AL12" i="16"/>
  <c r="J14" i="16"/>
  <c r="X15" i="16"/>
  <c r="AA16" i="16"/>
  <c r="T17" i="16"/>
  <c r="D18" i="16"/>
  <c r="AL18" i="16"/>
  <c r="AE19" i="16"/>
  <c r="Q20" i="16"/>
  <c r="F21" i="16"/>
  <c r="AK21" i="16"/>
  <c r="T22" i="16"/>
  <c r="K23" i="16"/>
  <c r="AI23" i="16"/>
  <c r="V24" i="16"/>
  <c r="E25" i="16"/>
  <c r="AK25" i="16"/>
  <c r="T26" i="16"/>
  <c r="G27" i="16"/>
  <c r="AE27" i="16"/>
  <c r="V28" i="16"/>
  <c r="E29" i="16"/>
  <c r="AE29" i="16"/>
  <c r="M30" i="16"/>
  <c r="AJ30" i="16"/>
  <c r="R31" i="16"/>
  <c r="AI31" i="16"/>
  <c r="M32" i="16"/>
  <c r="AI32" i="16"/>
  <c r="K33" i="16"/>
  <c r="AD33" i="16"/>
  <c r="I34" i="16"/>
  <c r="AB34" i="16"/>
  <c r="C35" i="16"/>
  <c r="U35" i="16"/>
  <c r="AK35" i="16"/>
  <c r="M36" i="16"/>
  <c r="AA36" i="16"/>
  <c r="AO36" i="16"/>
  <c r="N37" i="16"/>
  <c r="AB37" i="16"/>
  <c r="C38" i="16"/>
  <c r="Q38" i="16"/>
  <c r="AE38" i="16"/>
  <c r="D39" i="16"/>
  <c r="R39" i="16"/>
  <c r="AH39" i="16"/>
  <c r="G40" i="16"/>
  <c r="U40" i="16"/>
  <c r="AI40" i="16"/>
  <c r="H41" i="16"/>
  <c r="X41" i="16"/>
  <c r="AL41" i="16"/>
  <c r="K42" i="16"/>
  <c r="Y42" i="16"/>
  <c r="AM42" i="16"/>
  <c r="M43" i="16"/>
  <c r="Y43" i="16"/>
  <c r="AK43" i="16"/>
  <c r="H44" i="16"/>
  <c r="T44" i="16"/>
  <c r="AF44" i="16"/>
  <c r="U6" i="16"/>
  <c r="AI8" i="16"/>
  <c r="X10" i="16"/>
  <c r="D12" i="16"/>
  <c r="AB13" i="16"/>
  <c r="E15" i="16"/>
  <c r="K16" i="16"/>
  <c r="F17" i="16"/>
  <c r="AL17" i="16"/>
  <c r="X18" i="16"/>
  <c r="O19" i="16"/>
  <c r="F20" i="16"/>
  <c r="AI20" i="16"/>
  <c r="X21" i="16"/>
  <c r="M22" i="16"/>
  <c r="AK22" i="16"/>
  <c r="Z23" i="16"/>
  <c r="I24" i="16"/>
  <c r="AM24" i="16"/>
  <c r="V25" i="16"/>
  <c r="K26" i="16"/>
  <c r="AI26" i="16"/>
  <c r="X27" i="16"/>
  <c r="G28" i="16"/>
  <c r="AK28" i="16"/>
  <c r="S29" i="16"/>
  <c r="AQ29" i="16"/>
  <c r="AA30" i="16"/>
  <c r="H31" i="16"/>
  <c r="AB31" i="16"/>
  <c r="F32" i="16"/>
  <c r="Y32" i="16"/>
  <c r="AQ32" i="16"/>
  <c r="W33" i="16"/>
  <c r="AP33" i="16"/>
  <c r="S34" i="16"/>
  <c r="AM34" i="16"/>
  <c r="N35" i="16"/>
  <c r="AF35" i="16"/>
  <c r="F36" i="16"/>
  <c r="T36" i="16"/>
  <c r="AJ36" i="16"/>
  <c r="I37" i="16"/>
  <c r="W37" i="16"/>
  <c r="AK37" i="16"/>
  <c r="J38" i="16"/>
  <c r="Z38" i="16"/>
  <c r="AN38" i="16"/>
  <c r="M39" i="16"/>
  <c r="AA39" i="16"/>
  <c r="AO39" i="16"/>
  <c r="P40" i="16"/>
  <c r="AD40" i="16"/>
  <c r="C41" i="16"/>
  <c r="Q41" i="16"/>
  <c r="AE41" i="16"/>
  <c r="F42" i="16"/>
  <c r="T42" i="16"/>
  <c r="AH42" i="16"/>
  <c r="G43" i="16"/>
  <c r="T43" i="16"/>
  <c r="AF43" i="16"/>
  <c r="C44" i="16"/>
  <c r="O44" i="16"/>
  <c r="AA44" i="16"/>
  <c r="AM44" i="16"/>
  <c r="V6" i="16"/>
  <c r="AP8" i="16"/>
  <c r="AD10" i="16"/>
  <c r="H12" i="16"/>
  <c r="AC13" i="16"/>
  <c r="P15" i="16"/>
  <c r="L16" i="16"/>
  <c r="G17" i="16"/>
  <c r="AO17" i="16"/>
  <c r="AA18" i="16"/>
  <c r="P19" i="16"/>
  <c r="G20" i="16"/>
  <c r="AO20" i="16"/>
  <c r="Y21" i="16"/>
  <c r="P22" i="16"/>
  <c r="AN22" i="16"/>
  <c r="AA23" i="16"/>
  <c r="J24" i="16"/>
  <c r="AP24" i="16"/>
  <c r="Y25" i="16"/>
  <c r="L26" i="16"/>
  <c r="AJ26" i="16"/>
  <c r="AA27" i="16"/>
  <c r="J28" i="16"/>
  <c r="AL28" i="16"/>
  <c r="T29" i="16"/>
  <c r="C30" i="16"/>
  <c r="AB30" i="16"/>
  <c r="I31" i="16"/>
  <c r="AC31" i="16"/>
  <c r="G32" i="16"/>
  <c r="Z32" i="16"/>
  <c r="E33" i="16"/>
  <c r="X33" i="16"/>
  <c r="AQ33" i="16"/>
  <c r="T34" i="16"/>
  <c r="AN34" i="16"/>
  <c r="O35" i="16"/>
  <c r="AG35" i="16"/>
  <c r="G36" i="16"/>
  <c r="U36" i="16"/>
  <c r="AK36" i="16"/>
  <c r="J37" i="16"/>
  <c r="X37" i="16"/>
  <c r="AL37" i="16"/>
  <c r="K38" i="16"/>
  <c r="AA38" i="16"/>
  <c r="AO38" i="16"/>
  <c r="N39" i="16"/>
  <c r="AB39" i="16"/>
  <c r="AP39" i="16"/>
  <c r="Q40" i="16"/>
  <c r="AE40" i="16"/>
  <c r="D41" i="16"/>
  <c r="R41" i="16"/>
  <c r="AF41" i="16"/>
  <c r="G42" i="16"/>
  <c r="U42" i="16"/>
  <c r="AI42" i="16"/>
  <c r="H43" i="16"/>
  <c r="U43" i="16"/>
  <c r="AG43" i="16"/>
  <c r="D44" i="16"/>
  <c r="P44" i="16"/>
  <c r="AB44" i="16"/>
  <c r="AN44" i="16"/>
  <c r="I5" i="16"/>
  <c r="Q8" i="16"/>
  <c r="AK11" i="16"/>
  <c r="AB14" i="16"/>
  <c r="S16" i="16"/>
  <c r="AC17" i="16"/>
  <c r="D19" i="16"/>
  <c r="W20" i="16"/>
  <c r="W21" i="16"/>
  <c r="AF22" i="16"/>
  <c r="AQ23" i="16"/>
  <c r="AQ24" i="16"/>
  <c r="E26" i="16"/>
  <c r="L27" i="16"/>
  <c r="W28" i="16"/>
  <c r="R29" i="16"/>
  <c r="T30" i="16"/>
  <c r="T31" i="16"/>
  <c r="J32" i="16"/>
  <c r="AN32" i="16"/>
  <c r="AJ33" i="16"/>
  <c r="AC34" i="16"/>
  <c r="M35" i="16"/>
  <c r="C36" i="16"/>
  <c r="AC36" i="16"/>
  <c r="K37" i="16"/>
  <c r="AI37" i="16"/>
  <c r="T38" i="16"/>
  <c r="E39" i="16"/>
  <c r="Z39" i="16"/>
  <c r="K40" i="16"/>
  <c r="AK40" i="16"/>
  <c r="S41" i="16"/>
  <c r="AQ41" i="16"/>
  <c r="AD42" i="16"/>
  <c r="N43" i="16"/>
  <c r="AE43" i="16"/>
  <c r="L44" i="16"/>
  <c r="AH44" i="16"/>
  <c r="N5" i="16"/>
  <c r="F9" i="16"/>
  <c r="AL11" i="16"/>
  <c r="AC14" i="16"/>
  <c r="AD16" i="16"/>
  <c r="AF17" i="16"/>
  <c r="J19" i="16"/>
  <c r="Z20" i="16"/>
  <c r="AD21" i="16"/>
  <c r="AG22" i="16"/>
  <c r="C24" i="16"/>
  <c r="J25" i="16"/>
  <c r="J26" i="16"/>
  <c r="O27" i="16"/>
  <c r="X28" i="16"/>
  <c r="U29" i="16"/>
  <c r="U30" i="16"/>
  <c r="U31" i="16"/>
  <c r="O32" i="16"/>
  <c r="AO32" i="16"/>
  <c r="AK33" i="16"/>
  <c r="AD34" i="16"/>
  <c r="P35" i="16"/>
  <c r="D36" i="16"/>
  <c r="AD36" i="16"/>
  <c r="O37" i="16"/>
  <c r="AJ37" i="16"/>
  <c r="U38" i="16"/>
  <c r="F39" i="16"/>
  <c r="AC39" i="16"/>
  <c r="L40" i="16"/>
  <c r="AN40" i="16"/>
  <c r="Y41" i="16"/>
  <c r="C42" i="16"/>
  <c r="AE42" i="16"/>
  <c r="O43" i="16"/>
  <c r="AH43" i="16"/>
  <c r="M44" i="16"/>
  <c r="AI44" i="16"/>
  <c r="U5" i="16"/>
  <c r="AD9" i="16"/>
  <c r="AM11" i="16"/>
  <c r="AD14" i="16"/>
  <c r="AE16" i="16"/>
  <c r="AP17" i="16"/>
  <c r="K19" i="16"/>
  <c r="AA20" i="16"/>
  <c r="AL21" i="16"/>
  <c r="AJ22" i="16"/>
  <c r="F24" i="16"/>
  <c r="O25" i="16"/>
  <c r="M26" i="16"/>
  <c r="R27" i="16"/>
  <c r="Y28" i="16"/>
  <c r="AF29" i="16"/>
  <c r="Z30" i="16"/>
  <c r="V31" i="16"/>
  <c r="P32" i="16"/>
  <c r="H33" i="16"/>
  <c r="AL33" i="16"/>
  <c r="AE34" i="16"/>
  <c r="V35" i="16"/>
  <c r="E36" i="16"/>
  <c r="AE36" i="16"/>
  <c r="P37" i="16"/>
  <c r="AM37" i="16"/>
  <c r="V38" i="16"/>
  <c r="I39" i="16"/>
  <c r="AI39" i="16"/>
  <c r="M40" i="16"/>
  <c r="AO40" i="16"/>
  <c r="Z41" i="16"/>
  <c r="H42" i="16"/>
  <c r="AF42" i="16"/>
  <c r="P43" i="16"/>
  <c r="AL43" i="16"/>
  <c r="N44" i="16"/>
  <c r="AJ44" i="16"/>
  <c r="AI7" i="16"/>
  <c r="M11" i="16"/>
  <c r="AA13" i="16"/>
  <c r="F16" i="16"/>
  <c r="V17" i="16"/>
  <c r="AG18" i="16"/>
  <c r="AN19" i="16"/>
  <c r="R21" i="16"/>
  <c r="Y22" i="16"/>
  <c r="Y23" i="16"/>
  <c r="AD24" i="16"/>
  <c r="AM25" i="16"/>
  <c r="AO26" i="16"/>
  <c r="C28" i="16"/>
  <c r="M29" i="16"/>
  <c r="N30" i="16"/>
  <c r="G31" i="16"/>
  <c r="AP31" i="16"/>
  <c r="AK32" i="16"/>
  <c r="Y33" i="16"/>
  <c r="P34" i="16"/>
  <c r="H35" i="16"/>
  <c r="AN35" i="16"/>
  <c r="S36" i="16"/>
  <c r="D37" i="16"/>
  <c r="AF37" i="16"/>
  <c r="N38" i="16"/>
  <c r="AL38" i="16"/>
  <c r="W39" i="16"/>
  <c r="H40" i="16"/>
  <c r="AC40" i="16"/>
  <c r="N41" i="16"/>
  <c r="AN41" i="16"/>
  <c r="V42" i="16"/>
  <c r="E43" i="16"/>
  <c r="AB43" i="16"/>
  <c r="I44" i="16"/>
  <c r="Z44" i="16"/>
  <c r="AN7" i="16"/>
  <c r="N11" i="16"/>
  <c r="AI13" i="16"/>
  <c r="G16" i="16"/>
  <c r="Y17" i="16"/>
  <c r="AM18" i="16"/>
  <c r="E20" i="16"/>
  <c r="U21" i="16"/>
  <c r="AD22" i="16"/>
  <c r="AB23" i="16"/>
  <c r="AG24" i="16"/>
  <c r="AN25" i="16"/>
  <c r="H27" i="16"/>
  <c r="F28" i="16"/>
  <c r="N29" i="16"/>
  <c r="O30" i="16"/>
  <c r="J31" i="16"/>
  <c r="AQ31" i="16"/>
  <c r="AL32" i="16"/>
  <c r="AF33" i="16"/>
  <c r="Q34" i="16"/>
  <c r="I35" i="16"/>
  <c r="AP35" i="16"/>
  <c r="X36" i="16"/>
  <c r="G37" i="16"/>
  <c r="AG37" i="16"/>
  <c r="R38" i="16"/>
  <c r="AM38" i="16"/>
  <c r="X39" i="16"/>
  <c r="I40" i="16"/>
  <c r="AF40" i="16"/>
  <c r="O41" i="16"/>
  <c r="AO41" i="16"/>
  <c r="Z42" i="16"/>
  <c r="F43" i="16"/>
  <c r="AC43" i="16"/>
  <c r="J44" i="16"/>
  <c r="AC44" i="16"/>
  <c r="AF5" i="16"/>
  <c r="AP10" i="16"/>
  <c r="AC15" i="16"/>
  <c r="O18" i="16"/>
  <c r="J20" i="16"/>
  <c r="L22" i="16"/>
  <c r="O24" i="16"/>
  <c r="W26" i="16"/>
  <c r="AQ27" i="16"/>
  <c r="AL29" i="16"/>
  <c r="X31" i="16"/>
  <c r="AM32" i="16"/>
  <c r="N34" i="16"/>
  <c r="AA35" i="16"/>
  <c r="AF36" i="16"/>
  <c r="AE37" i="16"/>
  <c r="AG38" i="16"/>
  <c r="AK39" i="16"/>
  <c r="AJ40" i="16"/>
  <c r="AI41" i="16"/>
  <c r="AP42" i="16"/>
  <c r="AM43" i="16"/>
  <c r="Y44" i="16"/>
  <c r="I6" i="16"/>
  <c r="Y11" i="16"/>
  <c r="AH15" i="16"/>
  <c r="P18" i="16"/>
  <c r="AB20" i="16"/>
  <c r="Q22" i="16"/>
  <c r="W24" i="16"/>
  <c r="AB26" i="16"/>
  <c r="M28" i="16"/>
  <c r="AO29" i="16"/>
  <c r="AF31" i="16"/>
  <c r="L33" i="16"/>
  <c r="O34" i="16"/>
  <c r="AB35" i="16"/>
  <c r="AG36" i="16"/>
  <c r="AH37" i="16"/>
  <c r="AH38" i="16"/>
  <c r="AL39" i="16"/>
  <c r="AP40" i="16"/>
  <c r="AM41" i="16"/>
  <c r="AQ42" i="16"/>
  <c r="AN43" i="16"/>
  <c r="AG44" i="16"/>
  <c r="P6" i="16"/>
  <c r="N12" i="16"/>
  <c r="AP15" i="16"/>
  <c r="Q18" i="16"/>
  <c r="AC20" i="16"/>
  <c r="AE22" i="16"/>
  <c r="Z24" i="16"/>
  <c r="AC26" i="16"/>
  <c r="Z28" i="16"/>
  <c r="H30" i="16"/>
  <c r="AJ31" i="16"/>
  <c r="M33" i="16"/>
  <c r="Y34" i="16"/>
  <c r="AE35" i="16"/>
  <c r="AL36" i="16"/>
  <c r="D38" i="16"/>
  <c r="AI38" i="16"/>
  <c r="AM39" i="16"/>
  <c r="AQ40" i="16"/>
  <c r="AP41" i="16"/>
  <c r="C43" i="16"/>
  <c r="AO43" i="16"/>
  <c r="AK44" i="16"/>
  <c r="H10" i="16"/>
  <c r="AH14" i="16"/>
  <c r="U17" i="16"/>
  <c r="AG19" i="16"/>
  <c r="AP21" i="16"/>
  <c r="AL23" i="16"/>
  <c r="AB25" i="16"/>
  <c r="AJ27" i="16"/>
  <c r="AG29" i="16"/>
  <c r="F31" i="16"/>
  <c r="X32" i="16"/>
  <c r="C34" i="16"/>
  <c r="L35" i="16"/>
  <c r="Q36" i="16"/>
  <c r="U37" i="16"/>
  <c r="W38" i="16"/>
  <c r="V39" i="16"/>
  <c r="X40" i="16"/>
  <c r="AB41" i="16"/>
  <c r="AA42" i="16"/>
  <c r="Z43" i="16"/>
  <c r="V44" i="16"/>
  <c r="N10" i="16"/>
  <c r="AI14" i="16"/>
  <c r="Z17" i="16"/>
  <c r="AH19" i="16"/>
  <c r="D22" i="16"/>
  <c r="G24" i="16"/>
  <c r="AL25" i="16"/>
  <c r="AO27" i="16"/>
  <c r="AH29" i="16"/>
  <c r="S31" i="16"/>
  <c r="AA32" i="16"/>
  <c r="L34" i="16"/>
  <c r="W35" i="16"/>
  <c r="R36" i="16"/>
  <c r="V37" i="16"/>
  <c r="AB38" i="16"/>
  <c r="Y39" i="16"/>
  <c r="Y40" i="16"/>
  <c r="AC41" i="16"/>
  <c r="AG42" i="16"/>
  <c r="AA43" i="16"/>
  <c r="W44" i="16"/>
  <c r="AA6" i="16"/>
  <c r="V14" i="16"/>
  <c r="L19" i="16"/>
  <c r="L23" i="16"/>
  <c r="AO25" i="16"/>
  <c r="H29" i="16"/>
  <c r="E32" i="16"/>
  <c r="AF34" i="16"/>
  <c r="P36" i="16"/>
  <c r="H38" i="16"/>
  <c r="D40" i="16"/>
  <c r="AD41" i="16"/>
  <c r="S43" i="16"/>
  <c r="W7" i="16"/>
  <c r="Q15" i="16"/>
  <c r="S19" i="16"/>
  <c r="M23" i="16"/>
  <c r="AF26" i="16"/>
  <c r="Q29" i="16"/>
  <c r="S32" i="16"/>
  <c r="AG34" i="16"/>
  <c r="AB36" i="16"/>
  <c r="I38" i="16"/>
  <c r="J40" i="16"/>
  <c r="L42" i="16"/>
  <c r="V43" i="16"/>
  <c r="AB7" i="16"/>
  <c r="H16" i="16"/>
  <c r="AF19" i="16"/>
  <c r="N23" i="16"/>
  <c r="AG26" i="16"/>
  <c r="AK29" i="16"/>
  <c r="V32" i="16"/>
  <c r="AJ34" i="16"/>
  <c r="AP36" i="16"/>
  <c r="S38" i="16"/>
  <c r="R40" i="16"/>
  <c r="M42" i="16"/>
  <c r="AD43" i="16"/>
  <c r="G10" i="16"/>
  <c r="AQ16" i="16"/>
  <c r="AP20" i="16"/>
  <c r="H24" i="16"/>
  <c r="W27" i="16"/>
  <c r="AL30" i="16"/>
  <c r="N33" i="16"/>
  <c r="G35" i="16"/>
  <c r="H37" i="16"/>
  <c r="J39" i="16"/>
  <c r="AB40" i="16"/>
  <c r="R42" i="16"/>
  <c r="E44" i="16"/>
  <c r="R10" i="16"/>
  <c r="E17" i="16"/>
  <c r="I21" i="16"/>
  <c r="AA24" i="16"/>
  <c r="AB27" i="16"/>
  <c r="AM30" i="16"/>
  <c r="R33" i="16"/>
  <c r="Z35" i="16"/>
  <c r="S37" i="16"/>
  <c r="K39" i="16"/>
  <c r="E41" i="16"/>
  <c r="S42" i="16"/>
  <c r="K44" i="16"/>
  <c r="AM12" i="16"/>
  <c r="H17" i="16"/>
  <c r="L21" i="16"/>
  <c r="AL24" i="16"/>
  <c r="AP27" i="16"/>
  <c r="C31" i="16"/>
  <c r="S33" i="16"/>
  <c r="AH35" i="16"/>
  <c r="T37" i="16"/>
  <c r="L39" i="16"/>
  <c r="K41" i="16"/>
  <c r="AJ42" i="16"/>
  <c r="Q44" i="16"/>
  <c r="AN12" i="16"/>
  <c r="I18" i="16"/>
  <c r="V21" i="16"/>
  <c r="P25" i="16"/>
  <c r="AE28" i="16"/>
  <c r="D31" i="16"/>
  <c r="V33" i="16"/>
  <c r="AQ35" i="16"/>
  <c r="Y37" i="16"/>
  <c r="O39" i="16"/>
  <c r="L41" i="16"/>
  <c r="D43" i="16"/>
  <c r="U44" i="16"/>
  <c r="C13" i="16"/>
  <c r="T18" i="16"/>
  <c r="AO21" i="16"/>
  <c r="Q25" i="16"/>
  <c r="AJ28" i="16"/>
  <c r="W31" i="16"/>
  <c r="AG33" i="16"/>
  <c r="H36" i="16"/>
  <c r="E38" i="16"/>
  <c r="U39" i="16"/>
  <c r="M41" i="16"/>
  <c r="I43" i="16"/>
  <c r="X44" i="16"/>
  <c r="D13" i="16"/>
  <c r="U18" i="16"/>
  <c r="G22" i="16"/>
  <c r="R25" i="16"/>
  <c r="AM28" i="16"/>
  <c r="AM31" i="16"/>
  <c r="AO33" i="16"/>
  <c r="N36" i="16"/>
  <c r="F38" i="16"/>
  <c r="AJ39" i="16"/>
  <c r="P41" i="16"/>
  <c r="Q43" i="16"/>
  <c r="AL44" i="16"/>
  <c r="F8" i="16"/>
  <c r="AH26" i="16"/>
  <c r="AQ36" i="16"/>
  <c r="AP43" i="16"/>
  <c r="F10" i="16"/>
  <c r="K27" i="16"/>
  <c r="C37" i="16"/>
  <c r="AQ43" i="16"/>
  <c r="O13" i="16"/>
  <c r="G29" i="16"/>
  <c r="G38" i="16"/>
  <c r="AO44" i="16"/>
  <c r="AN18" i="16"/>
  <c r="AN31" i="16"/>
  <c r="AN39" i="16"/>
  <c r="AI19" i="16"/>
  <c r="W32" i="16"/>
  <c r="V40" i="16"/>
  <c r="AD20" i="16"/>
  <c r="AJ32" i="16"/>
  <c r="W40" i="16"/>
  <c r="AQ22" i="16"/>
  <c r="M34" i="16"/>
  <c r="AA41" i="16"/>
  <c r="O23" i="16"/>
  <c r="AO34" i="16"/>
  <c r="N42" i="16"/>
  <c r="T23" i="16"/>
  <c r="D35" i="16"/>
  <c r="O42" i="16"/>
  <c r="AH16" i="16"/>
  <c r="AK16" i="16"/>
  <c r="U25" i="16"/>
  <c r="P30" i="16"/>
  <c r="AC30" i="16"/>
  <c r="O36" i="16"/>
  <c r="AF38" i="16"/>
  <c r="AP38" i="16"/>
  <c r="R43" i="16"/>
  <c r="E9" i="16"/>
  <c r="O7" i="16"/>
  <c r="Y5" i="16"/>
  <c r="D15" i="16"/>
  <c r="N13" i="16"/>
  <c r="X11" i="16"/>
  <c r="AH9" i="16"/>
  <c r="C8" i="16"/>
  <c r="M6" i="16"/>
  <c r="W4" i="16"/>
  <c r="I15" i="16"/>
  <c r="S13" i="16"/>
  <c r="AC11" i="16"/>
  <c r="AM9" i="16"/>
  <c r="H8" i="16"/>
  <c r="R6" i="16"/>
  <c r="AE4" i="16"/>
  <c r="AN8" i="16"/>
  <c r="I7" i="16"/>
  <c r="S5" i="16"/>
  <c r="AM14" i="16"/>
  <c r="H13" i="16"/>
  <c r="R11" i="16"/>
  <c r="AB9" i="16"/>
  <c r="AL7" i="16"/>
  <c r="G6" i="16"/>
  <c r="Q4" i="16"/>
  <c r="C15" i="16"/>
  <c r="M13" i="16"/>
  <c r="W11" i="16"/>
  <c r="AG9" i="16"/>
  <c r="AQ7" i="16"/>
  <c r="L6" i="16"/>
  <c r="V4" i="16"/>
  <c r="H15" i="16"/>
  <c r="R13" i="16"/>
  <c r="AB11" i="16"/>
  <c r="AL9" i="16"/>
  <c r="G8" i="16"/>
  <c r="Q6" i="16"/>
  <c r="Y4" i="16"/>
  <c r="AH8" i="16"/>
  <c r="C7" i="16"/>
  <c r="M5" i="16"/>
  <c r="AG14" i="16"/>
  <c r="AQ12" i="16"/>
  <c r="L11" i="16"/>
  <c r="V9" i="16"/>
  <c r="AF7" i="16"/>
  <c r="AP5" i="16"/>
  <c r="K4" i="16"/>
  <c r="AL14" i="16"/>
  <c r="G13" i="16"/>
  <c r="Q11" i="16"/>
  <c r="AA9" i="16"/>
  <c r="AK7" i="16"/>
  <c r="F6" i="16"/>
  <c r="S4" i="16"/>
  <c r="AB8" i="16"/>
  <c r="AL6" i="16"/>
  <c r="G5" i="16"/>
  <c r="M4" i="16"/>
  <c r="V8" i="16"/>
  <c r="AF6" i="16"/>
  <c r="AP4" i="16"/>
  <c r="U14" i="16"/>
  <c r="AE12" i="16"/>
  <c r="AO10" i="16"/>
  <c r="J9" i="16"/>
  <c r="T7" i="16"/>
  <c r="AD5" i="16"/>
  <c r="P16" i="16"/>
  <c r="Z14" i="16"/>
  <c r="AJ12" i="16"/>
  <c r="E11" i="16"/>
  <c r="O9" i="16"/>
  <c r="Y7" i="16"/>
  <c r="AI5" i="16"/>
  <c r="D4" i="16"/>
  <c r="AE14" i="16"/>
  <c r="AO12" i="16"/>
  <c r="J11" i="16"/>
  <c r="T9" i="16"/>
  <c r="AD7" i="16"/>
  <c r="AN5" i="16"/>
  <c r="I4" i="16"/>
  <c r="P8" i="16"/>
  <c r="Z6" i="16"/>
  <c r="AJ4" i="16"/>
  <c r="O14" i="16"/>
  <c r="Y12" i="16"/>
  <c r="AI10" i="16"/>
  <c r="D9" i="16"/>
  <c r="N7" i="16"/>
  <c r="X5" i="16"/>
  <c r="T14" i="16"/>
  <c r="AD12" i="16"/>
  <c r="AN10" i="16"/>
  <c r="I9" i="16"/>
  <c r="S7" i="16"/>
  <c r="AC5" i="16"/>
  <c r="Y14" i="16"/>
  <c r="AI12" i="16"/>
  <c r="G4" i="16"/>
  <c r="J16" i="16"/>
  <c r="AO9" i="16"/>
  <c r="J8" i="16"/>
  <c r="T6" i="16"/>
  <c r="AD4" i="16"/>
  <c r="I14" i="16"/>
  <c r="S12" i="16"/>
  <c r="AC10" i="16"/>
  <c r="AM8" i="16"/>
  <c r="H7" i="16"/>
  <c r="R5" i="16"/>
  <c r="D16" i="16"/>
  <c r="AI9" i="16"/>
  <c r="AC9" i="16"/>
  <c r="AM7" i="16"/>
  <c r="H6" i="16"/>
  <c r="R4" i="16"/>
  <c r="AL13" i="16"/>
  <c r="G12" i="16"/>
  <c r="Q10" i="16"/>
  <c r="AA8" i="16"/>
  <c r="AK6" i="16"/>
  <c r="F5" i="16"/>
  <c r="AG15" i="16"/>
  <c r="AQ13" i="16"/>
  <c r="L12" i="16"/>
  <c r="V10" i="16"/>
  <c r="AF8" i="16"/>
  <c r="AP6" i="16"/>
  <c r="K5" i="16"/>
  <c r="AL15" i="16"/>
  <c r="G14" i="16"/>
  <c r="Q12" i="16"/>
  <c r="AA10" i="16"/>
  <c r="AK8" i="16"/>
  <c r="F7" i="16"/>
  <c r="P5" i="16"/>
  <c r="W9" i="16"/>
  <c r="AG7" i="16"/>
  <c r="AQ5" i="16"/>
  <c r="L4" i="16"/>
  <c r="AF13" i="16"/>
  <c r="AP11" i="16"/>
  <c r="K10" i="16"/>
  <c r="U8" i="16"/>
  <c r="AE6" i="16"/>
  <c r="AO4" i="16"/>
  <c r="AA15" i="16"/>
  <c r="AK13" i="16"/>
  <c r="F12" i="16"/>
  <c r="P10" i="16"/>
  <c r="Z8" i="16"/>
  <c r="AJ6" i="16"/>
  <c r="E5" i="16"/>
  <c r="AF15" i="16"/>
  <c r="AP13" i="16"/>
  <c r="K12" i="16"/>
  <c r="U10" i="16"/>
  <c r="AE8" i="16"/>
  <c r="AO6" i="16"/>
  <c r="J5" i="16"/>
  <c r="Q9" i="16"/>
  <c r="AA7" i="16"/>
  <c r="AK5" i="16"/>
  <c r="F4" i="16"/>
  <c r="Z13" i="16"/>
  <c r="AJ11" i="16"/>
  <c r="E10" i="16"/>
  <c r="O8" i="16"/>
  <c r="Y6" i="16"/>
  <c r="AI4" i="16"/>
  <c r="U15" i="16"/>
  <c r="AE13" i="16"/>
  <c r="AO11" i="16"/>
  <c r="J10" i="16"/>
  <c r="T8" i="16"/>
  <c r="AD6" i="16"/>
  <c r="AN4" i="16"/>
  <c r="Z15" i="16"/>
  <c r="AJ13" i="16"/>
  <c r="E12" i="16"/>
  <c r="O10" i="16"/>
  <c r="Y8" i="16"/>
  <c r="AI6" i="16"/>
  <c r="D5" i="16"/>
  <c r="U7" i="16"/>
  <c r="W10" i="16"/>
  <c r="AM15" i="16"/>
  <c r="AB10" i="16"/>
  <c r="Q5" i="16"/>
  <c r="S14" i="16"/>
  <c r="D11" i="16"/>
  <c r="AP7" i="16"/>
  <c r="AM4" i="16"/>
  <c r="O15" i="16"/>
  <c r="M14" i="16"/>
  <c r="AM10" i="16"/>
  <c r="AG4" i="16"/>
  <c r="I8" i="16"/>
  <c r="N6" i="16"/>
  <c r="AN9" i="16"/>
  <c r="D10" i="16"/>
  <c r="AH4" i="16"/>
  <c r="AJ7" i="16"/>
  <c r="N14" i="16"/>
  <c r="AE5" i="16"/>
  <c r="P9" i="16"/>
  <c r="AF14" i="16"/>
  <c r="U9" i="16"/>
  <c r="AB4" i="16"/>
  <c r="AD13" i="16"/>
  <c r="AG10" i="16"/>
  <c r="X7" i="16"/>
  <c r="AA4" i="16"/>
  <c r="AG8" i="16"/>
  <c r="C9" i="16"/>
  <c r="P4" i="16"/>
  <c r="X13" i="16"/>
  <c r="I10" i="16"/>
  <c r="R7" i="16"/>
  <c r="U4" i="16"/>
  <c r="H14" i="16"/>
  <c r="AL8" i="16"/>
  <c r="J4" i="16"/>
  <c r="L13" i="16"/>
  <c r="C10" i="16"/>
  <c r="L7" i="16"/>
  <c r="O4" i="16"/>
  <c r="X4" i="16"/>
  <c r="J15" i="16"/>
  <c r="AA14" i="16"/>
  <c r="Z7" i="16"/>
  <c r="Y13" i="16"/>
  <c r="N8" i="16"/>
  <c r="O16" i="16"/>
  <c r="F13" i="16"/>
  <c r="AF9" i="16"/>
  <c r="AC6" i="16"/>
  <c r="AH10" i="16"/>
  <c r="C14" i="16"/>
  <c r="AQ6" i="16"/>
  <c r="AP12" i="16"/>
  <c r="AE7" i="16"/>
  <c r="I16" i="16"/>
  <c r="AC12" i="16"/>
  <c r="Z9" i="16"/>
  <c r="W6" i="16"/>
  <c r="E4" i="16"/>
  <c r="AK14" i="16"/>
  <c r="P11" i="16"/>
  <c r="M8" i="16"/>
  <c r="V5" i="16"/>
  <c r="T13" i="16"/>
  <c r="S6" i="16"/>
  <c r="X12" i="16"/>
  <c r="M7" i="16"/>
  <c r="C16" i="16"/>
  <c r="W12" i="16"/>
  <c r="N9" i="16"/>
  <c r="K6" i="16"/>
  <c r="D8" i="16"/>
  <c r="AK12" i="16"/>
  <c r="AJ5" i="16"/>
  <c r="R12" i="16"/>
  <c r="G7" i="16"/>
  <c r="T15" i="16"/>
  <c r="AN11" i="16"/>
  <c r="H9" i="16"/>
  <c r="E6" i="16"/>
  <c r="W5" i="16"/>
  <c r="M12" i="16"/>
  <c r="L5" i="16"/>
  <c r="AI11" i="16"/>
  <c r="X6" i="16"/>
  <c r="N15" i="16"/>
  <c r="AH11" i="16"/>
  <c r="AQ8" i="16"/>
  <c r="AH5" i="16"/>
  <c r="K9" i="16"/>
  <c r="AD11" i="16"/>
  <c r="AC4" i="16"/>
  <c r="K11" i="16"/>
  <c r="AO5" i="16"/>
  <c r="AQ14" i="16"/>
  <c r="V11" i="16"/>
  <c r="S8" i="16"/>
  <c r="AB5" i="16"/>
  <c r="F11" i="16"/>
  <c r="I37" i="2"/>
  <c r="D40" i="3" s="1"/>
  <c r="L38" i="3" s="1"/>
  <c r="V38" i="3" s="1"/>
  <c r="I47" i="2"/>
  <c r="D50" i="3" s="1"/>
  <c r="L48" i="3" s="1"/>
  <c r="V48" i="3" s="1"/>
  <c r="I46" i="2"/>
  <c r="D49" i="3" s="1"/>
  <c r="L47" i="3" s="1"/>
  <c r="Z47" i="3" s="1"/>
  <c r="I45" i="2"/>
  <c r="D48" i="3" s="1"/>
  <c r="L46" i="3" s="1"/>
  <c r="V46" i="3" s="1"/>
  <c r="H36" i="2"/>
  <c r="I36" i="2" s="1"/>
  <c r="D39" i="3" s="1"/>
  <c r="L37" i="3" s="1"/>
  <c r="V42" i="3"/>
  <c r="Z42" i="3"/>
  <c r="I33" i="2"/>
  <c r="D36" i="3" s="1"/>
  <c r="L35" i="3" s="1"/>
  <c r="I27" i="2"/>
  <c r="D30" i="3" s="1"/>
  <c r="L29" i="3" s="1"/>
  <c r="I29" i="2"/>
  <c r="D32" i="3" s="1"/>
  <c r="L31" i="3" s="1"/>
  <c r="I26" i="2"/>
  <c r="D29" i="3" s="1"/>
  <c r="L28" i="3" s="1"/>
  <c r="I32" i="2"/>
  <c r="D35" i="3" s="1"/>
  <c r="L34" i="3" s="1"/>
  <c r="Z46" i="3"/>
  <c r="V43" i="3"/>
  <c r="Z43" i="3"/>
  <c r="Z48" i="3"/>
  <c r="V40" i="3"/>
  <c r="Z40" i="3"/>
  <c r="G31" i="2"/>
  <c r="I31" i="2" s="1"/>
  <c r="D34" i="3" s="1"/>
  <c r="L33" i="3" s="1"/>
  <c r="G30" i="2"/>
  <c r="I30" i="2" s="1"/>
  <c r="D33" i="3" s="1"/>
  <c r="L32" i="3" s="1"/>
  <c r="I28" i="2"/>
  <c r="D31" i="3" s="1"/>
  <c r="L30" i="3" s="1"/>
  <c r="Z39" i="3"/>
  <c r="V39" i="3"/>
  <c r="I20" i="2"/>
  <c r="D23" i="3" s="1"/>
  <c r="L23" i="3" s="1"/>
  <c r="I17" i="2"/>
  <c r="D20" i="3" s="1"/>
  <c r="L20" i="3" s="1"/>
  <c r="I14" i="2"/>
  <c r="D17" i="3" s="1"/>
  <c r="L17" i="3" s="1"/>
  <c r="I11" i="2"/>
  <c r="D14" i="3" s="1"/>
  <c r="L14" i="3" s="1"/>
  <c r="I23" i="2"/>
  <c r="D26" i="3" s="1"/>
  <c r="L26" i="3" s="1"/>
  <c r="I12" i="2"/>
  <c r="D15" i="3" s="1"/>
  <c r="L15" i="3" s="1"/>
  <c r="I24" i="2"/>
  <c r="D27" i="3" s="1"/>
  <c r="L27" i="3" s="1"/>
  <c r="I21" i="2"/>
  <c r="D24" i="3" s="1"/>
  <c r="L24" i="3" s="1"/>
  <c r="I19" i="2"/>
  <c r="D22" i="3" s="1"/>
  <c r="L22" i="3" s="1"/>
  <c r="I16" i="2"/>
  <c r="D19" i="3" s="1"/>
  <c r="L19" i="3" s="1"/>
  <c r="I7" i="2"/>
  <c r="D10" i="3" s="1"/>
  <c r="L10" i="3" s="1"/>
  <c r="I10" i="2"/>
  <c r="D13" i="3" s="1"/>
  <c r="L13" i="3" s="1"/>
  <c r="I22" i="2"/>
  <c r="D25" i="3" s="1"/>
  <c r="L25" i="3" s="1"/>
  <c r="I13" i="2"/>
  <c r="D16" i="3" s="1"/>
  <c r="L16" i="3" s="1"/>
  <c r="I15" i="2"/>
  <c r="D18" i="3" s="1"/>
  <c r="L18" i="3" s="1"/>
  <c r="I5" i="2"/>
  <c r="D8" i="3" s="1"/>
  <c r="L8" i="3" s="1"/>
  <c r="I18" i="2"/>
  <c r="D21" i="3" s="1"/>
  <c r="L21" i="3" s="1"/>
  <c r="I9" i="2"/>
  <c r="D12" i="3" s="1"/>
  <c r="L12" i="3" s="1"/>
  <c r="I8" i="2"/>
  <c r="D11" i="3" s="1"/>
  <c r="L11" i="3" s="1"/>
  <c r="I6" i="2"/>
  <c r="D9" i="3" s="1"/>
  <c r="L9" i="3" s="1"/>
  <c r="I40" i="2"/>
  <c r="D43" i="3" s="1"/>
  <c r="L41" i="3" s="1"/>
  <c r="Z38" i="3" l="1"/>
  <c r="V47" i="3"/>
  <c r="Z17" i="3"/>
  <c r="V17" i="3"/>
  <c r="V24" i="3"/>
  <c r="Z24" i="3"/>
  <c r="V29" i="3"/>
  <c r="Z29" i="3"/>
  <c r="Z32" i="3"/>
  <c r="V32" i="3"/>
  <c r="V9" i="3"/>
  <c r="Z9" i="3"/>
  <c r="Z23" i="3"/>
  <c r="V23" i="3"/>
  <c r="V35" i="3"/>
  <c r="Z35" i="3"/>
  <c r="V22" i="3"/>
  <c r="Z22" i="3"/>
  <c r="V20" i="3"/>
  <c r="Z20" i="3"/>
  <c r="Z11" i="3"/>
  <c r="V11" i="3"/>
  <c r="Z15" i="3"/>
  <c r="V15" i="3"/>
  <c r="D51" i="3"/>
  <c r="E8" i="18" s="1"/>
  <c r="Z30" i="3"/>
  <c r="V30" i="3"/>
  <c r="V18" i="3"/>
  <c r="Z18" i="3"/>
  <c r="V31" i="3"/>
  <c r="Z31" i="3"/>
  <c r="V16" i="3"/>
  <c r="Z16" i="3"/>
  <c r="V25" i="3"/>
  <c r="Z25" i="3"/>
  <c r="V12" i="3"/>
  <c r="Z12" i="3"/>
  <c r="V10" i="3"/>
  <c r="Z10" i="3"/>
  <c r="Z26" i="3"/>
  <c r="V26" i="3"/>
  <c r="V34" i="3"/>
  <c r="Z34" i="3"/>
  <c r="V41" i="3"/>
  <c r="Z41" i="3"/>
  <c r="V33" i="3"/>
  <c r="Z33" i="3"/>
  <c r="V27" i="3"/>
  <c r="Z27" i="3"/>
  <c r="V13" i="3"/>
  <c r="Z13" i="3"/>
  <c r="V21" i="3"/>
  <c r="Z21" i="3"/>
  <c r="V19" i="3"/>
  <c r="Z19" i="3"/>
  <c r="V14" i="3"/>
  <c r="Z14" i="3"/>
  <c r="V28" i="3"/>
  <c r="Z28" i="3"/>
  <c r="Z37" i="3"/>
  <c r="V37" i="3"/>
  <c r="M8" i="3" a="1"/>
  <c r="L49" i="3"/>
  <c r="V8" i="3"/>
  <c r="Z8" i="3"/>
  <c r="M8" i="3" l="1"/>
  <c r="M13" i="3"/>
  <c r="N13" i="3" s="1"/>
  <c r="M46" i="3"/>
  <c r="N46" i="3" s="1"/>
  <c r="M10" i="3"/>
  <c r="N10" i="3" s="1"/>
  <c r="M17" i="3"/>
  <c r="N17" i="3" s="1"/>
  <c r="M15" i="3"/>
  <c r="N15" i="3" s="1"/>
  <c r="M47" i="3"/>
  <c r="N47" i="3" s="1"/>
  <c r="M20" i="3"/>
  <c r="N20" i="3" s="1"/>
  <c r="M18" i="3"/>
  <c r="N18" i="3" s="1"/>
  <c r="M19" i="3"/>
  <c r="N19" i="3" s="1"/>
  <c r="M44" i="3"/>
  <c r="N44" i="3" s="1"/>
  <c r="M28" i="3"/>
  <c r="N28" i="3" s="1"/>
  <c r="M25" i="3"/>
  <c r="N25" i="3" s="1"/>
  <c r="M27" i="3"/>
  <c r="N27" i="3" s="1"/>
  <c r="M16" i="3"/>
  <c r="N16" i="3" s="1"/>
  <c r="M26" i="3"/>
  <c r="N26" i="3" s="1"/>
  <c r="M36" i="3"/>
  <c r="N36" i="3" s="1"/>
  <c r="M40" i="3"/>
  <c r="N40" i="3" s="1"/>
  <c r="M43" i="3"/>
  <c r="N43" i="3" s="1"/>
  <c r="M45" i="3"/>
  <c r="N45" i="3" s="1"/>
  <c r="M9" i="3"/>
  <c r="N9" i="3" s="1"/>
  <c r="M23" i="3"/>
  <c r="N23" i="3" s="1"/>
  <c r="M14" i="3"/>
  <c r="N14" i="3" s="1"/>
  <c r="M37" i="3"/>
  <c r="N37" i="3" s="1"/>
  <c r="M48" i="3"/>
  <c r="N48" i="3" s="1"/>
  <c r="M33" i="3"/>
  <c r="N33" i="3" s="1"/>
  <c r="M11" i="3"/>
  <c r="N11" i="3" s="1"/>
  <c r="M22" i="3"/>
  <c r="N22" i="3" s="1"/>
  <c r="M42" i="3"/>
  <c r="N42" i="3" s="1"/>
  <c r="M31" i="3"/>
  <c r="N31" i="3" s="1"/>
  <c r="M12" i="3"/>
  <c r="N12" i="3" s="1"/>
  <c r="M21" i="3"/>
  <c r="N21" i="3" s="1"/>
  <c r="M34" i="3"/>
  <c r="N34" i="3" s="1"/>
  <c r="M39" i="3"/>
  <c r="N39" i="3" s="1"/>
  <c r="M41" i="3"/>
  <c r="N41" i="3" s="1"/>
  <c r="M38" i="3"/>
  <c r="N38" i="3" s="1"/>
  <c r="M35" i="3"/>
  <c r="N35" i="3" s="1"/>
  <c r="M30" i="3"/>
  <c r="N30" i="3" s="1"/>
  <c r="M32" i="3"/>
  <c r="N32" i="3" s="1"/>
  <c r="M29" i="3"/>
  <c r="N29" i="3" s="1"/>
  <c r="M24" i="3"/>
  <c r="N24" i="3" s="1"/>
  <c r="K71" i="18"/>
  <c r="E13" i="18"/>
  <c r="V49" i="3"/>
  <c r="R19" i="18" s="1"/>
  <c r="Z49" i="3"/>
  <c r="R21" i="18" s="1"/>
  <c r="I48" i="2"/>
  <c r="M49" i="3" l="1"/>
  <c r="E19" i="18" s="1"/>
  <c r="N8" i="3"/>
  <c r="O8" i="3" s="1" a="1"/>
  <c r="O8" i="3" l="1"/>
  <c r="O12" i="3"/>
  <c r="O35" i="3"/>
  <c r="O19" i="3"/>
  <c r="O22" i="3"/>
  <c r="O45" i="3"/>
  <c r="O9" i="3"/>
  <c r="O32" i="3"/>
  <c r="O36" i="3"/>
  <c r="O17" i="3"/>
  <c r="O27" i="3"/>
  <c r="O30" i="3"/>
  <c r="O28" i="3"/>
  <c r="O38" i="3"/>
  <c r="O43" i="3"/>
  <c r="O29" i="3"/>
  <c r="O24" i="3"/>
  <c r="O16" i="3"/>
  <c r="O39" i="3"/>
  <c r="O25" i="3"/>
  <c r="O26" i="3"/>
  <c r="O31" i="3"/>
  <c r="O14" i="3"/>
  <c r="O34" i="3"/>
  <c r="O41" i="3"/>
  <c r="O37" i="3"/>
  <c r="O15" i="3"/>
  <c r="O13" i="3"/>
  <c r="O23" i="3"/>
  <c r="O46" i="3"/>
  <c r="O10" i="3"/>
  <c r="O33" i="3"/>
  <c r="O42" i="3"/>
  <c r="O20" i="3"/>
  <c r="O40" i="3"/>
  <c r="O47" i="3"/>
  <c r="O11" i="3"/>
  <c r="O48" i="3"/>
  <c r="O21" i="3"/>
  <c r="O44" i="3"/>
  <c r="O18" i="3"/>
  <c r="N49" i="3"/>
  <c r="E26" i="18" s="1"/>
  <c r="W34" i="3" l="1"/>
  <c r="P34" i="3"/>
  <c r="AA34" i="3"/>
  <c r="W47" i="3"/>
  <c r="AA47" i="3"/>
  <c r="P47" i="3"/>
  <c r="AA30" i="3"/>
  <c r="W30" i="3"/>
  <c r="P30" i="3"/>
  <c r="W31" i="3"/>
  <c r="AA31" i="3"/>
  <c r="P31" i="3"/>
  <c r="W46" i="3"/>
  <c r="P46" i="3"/>
  <c r="AA46" i="3"/>
  <c r="W16" i="3"/>
  <c r="P16" i="3"/>
  <c r="AA16" i="3"/>
  <c r="P45" i="3"/>
  <c r="AA45" i="3"/>
  <c r="W45" i="3"/>
  <c r="W18" i="3"/>
  <c r="P18" i="3"/>
  <c r="AA18" i="3"/>
  <c r="W40" i="3"/>
  <c r="AA40" i="3"/>
  <c r="P40" i="3"/>
  <c r="W23" i="3"/>
  <c r="P23" i="3"/>
  <c r="AA23" i="3"/>
  <c r="AA14" i="3"/>
  <c r="W14" i="3"/>
  <c r="P14" i="3"/>
  <c r="AA24" i="3"/>
  <c r="W24" i="3"/>
  <c r="P24" i="3"/>
  <c r="P27" i="3"/>
  <c r="AA27" i="3"/>
  <c r="W27" i="3"/>
  <c r="W22" i="3"/>
  <c r="AA22" i="3"/>
  <c r="P22" i="3"/>
  <c r="AA44" i="3"/>
  <c r="W44" i="3"/>
  <c r="P44" i="3"/>
  <c r="W20" i="3"/>
  <c r="AA20" i="3"/>
  <c r="P20" i="3"/>
  <c r="W13" i="3"/>
  <c r="AA13" i="3"/>
  <c r="P13" i="3"/>
  <c r="W29" i="3"/>
  <c r="AA29" i="3"/>
  <c r="P29" i="3"/>
  <c r="AA17" i="3"/>
  <c r="W17" i="3"/>
  <c r="P17" i="3"/>
  <c r="AA19" i="3"/>
  <c r="W19" i="3"/>
  <c r="P19" i="3"/>
  <c r="P21" i="3"/>
  <c r="AA21" i="3"/>
  <c r="W21" i="3"/>
  <c r="AA42" i="3"/>
  <c r="W42" i="3"/>
  <c r="P42" i="3"/>
  <c r="P15" i="3"/>
  <c r="AA15" i="3"/>
  <c r="W15" i="3"/>
  <c r="AA26" i="3"/>
  <c r="W26" i="3"/>
  <c r="P26" i="3"/>
  <c r="AA43" i="3"/>
  <c r="W43" i="3"/>
  <c r="P43" i="3"/>
  <c r="W36" i="3"/>
  <c r="P36" i="3"/>
  <c r="AA36" i="3"/>
  <c r="AA35" i="3"/>
  <c r="W35" i="3"/>
  <c r="P35" i="3"/>
  <c r="AA48" i="3"/>
  <c r="W48" i="3"/>
  <c r="P48" i="3"/>
  <c r="AA33" i="3"/>
  <c r="W33" i="3"/>
  <c r="P33" i="3"/>
  <c r="AA37" i="3"/>
  <c r="W37" i="3"/>
  <c r="P37" i="3"/>
  <c r="AA25" i="3"/>
  <c r="W25" i="3"/>
  <c r="P25" i="3"/>
  <c r="W38" i="3"/>
  <c r="AA38" i="3"/>
  <c r="P38" i="3"/>
  <c r="AA32" i="3"/>
  <c r="W32" i="3"/>
  <c r="P32" i="3"/>
  <c r="AA12" i="3"/>
  <c r="W12" i="3"/>
  <c r="P12" i="3"/>
  <c r="W11" i="3"/>
  <c r="AA11" i="3"/>
  <c r="P11" i="3"/>
  <c r="W10" i="3"/>
  <c r="P10" i="3"/>
  <c r="AA10" i="3"/>
  <c r="W41" i="3"/>
  <c r="P41" i="3"/>
  <c r="AA41" i="3"/>
  <c r="P39" i="3"/>
  <c r="AA39" i="3"/>
  <c r="W39" i="3"/>
  <c r="W28" i="3"/>
  <c r="P28" i="3"/>
  <c r="AA28" i="3"/>
  <c r="P9" i="3"/>
  <c r="AA9" i="3"/>
  <c r="W9" i="3"/>
  <c r="O49" i="3"/>
  <c r="W8" i="3"/>
  <c r="AA8" i="3"/>
  <c r="P8" i="3"/>
  <c r="AC71" i="18" l="1"/>
  <c r="E33" i="18"/>
  <c r="AA49" i="3"/>
  <c r="R41" i="18" s="1"/>
  <c r="W49" i="3"/>
  <c r="R39" i="18" s="1"/>
  <c r="P49" i="3"/>
  <c r="V46" i="18" l="1"/>
  <c r="Q49" i="3"/>
  <c r="E46" i="18" s="1"/>
  <c r="R19" i="3" l="1"/>
  <c r="S19" i="3" s="1"/>
  <c r="R46" i="3"/>
  <c r="S46" i="3" s="1"/>
  <c r="R22" i="3"/>
  <c r="S22" i="3" s="1"/>
  <c r="R15" i="3"/>
  <c r="S15" i="3" s="1"/>
  <c r="R42" i="3"/>
  <c r="S42" i="3" s="1"/>
  <c r="R31" i="3"/>
  <c r="S31" i="3" s="1"/>
  <c r="R40" i="3"/>
  <c r="S40" i="3" s="1"/>
  <c r="R30" i="3"/>
  <c r="S30" i="3" s="1"/>
  <c r="R25" i="3"/>
  <c r="S25" i="3" s="1"/>
  <c r="R29" i="3"/>
  <c r="S29" i="3" s="1"/>
  <c r="R13" i="3"/>
  <c r="S13" i="3" s="1"/>
  <c r="R37" i="3"/>
  <c r="S37" i="3" s="1"/>
  <c r="R16" i="3"/>
  <c r="S16" i="3" s="1"/>
  <c r="R48" i="3"/>
  <c r="S48" i="3" s="1"/>
  <c r="R41" i="3"/>
  <c r="S41" i="3" s="1"/>
  <c r="R10" i="3"/>
  <c r="S10" i="3" s="1"/>
  <c r="R32" i="3"/>
  <c r="S32" i="3" s="1"/>
  <c r="R33" i="3"/>
  <c r="S33" i="3" s="1"/>
  <c r="R36" i="3"/>
  <c r="S36" i="3" s="1"/>
  <c r="R17" i="3"/>
  <c r="S17" i="3" s="1"/>
  <c r="R27" i="3"/>
  <c r="S27" i="3" s="1"/>
  <c r="R26" i="3"/>
  <c r="S26" i="3" s="1"/>
  <c r="R43" i="3"/>
  <c r="S43" i="3" s="1"/>
  <c r="R20" i="3"/>
  <c r="S20" i="3" s="1"/>
  <c r="R12" i="3"/>
  <c r="S12" i="3" s="1"/>
  <c r="R23" i="3"/>
  <c r="S23" i="3" s="1"/>
  <c r="R39" i="3"/>
  <c r="S39" i="3" s="1"/>
  <c r="R28" i="3"/>
  <c r="S28" i="3" s="1"/>
  <c r="R14" i="3"/>
  <c r="S14" i="3" s="1"/>
  <c r="R18" i="3"/>
  <c r="S18" i="3" s="1"/>
  <c r="R35" i="3"/>
  <c r="S35" i="3" s="1"/>
  <c r="R34" i="3"/>
  <c r="S34" i="3" s="1"/>
  <c r="R21" i="3"/>
  <c r="S21" i="3" s="1"/>
  <c r="R44" i="3"/>
  <c r="S44" i="3" s="1"/>
  <c r="R8" i="3"/>
  <c r="S8" i="3" s="1"/>
  <c r="R24" i="3"/>
  <c r="S24" i="3" s="1"/>
  <c r="R47" i="3"/>
  <c r="S47" i="3" s="1"/>
  <c r="R11" i="3"/>
  <c r="S11" i="3" s="1"/>
  <c r="R45" i="3"/>
  <c r="S45" i="3" s="1"/>
  <c r="R9" i="3"/>
  <c r="S9" i="3" s="1"/>
  <c r="R38" i="3"/>
  <c r="S38" i="3" s="1"/>
  <c r="T8" i="3" l="1" a="1"/>
  <c r="T11" i="3" s="1"/>
  <c r="R49" i="3"/>
  <c r="S49" i="3"/>
  <c r="E51" i="18" s="1"/>
  <c r="T27" i="3" l="1"/>
  <c r="X27" i="3" s="1"/>
  <c r="Y27" i="3" s="1"/>
  <c r="T30" i="3"/>
  <c r="X30" i="3" s="1"/>
  <c r="Y30" i="3" s="1"/>
  <c r="T23" i="3"/>
  <c r="AB23" i="3" s="1"/>
  <c r="AC23" i="3" s="1"/>
  <c r="T38" i="3"/>
  <c r="U38" i="3" s="1"/>
  <c r="T20" i="3"/>
  <c r="X20" i="3" s="1"/>
  <c r="Y20" i="3" s="1"/>
  <c r="T18" i="3"/>
  <c r="AB18" i="3" s="1"/>
  <c r="AC18" i="3" s="1"/>
  <c r="T37" i="3"/>
  <c r="AB37" i="3" s="1"/>
  <c r="AC37" i="3" s="1"/>
  <c r="T17" i="3"/>
  <c r="X17" i="3" s="1"/>
  <c r="Y17" i="3" s="1"/>
  <c r="T22" i="3"/>
  <c r="X22" i="3" s="1"/>
  <c r="Y22" i="3" s="1"/>
  <c r="T13" i="3"/>
  <c r="X13" i="3" s="1"/>
  <c r="Y13" i="3" s="1"/>
  <c r="T24" i="3"/>
  <c r="AB24" i="3" s="1"/>
  <c r="AC24" i="3" s="1"/>
  <c r="T40" i="3"/>
  <c r="U40" i="3" s="1"/>
  <c r="T10" i="3"/>
  <c r="AB10" i="3" s="1"/>
  <c r="AC10" i="3" s="1"/>
  <c r="T15" i="3"/>
  <c r="X15" i="3" s="1"/>
  <c r="Y15" i="3" s="1"/>
  <c r="T39" i="3"/>
  <c r="X39" i="3" s="1"/>
  <c r="Y39" i="3" s="1"/>
  <c r="T42" i="3"/>
  <c r="X42" i="3" s="1"/>
  <c r="Y42" i="3" s="1"/>
  <c r="T47" i="3"/>
  <c r="AB47" i="3" s="1"/>
  <c r="AC47" i="3" s="1"/>
  <c r="T9" i="3"/>
  <c r="AB9" i="3" s="1"/>
  <c r="AC9" i="3" s="1"/>
  <c r="T35" i="3"/>
  <c r="U35" i="3" s="1"/>
  <c r="T34" i="3"/>
  <c r="AB34" i="3" s="1"/>
  <c r="AC34" i="3" s="1"/>
  <c r="T14" i="3"/>
  <c r="AB14" i="3" s="1"/>
  <c r="AC14" i="3" s="1"/>
  <c r="T46" i="3"/>
  <c r="AB46" i="3" s="1"/>
  <c r="AC46" i="3" s="1"/>
  <c r="T41" i="3"/>
  <c r="X41" i="3" s="1"/>
  <c r="Y41" i="3" s="1"/>
  <c r="T12" i="3"/>
  <c r="AB12" i="3" s="1"/>
  <c r="AC12" i="3" s="1"/>
  <c r="T16" i="3"/>
  <c r="AB16" i="3" s="1"/>
  <c r="AC16" i="3" s="1"/>
  <c r="T32" i="3"/>
  <c r="X32" i="3" s="1"/>
  <c r="Y32" i="3" s="1"/>
  <c r="T44" i="3"/>
  <c r="AB44" i="3" s="1"/>
  <c r="AC44" i="3" s="1"/>
  <c r="T45" i="3"/>
  <c r="X45" i="3" s="1"/>
  <c r="Y45" i="3" s="1"/>
  <c r="T48" i="3"/>
  <c r="AB48" i="3" s="1"/>
  <c r="AC48" i="3" s="1"/>
  <c r="T28" i="3"/>
  <c r="AB28" i="3" s="1"/>
  <c r="AC28" i="3" s="1"/>
  <c r="T43" i="3"/>
  <c r="AB43" i="3" s="1"/>
  <c r="AC43" i="3" s="1"/>
  <c r="T33" i="3"/>
  <c r="AB33" i="3" s="1"/>
  <c r="AC33" i="3" s="1"/>
  <c r="T36" i="3"/>
  <c r="X36" i="3" s="1"/>
  <c r="Y36" i="3" s="1"/>
  <c r="T19" i="3"/>
  <c r="X19" i="3" s="1"/>
  <c r="Y19" i="3" s="1"/>
  <c r="T31" i="3"/>
  <c r="X31" i="3" s="1"/>
  <c r="Y31" i="3" s="1"/>
  <c r="T29" i="3"/>
  <c r="AB29" i="3" s="1"/>
  <c r="AC29" i="3" s="1"/>
  <c r="T21" i="3"/>
  <c r="AB21" i="3" s="1"/>
  <c r="AC21" i="3" s="1"/>
  <c r="T26" i="3"/>
  <c r="AB26" i="3" s="1"/>
  <c r="AC26" i="3" s="1"/>
  <c r="T25" i="3"/>
  <c r="X25" i="3" s="1"/>
  <c r="Y25" i="3" s="1"/>
  <c r="T8" i="3"/>
  <c r="X8" i="3" s="1"/>
  <c r="X48" i="3"/>
  <c r="Y48" i="3" s="1"/>
  <c r="X38" i="3"/>
  <c r="Y38" i="3" s="1"/>
  <c r="AB11" i="3"/>
  <c r="AC11" i="3" s="1"/>
  <c r="X11" i="3"/>
  <c r="Y11" i="3" s="1"/>
  <c r="X18" i="3"/>
  <c r="Y18" i="3" s="1"/>
  <c r="U11" i="3"/>
  <c r="U20" i="3"/>
  <c r="AB32" i="3" l="1"/>
  <c r="AC32" i="3" s="1"/>
  <c r="X40" i="3"/>
  <c r="Y40" i="3" s="1"/>
  <c r="AB17" i="3"/>
  <c r="AC17" i="3" s="1"/>
  <c r="U17" i="3"/>
  <c r="AB42" i="3"/>
  <c r="AC42" i="3" s="1"/>
  <c r="U29" i="3"/>
  <c r="U45" i="3"/>
  <c r="X34" i="3"/>
  <c r="Y34" i="3" s="1"/>
  <c r="X14" i="3"/>
  <c r="Y14" i="3" s="1"/>
  <c r="AB36" i="3"/>
  <c r="AC36" i="3" s="1"/>
  <c r="U27" i="3"/>
  <c r="X46" i="3"/>
  <c r="Y46" i="3" s="1"/>
  <c r="AB30" i="3"/>
  <c r="AC30" i="3" s="1"/>
  <c r="U12" i="3"/>
  <c r="AB38" i="3"/>
  <c r="AC38" i="3" s="1"/>
  <c r="X29" i="3"/>
  <c r="Y29" i="3" s="1"/>
  <c r="AB8" i="3"/>
  <c r="AC8" i="3" s="1"/>
  <c r="U42" i="3"/>
  <c r="U34" i="3"/>
  <c r="U8" i="3"/>
  <c r="AB40" i="3"/>
  <c r="AC40" i="3" s="1"/>
  <c r="AB45" i="3"/>
  <c r="AC45" i="3" s="1"/>
  <c r="X12" i="3"/>
  <c r="Y12" i="3" s="1"/>
  <c r="U31" i="3"/>
  <c r="U26" i="3"/>
  <c r="X21" i="3"/>
  <c r="Y21" i="3" s="1"/>
  <c r="AB15" i="3"/>
  <c r="AC15" i="3" s="1"/>
  <c r="AB22" i="3"/>
  <c r="AC22" i="3" s="1"/>
  <c r="X16" i="3"/>
  <c r="Y16" i="3" s="1"/>
  <c r="X10" i="3"/>
  <c r="Y10" i="3" s="1"/>
  <c r="AB20" i="3"/>
  <c r="AC20" i="3" s="1"/>
  <c r="U14" i="3"/>
  <c r="AB27" i="3"/>
  <c r="AC27" i="3" s="1"/>
  <c r="U10" i="3"/>
  <c r="U47" i="3"/>
  <c r="U16" i="3"/>
  <c r="U21" i="3"/>
  <c r="X47" i="3"/>
  <c r="Y47" i="3" s="1"/>
  <c r="U33" i="3"/>
  <c r="U19" i="3"/>
  <c r="U37" i="3"/>
  <c r="X33" i="3"/>
  <c r="Y33" i="3" s="1"/>
  <c r="U28" i="3"/>
  <c r="U46" i="3"/>
  <c r="X28" i="3"/>
  <c r="Y28" i="3" s="1"/>
  <c r="U23" i="3"/>
  <c r="U41" i="3"/>
  <c r="AB35" i="3"/>
  <c r="AC35" i="3" s="1"/>
  <c r="AB25" i="3"/>
  <c r="AC25" i="3" s="1"/>
  <c r="U22" i="3"/>
  <c r="X23" i="3"/>
  <c r="Y23" i="3" s="1"/>
  <c r="X43" i="3"/>
  <c r="Y43" i="3" s="1"/>
  <c r="U48" i="3"/>
  <c r="U36" i="3"/>
  <c r="U32" i="3"/>
  <c r="AB39" i="3"/>
  <c r="AC39" i="3" s="1"/>
  <c r="X37" i="3"/>
  <c r="Y37" i="3" s="1"/>
  <c r="U44" i="3"/>
  <c r="T49" i="3"/>
  <c r="K73" i="18" s="1"/>
  <c r="U25" i="3"/>
  <c r="U30" i="3"/>
  <c r="U24" i="3"/>
  <c r="U18" i="3"/>
  <c r="U13" i="3"/>
  <c r="U15" i="3"/>
  <c r="AB19" i="3"/>
  <c r="AC19" i="3" s="1"/>
  <c r="U43" i="3"/>
  <c r="AB13" i="3"/>
  <c r="AC13" i="3" s="1"/>
  <c r="U39" i="3"/>
  <c r="AB31" i="3"/>
  <c r="AC31" i="3" s="1"/>
  <c r="X35" i="3"/>
  <c r="Y35" i="3" s="1"/>
  <c r="X9" i="3"/>
  <c r="Y9" i="3" s="1"/>
  <c r="X26" i="3"/>
  <c r="Y26" i="3" s="1"/>
  <c r="X44" i="3"/>
  <c r="Y44" i="3" s="1"/>
  <c r="AB41" i="3"/>
  <c r="AC41" i="3" s="1"/>
  <c r="X24" i="3"/>
  <c r="Y24" i="3" s="1"/>
  <c r="U9" i="3"/>
  <c r="Y8" i="3"/>
  <c r="E58" i="18" l="1"/>
  <c r="U49" i="3"/>
  <c r="AC73" i="18" s="1"/>
  <c r="AB49" i="3"/>
  <c r="R67" i="18" s="1"/>
  <c r="AC49" i="3"/>
  <c r="Y49" i="3"/>
  <c r="X49" i="3"/>
  <c r="R6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TAKA AYA</author>
  </authors>
  <commentList>
    <comment ref="K5" authorId="0" shapeId="0" xr:uid="{00000000-0006-0000-0C00-000001000000}">
      <text>
        <r>
          <rPr>
            <b/>
            <sz val="9"/>
            <color indexed="81"/>
            <rFont val="MS P ゴシック"/>
            <family val="3"/>
            <charset val="128"/>
          </rPr>
          <t>粗付加価値計の率から家計外消費支出（行）の率を除いている。
経済計算の概念に塚づけた</t>
        </r>
      </text>
    </comment>
    <comment ref="H17" authorId="0" shapeId="0" xr:uid="{00000000-0006-0000-0C00-000002000000}">
      <text>
        <r>
          <rPr>
            <b/>
            <sz val="9"/>
            <color indexed="81"/>
            <rFont val="MS P ゴシック"/>
            <family val="3"/>
            <charset val="128"/>
          </rPr>
          <t>屑・副産物の関係で自給率が計算ではマイナスになるので、分析時は自給率0としている。</t>
        </r>
      </text>
    </comment>
    <comment ref="H18" authorId="0" shapeId="0" xr:uid="{00000000-0006-0000-0C00-000003000000}">
      <text>
        <r>
          <rPr>
            <b/>
            <sz val="9"/>
            <color indexed="81"/>
            <rFont val="MS P ゴシック"/>
            <family val="3"/>
            <charset val="128"/>
          </rPr>
          <t>屑・副産物の関係で自給率が計算ではマイナスになるので、分析時は自給率0としている。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9900558</author>
  </authors>
  <commentList>
    <comment ref="Q18" authorId="0" shapeId="0" xr:uid="{00000000-0006-0000-0E00-000001000000}">
      <text>
        <r>
          <rPr>
            <sz val="9"/>
            <color indexed="81"/>
            <rFont val="ＭＳ Ｐゴシック"/>
            <family val="3"/>
            <charset val="128"/>
          </rPr>
          <t>生産活動によって生じる
付加価値（賃金・利益等）
※家計外消費支出（行）は除く</t>
        </r>
      </text>
    </comment>
  </commentList>
</comments>
</file>

<file path=xl/sharedStrings.xml><?xml version="1.0" encoding="utf-8"?>
<sst xmlns="http://schemas.openxmlformats.org/spreadsheetml/2006/main" count="1637" uniqueCount="439">
  <si>
    <t>(単位 : 100万円)</t>
  </si>
  <si>
    <t>01</t>
  </si>
  <si>
    <t>06</t>
  </si>
  <si>
    <t>11</t>
  </si>
  <si>
    <t>15</t>
  </si>
  <si>
    <t>16</t>
  </si>
  <si>
    <t>20</t>
  </si>
  <si>
    <t>25</t>
  </si>
  <si>
    <t>26</t>
  </si>
  <si>
    <t>27</t>
  </si>
  <si>
    <t>28</t>
  </si>
  <si>
    <t>29</t>
  </si>
  <si>
    <t>30</t>
  </si>
  <si>
    <t>31</t>
  </si>
  <si>
    <t>32</t>
  </si>
  <si>
    <t>33</t>
  </si>
  <si>
    <t>34</t>
  </si>
  <si>
    <t>35</t>
  </si>
  <si>
    <t>39</t>
  </si>
  <si>
    <t>鉱業</t>
  </si>
  <si>
    <t>飲食料品</t>
  </si>
  <si>
    <t>繊維製品</t>
  </si>
  <si>
    <t>パルプ・紙・木製品</t>
  </si>
  <si>
    <t>化学製品</t>
  </si>
  <si>
    <t>窯業・土石製品</t>
  </si>
  <si>
    <t>鉄鋼</t>
  </si>
  <si>
    <t>非鉄金属</t>
  </si>
  <si>
    <t>金属製品</t>
  </si>
  <si>
    <t>はん用機械</t>
  </si>
  <si>
    <t>生産用機械</t>
  </si>
  <si>
    <t>業務用機械</t>
  </si>
  <si>
    <t>電子部品</t>
  </si>
  <si>
    <t>電気機械</t>
  </si>
  <si>
    <t>情報通信機器</t>
  </si>
  <si>
    <t>輸送機械</t>
  </si>
  <si>
    <t>その他の製造工業製品</t>
  </si>
  <si>
    <t>建設</t>
  </si>
  <si>
    <t>電力・ガス・熱供給</t>
  </si>
  <si>
    <t>水道</t>
  </si>
  <si>
    <t>廃棄物処理</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</si>
  <si>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</si>
  <si>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</si>
  <si>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</si>
  <si>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</si>
  <si>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</si>
  <si>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</si>
  <si>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</si>
  <si>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</si>
  <si>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</si>
  <si>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</si>
  <si>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</si>
  <si>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</si>
  <si>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内生部門計</t>
  </si>
  <si>
    <t>家計外消費支出（列）</t>
  </si>
  <si>
    <t>一般政府消費支出</t>
  </si>
  <si>
    <t>市内総固定資本形成（公的）</t>
    <rPh sb="0" eb="1">
      <t>シ</t>
    </rPh>
    <phoneticPr fontId="2"/>
  </si>
  <si>
    <t>市内総固定資本形成（民間）</t>
    <rPh sb="0" eb="1">
      <t>シ</t>
    </rPh>
    <phoneticPr fontId="2"/>
  </si>
  <si>
    <t>在庫純増</t>
  </si>
  <si>
    <t>市内最終需要計</t>
  </si>
  <si>
    <t>市内需要合計</t>
  </si>
  <si>
    <t>移輸出計</t>
    <rPh sb="0" eb="1">
      <t>イ</t>
    </rPh>
    <phoneticPr fontId="2"/>
  </si>
  <si>
    <t>最終需要計</t>
  </si>
  <si>
    <t>需要合計</t>
  </si>
  <si>
    <t>（控除）移輸入計</t>
    <rPh sb="4" eb="5">
      <t>イ</t>
    </rPh>
    <phoneticPr fontId="2"/>
  </si>
  <si>
    <t>最終需要部門計</t>
  </si>
  <si>
    <t>市内生産額</t>
  </si>
  <si>
    <t>家計外消費支出（行）</t>
  </si>
  <si>
    <t>営業余剰</t>
  </si>
  <si>
    <t>資本減耗引当</t>
  </si>
  <si>
    <t>間接税（関税・輸入品商品税を除く。）</t>
  </si>
  <si>
    <t>（控除）経常補助金</t>
  </si>
  <si>
    <t>粗付加価値部門計</t>
  </si>
  <si>
    <t>農業</t>
    <rPh sb="0" eb="2">
      <t>ノウギョウ</t>
    </rPh>
    <phoneticPr fontId="2"/>
  </si>
  <si>
    <t>林業</t>
    <rPh sb="0" eb="2">
      <t>リンギョウ</t>
    </rPh>
    <phoneticPr fontId="2"/>
  </si>
  <si>
    <t>漁業</t>
    <rPh sb="0" eb="2">
      <t>ギョギョウ</t>
    </rPh>
    <phoneticPr fontId="2"/>
  </si>
  <si>
    <t>社会保険料（雇用主負担）</t>
  </si>
  <si>
    <t>その他の給与及び手当</t>
  </si>
  <si>
    <t>家計消費支出</t>
  </si>
  <si>
    <t>対家計民間非営利団体消費支出</t>
  </si>
  <si>
    <t>購入者価格
需要額</t>
    <rPh sb="0" eb="3">
      <t>コウニュウシャ</t>
    </rPh>
    <rPh sb="3" eb="5">
      <t>カカク</t>
    </rPh>
    <rPh sb="6" eb="9">
      <t>ジュヨウガク</t>
    </rPh>
    <phoneticPr fontId="4"/>
  </si>
  <si>
    <t>商業マージン率</t>
    <rPh sb="0" eb="2">
      <t>ショウギョウ</t>
    </rPh>
    <rPh sb="6" eb="7">
      <t>リツ</t>
    </rPh>
    <phoneticPr fontId="4"/>
  </si>
  <si>
    <t>貨物運賃率</t>
    <rPh sb="0" eb="2">
      <t>カモツ</t>
    </rPh>
    <rPh sb="2" eb="4">
      <t>ウンチン</t>
    </rPh>
    <rPh sb="4" eb="5">
      <t>リツ</t>
    </rPh>
    <phoneticPr fontId="4"/>
  </si>
  <si>
    <t xml:space="preserve">商業マージン </t>
    <rPh sb="0" eb="2">
      <t>ショウギョウ</t>
    </rPh>
    <phoneticPr fontId="4"/>
  </si>
  <si>
    <t>貨物運賃</t>
    <rPh sb="0" eb="2">
      <t>カモツ</t>
    </rPh>
    <rPh sb="2" eb="4">
      <t>ウンチン</t>
    </rPh>
    <phoneticPr fontId="4"/>
  </si>
  <si>
    <t>生産者価格
需要額</t>
    <rPh sb="0" eb="3">
      <t>セイサンシャ</t>
    </rPh>
    <rPh sb="3" eb="5">
      <t>カカク</t>
    </rPh>
    <rPh sb="6" eb="9">
      <t>ジュヨウガク</t>
    </rPh>
    <phoneticPr fontId="4"/>
  </si>
  <si>
    <t>①</t>
    <phoneticPr fontId="4"/>
  </si>
  <si>
    <t>a</t>
    <phoneticPr fontId="4"/>
  </si>
  <si>
    <t>b</t>
    <phoneticPr fontId="4"/>
  </si>
  <si>
    <t>②＝①×a</t>
    <phoneticPr fontId="4"/>
  </si>
  <si>
    <t>③＝①×b</t>
    <phoneticPr fontId="4"/>
  </si>
  <si>
    <t>①－（②+③）</t>
    <phoneticPr fontId="4"/>
  </si>
  <si>
    <t>石油・石炭製品</t>
  </si>
  <si>
    <t>プラスチック・ゴム</t>
  </si>
  <si>
    <t>情報・通信機器</t>
  </si>
  <si>
    <t>その他の非営利団体サービス</t>
  </si>
  <si>
    <t>合計</t>
    <rPh sb="0" eb="2">
      <t>ゴウケイ</t>
    </rPh>
    <phoneticPr fontId="4"/>
  </si>
  <si>
    <t>部　門　名</t>
    <phoneticPr fontId="9"/>
  </si>
  <si>
    <t>各種計数</t>
    <rPh sb="0" eb="2">
      <t>カクシュ</t>
    </rPh>
    <rPh sb="2" eb="4">
      <t>ケイスウ</t>
    </rPh>
    <phoneticPr fontId="4"/>
  </si>
  <si>
    <t>第１次波及効果</t>
    <rPh sb="0" eb="1">
      <t>ダイ</t>
    </rPh>
    <rPh sb="2" eb="3">
      <t>ジ</t>
    </rPh>
    <rPh sb="3" eb="7">
      <t>ハキュウコウカ</t>
    </rPh>
    <phoneticPr fontId="9"/>
  </si>
  <si>
    <t>第２次波及効果</t>
    <rPh sb="0" eb="1">
      <t>ダイ</t>
    </rPh>
    <rPh sb="2" eb="3">
      <t>ジ</t>
    </rPh>
    <rPh sb="3" eb="5">
      <t>ハキュウ</t>
    </rPh>
    <rPh sb="5" eb="7">
      <t>コウカ</t>
    </rPh>
    <phoneticPr fontId="9"/>
  </si>
  <si>
    <t>総合効果</t>
    <phoneticPr fontId="9"/>
  </si>
  <si>
    <t>粗付加価値誘発額</t>
    <phoneticPr fontId="9"/>
  </si>
  <si>
    <t>自給率</t>
    <rPh sb="0" eb="3">
      <t>ジキュウリツ</t>
    </rPh>
    <phoneticPr fontId="4"/>
  </si>
  <si>
    <t>粗付加
価値率</t>
    <rPh sb="0" eb="1">
      <t>アラ</t>
    </rPh>
    <rPh sb="1" eb="3">
      <t>フカ</t>
    </rPh>
    <rPh sb="4" eb="6">
      <t>カチ</t>
    </rPh>
    <rPh sb="6" eb="7">
      <t>リツ</t>
    </rPh>
    <phoneticPr fontId="4"/>
  </si>
  <si>
    <t>原材料
投入額</t>
    <rPh sb="4" eb="6">
      <t>トウニュウ</t>
    </rPh>
    <rPh sb="6" eb="7">
      <t>ガク</t>
    </rPh>
    <phoneticPr fontId="9"/>
  </si>
  <si>
    <t>市内需要
増加額</t>
    <rPh sb="0" eb="1">
      <t>シ</t>
    </rPh>
    <rPh sb="5" eb="7">
      <t>ゾウカ</t>
    </rPh>
    <phoneticPr fontId="9"/>
  </si>
  <si>
    <t>生産誘発額</t>
    <rPh sb="0" eb="2">
      <t>セイサン</t>
    </rPh>
    <rPh sb="2" eb="5">
      <t>ユウハツガク</t>
    </rPh>
    <phoneticPr fontId="9"/>
  </si>
  <si>
    <t>消費増加額</t>
    <rPh sb="0" eb="2">
      <t>ショウヒ</t>
    </rPh>
    <rPh sb="2" eb="4">
      <t>ゾウカ</t>
    </rPh>
    <rPh sb="4" eb="5">
      <t>ガク</t>
    </rPh>
    <phoneticPr fontId="9"/>
  </si>
  <si>
    <t>部門別
消費額</t>
    <rPh sb="0" eb="2">
      <t>ブモン</t>
    </rPh>
    <rPh sb="2" eb="3">
      <t>ベツ</t>
    </rPh>
    <rPh sb="4" eb="6">
      <t>ショウヒ</t>
    </rPh>
    <rPh sb="6" eb="7">
      <t>ガク</t>
    </rPh>
    <phoneticPr fontId="9"/>
  </si>
  <si>
    <t>市内需要
増加額</t>
    <rPh sb="0" eb="1">
      <t>シ</t>
    </rPh>
    <rPh sb="1" eb="2">
      <t>ナイ</t>
    </rPh>
    <rPh sb="2" eb="4">
      <t>ジュヨウ</t>
    </rPh>
    <rPh sb="5" eb="7">
      <t>ゾウカ</t>
    </rPh>
    <rPh sb="7" eb="8">
      <t>ガク</t>
    </rPh>
    <phoneticPr fontId="9"/>
  </si>
  <si>
    <t>直接効果</t>
  </si>
  <si>
    <t>第１次波及</t>
    <rPh sb="0" eb="1">
      <t>ダイ</t>
    </rPh>
    <phoneticPr fontId="9"/>
  </si>
  <si>
    <t>第２次波及</t>
    <rPh sb="0" eb="1">
      <t>ダイ</t>
    </rPh>
    <phoneticPr fontId="9"/>
  </si>
  <si>
    <t>総合波及</t>
  </si>
  <si>
    <t>Ａ</t>
    <phoneticPr fontId="4"/>
  </si>
  <si>
    <t>Ｂ</t>
    <phoneticPr fontId="4"/>
  </si>
  <si>
    <t>Ｃ</t>
  </si>
  <si>
    <t>Ｄ</t>
    <phoneticPr fontId="4"/>
  </si>
  <si>
    <t>②</t>
    <phoneticPr fontId="9"/>
  </si>
  <si>
    <t>③</t>
    <phoneticPr fontId="9"/>
  </si>
  <si>
    <t>④</t>
    <phoneticPr fontId="9"/>
  </si>
  <si>
    <t>⑤</t>
    <phoneticPr fontId="9"/>
  </si>
  <si>
    <t>⑥</t>
    <phoneticPr fontId="9"/>
  </si>
  <si>
    <t>⑦</t>
    <phoneticPr fontId="9"/>
  </si>
  <si>
    <t>⑧</t>
    <phoneticPr fontId="9"/>
  </si>
  <si>
    <t>⑨</t>
    <phoneticPr fontId="9"/>
  </si>
  <si>
    <t>⑩</t>
    <phoneticPr fontId="9"/>
  </si>
  <si>
    <t>⑪</t>
    <phoneticPr fontId="9"/>
  </si>
  <si>
    <t>⑫</t>
    <phoneticPr fontId="9"/>
  </si>
  <si>
    <t>⑬</t>
    <phoneticPr fontId="9"/>
  </si>
  <si>
    <t>⑭</t>
    <phoneticPr fontId="9"/>
  </si>
  <si>
    <t>⑮</t>
    <phoneticPr fontId="9"/>
  </si>
  <si>
    <t>⑯</t>
    <phoneticPr fontId="9"/>
  </si>
  <si>
    <t>投入係数表
より</t>
    <rPh sb="0" eb="1">
      <t>トウニュウ</t>
    </rPh>
    <rPh sb="1" eb="3">
      <t>ケイスウ</t>
    </rPh>
    <rPh sb="3" eb="4">
      <t>ヒョウ</t>
    </rPh>
    <phoneticPr fontId="4"/>
  </si>
  <si>
    <t>投入係数×②</t>
    <rPh sb="0" eb="2">
      <t>トウニュウ</t>
    </rPh>
    <rPh sb="2" eb="4">
      <t>ケイスウ</t>
    </rPh>
    <phoneticPr fontId="9"/>
  </si>
  <si>
    <t>③×Ａ</t>
    <phoneticPr fontId="9"/>
  </si>
  <si>
    <t>逆行列係数×④</t>
    <rPh sb="0" eb="3">
      <t>ギャクギョウレツ</t>
    </rPh>
    <rPh sb="3" eb="5">
      <t>ケイスウ</t>
    </rPh>
    <phoneticPr fontId="9"/>
  </si>
  <si>
    <t>⑥×
消費係数</t>
    <rPh sb="3" eb="5">
      <t>ショウヒ</t>
    </rPh>
    <rPh sb="5" eb="7">
      <t>ケイスウ</t>
    </rPh>
    <phoneticPr fontId="9"/>
  </si>
  <si>
    <t>⑦×Ｃ</t>
    <phoneticPr fontId="9"/>
  </si>
  <si>
    <t>⑧×Ａ</t>
    <phoneticPr fontId="9"/>
  </si>
  <si>
    <t>逆行列係数×⑨</t>
    <rPh sb="0" eb="3">
      <t>ギャクギョウレツ</t>
    </rPh>
    <rPh sb="3" eb="5">
      <t>ケイスウ</t>
    </rPh>
    <phoneticPr fontId="9"/>
  </si>
  <si>
    <t>②+⑤+⑩</t>
    <phoneticPr fontId="9"/>
  </si>
  <si>
    <t>②×Ｄ</t>
    <phoneticPr fontId="9"/>
  </si>
  <si>
    <t>⑤×Ｄ</t>
    <phoneticPr fontId="9"/>
  </si>
  <si>
    <t>⑩×Ｄ</t>
    <phoneticPr fontId="9"/>
  </si>
  <si>
    <t>⑪+⑫+⑬</t>
    <phoneticPr fontId="9"/>
  </si>
  <si>
    <t>②×Ｂ</t>
    <phoneticPr fontId="9"/>
  </si>
  <si>
    <t>⑤×Ｂ</t>
    <phoneticPr fontId="9"/>
  </si>
  <si>
    <t>⑩×Ｂ</t>
    <phoneticPr fontId="9"/>
  </si>
  <si>
    <t>⑭+⑮+⑯</t>
    <phoneticPr fontId="9"/>
  </si>
  <si>
    <t>合計</t>
  </si>
  <si>
    <t>賃金・俸給</t>
    <phoneticPr fontId="2"/>
  </si>
  <si>
    <t>賃金・俸給誘発額</t>
    <rPh sb="5" eb="8">
      <t>ユウハツガク</t>
    </rPh>
    <phoneticPr fontId="9"/>
  </si>
  <si>
    <t>家計消費
支出構成比</t>
    <rPh sb="0" eb="2">
      <t>カケイ</t>
    </rPh>
    <phoneticPr fontId="2"/>
  </si>
  <si>
    <t>家計消費支出
の構成比</t>
    <rPh sb="0" eb="2">
      <t>カケイ</t>
    </rPh>
    <rPh sb="7" eb="10">
      <t>コウセイヒ</t>
    </rPh>
    <phoneticPr fontId="4"/>
  </si>
  <si>
    <t>1-(移輸入/
(市内需要合計）</t>
    <rPh sb="3" eb="5">
      <t>ユニュウ</t>
    </rPh>
    <rPh sb="9" eb="11">
      <t>シナイ</t>
    </rPh>
    <rPh sb="10" eb="12">
      <t>ジュヨウ</t>
    </rPh>
    <rPh sb="13" eb="15">
      <t>ゴウケイ</t>
    </rPh>
    <phoneticPr fontId="4"/>
  </si>
  <si>
    <t>（百万円）</t>
    <rPh sb="1" eb="4">
      <t>ヒャクマンエン</t>
    </rPh>
    <phoneticPr fontId="4"/>
  </si>
  <si>
    <t>産業部門</t>
    <rPh sb="0" eb="2">
      <t>サンギョウ</t>
    </rPh>
    <rPh sb="2" eb="4">
      <t>ブモン</t>
    </rPh>
    <phoneticPr fontId="4"/>
  </si>
  <si>
    <t>与件データ</t>
    <rPh sb="0" eb="2">
      <t>ヨケン</t>
    </rPh>
    <phoneticPr fontId="4"/>
  </si>
  <si>
    <t>備　　　　　考</t>
    <rPh sb="0" eb="1">
      <t>ソナエ</t>
    </rPh>
    <rPh sb="6" eb="7">
      <t>コウ</t>
    </rPh>
    <phoneticPr fontId="16"/>
  </si>
  <si>
    <t>獣医業、農業サービス（土地改良区、青果物共同選果場、航空防除、種付業、ふ卵業など）を含む</t>
    <rPh sb="0" eb="2">
      <t>ジュウイ</t>
    </rPh>
    <rPh sb="2" eb="3">
      <t>ギョウ</t>
    </rPh>
    <rPh sb="4" eb="6">
      <t>ノウギョウ</t>
    </rPh>
    <rPh sb="11" eb="13">
      <t>トチ</t>
    </rPh>
    <rPh sb="13" eb="15">
      <t>カイリョウ</t>
    </rPh>
    <rPh sb="15" eb="16">
      <t>ク</t>
    </rPh>
    <rPh sb="17" eb="20">
      <t>セイカブツ</t>
    </rPh>
    <rPh sb="20" eb="22">
      <t>キョウドウ</t>
    </rPh>
    <rPh sb="22" eb="23">
      <t>セン</t>
    </rPh>
    <rPh sb="23" eb="24">
      <t>カ</t>
    </rPh>
    <rPh sb="24" eb="25">
      <t>ジョウ</t>
    </rPh>
    <rPh sb="26" eb="28">
      <t>コウクウ</t>
    </rPh>
    <rPh sb="28" eb="30">
      <t>ボウジョ</t>
    </rPh>
    <rPh sb="31" eb="33">
      <t>タネツ</t>
    </rPh>
    <rPh sb="33" eb="34">
      <t>ギョウ</t>
    </rPh>
    <rPh sb="36" eb="37">
      <t>ラン</t>
    </rPh>
    <rPh sb="37" eb="38">
      <t>ギョウ</t>
    </rPh>
    <rPh sb="42" eb="43">
      <t>フク</t>
    </rPh>
    <phoneticPr fontId="18"/>
  </si>
  <si>
    <t>砂利・採石、砕石など</t>
    <rPh sb="0" eb="2">
      <t>ジャリ</t>
    </rPh>
    <rPh sb="3" eb="5">
      <t>サイセキ</t>
    </rPh>
    <rPh sb="6" eb="8">
      <t>サイセキ</t>
    </rPh>
    <phoneticPr fontId="18"/>
  </si>
  <si>
    <t>飼料・有機質肥料、たばこを含む</t>
    <rPh sb="0" eb="2">
      <t>シリョウ</t>
    </rPh>
    <rPh sb="3" eb="6">
      <t>ユウキシツ</t>
    </rPh>
    <rPh sb="6" eb="8">
      <t>ヒリョウ</t>
    </rPh>
    <rPh sb="13" eb="14">
      <t>フク</t>
    </rPh>
    <phoneticPr fontId="18"/>
  </si>
  <si>
    <t>染色整理、綱・網を含む</t>
    <rPh sb="0" eb="2">
      <t>センショク</t>
    </rPh>
    <rPh sb="2" eb="4">
      <t>セイリ</t>
    </rPh>
    <rPh sb="5" eb="6">
      <t>ツナ</t>
    </rPh>
    <rPh sb="7" eb="8">
      <t>アミ</t>
    </rPh>
    <rPh sb="9" eb="10">
      <t>フク</t>
    </rPh>
    <phoneticPr fontId="18"/>
  </si>
  <si>
    <t>金属製家具を含む</t>
    <rPh sb="0" eb="3">
      <t>キンゾクセイ</t>
    </rPh>
    <rPh sb="3" eb="5">
      <t>カグ</t>
    </rPh>
    <rPh sb="6" eb="7">
      <t>フク</t>
    </rPh>
    <phoneticPr fontId="18"/>
  </si>
  <si>
    <t>化学肥料、無機化学工業製品、化学繊維、医薬品など</t>
    <rPh sb="0" eb="2">
      <t>カガク</t>
    </rPh>
    <rPh sb="2" eb="4">
      <t>ヒリョウ</t>
    </rPh>
    <rPh sb="5" eb="7">
      <t>ムキ</t>
    </rPh>
    <rPh sb="7" eb="9">
      <t>カガク</t>
    </rPh>
    <rPh sb="9" eb="11">
      <t>コウギョウ</t>
    </rPh>
    <rPh sb="11" eb="13">
      <t>セイヒン</t>
    </rPh>
    <rPh sb="14" eb="16">
      <t>カガク</t>
    </rPh>
    <rPh sb="16" eb="18">
      <t>センイ</t>
    </rPh>
    <rPh sb="19" eb="22">
      <t>イヤクヒン</t>
    </rPh>
    <phoneticPr fontId="18"/>
  </si>
  <si>
    <t>ガラス製品、セメント製品、陶磁器など</t>
    <rPh sb="3" eb="5">
      <t>セイヒン</t>
    </rPh>
    <rPh sb="10" eb="12">
      <t>セイヒン</t>
    </rPh>
    <rPh sb="13" eb="16">
      <t>トウジキ</t>
    </rPh>
    <phoneticPr fontId="18"/>
  </si>
  <si>
    <t>銑鉄・粗鋼、鋼材、鋳鍛造品など</t>
    <rPh sb="0" eb="2">
      <t>センテツ</t>
    </rPh>
    <rPh sb="3" eb="5">
      <t>ソコウ</t>
    </rPh>
    <rPh sb="6" eb="8">
      <t>コウザイ</t>
    </rPh>
    <rPh sb="9" eb="10">
      <t>イ</t>
    </rPh>
    <rPh sb="10" eb="12">
      <t>タンゾウ</t>
    </rPh>
    <rPh sb="12" eb="13">
      <t>ヒン</t>
    </rPh>
    <phoneticPr fontId="18"/>
  </si>
  <si>
    <t>銅、アルミニウム、電線・ケーブルなど</t>
    <rPh sb="0" eb="1">
      <t>ドウ</t>
    </rPh>
    <rPh sb="9" eb="11">
      <t>デンセン</t>
    </rPh>
    <phoneticPr fontId="18"/>
  </si>
  <si>
    <t>ガス・石油機器・暖厨房機器を含む</t>
    <rPh sb="3" eb="5">
      <t>セキユ</t>
    </rPh>
    <rPh sb="5" eb="7">
      <t>キキ</t>
    </rPh>
    <rPh sb="8" eb="9">
      <t>ダン</t>
    </rPh>
    <rPh sb="9" eb="11">
      <t>チュウボウ</t>
    </rPh>
    <rPh sb="11" eb="13">
      <t>キキ</t>
    </rPh>
    <rPh sb="14" eb="15">
      <t>フク</t>
    </rPh>
    <phoneticPr fontId="18"/>
  </si>
  <si>
    <t>ボイラ、タービン、原動機、運搬機械など</t>
    <rPh sb="9" eb="12">
      <t>ゲンドウキ</t>
    </rPh>
    <rPh sb="13" eb="15">
      <t>ウンパン</t>
    </rPh>
    <rPh sb="15" eb="17">
      <t>キカイ</t>
    </rPh>
    <phoneticPr fontId="18"/>
  </si>
  <si>
    <t>農業用機械、建設・鉱山機械、半導体製造装置、ロボットなど</t>
    <rPh sb="0" eb="2">
      <t>ノウギョウ</t>
    </rPh>
    <rPh sb="2" eb="3">
      <t>ヨウ</t>
    </rPh>
    <rPh sb="3" eb="5">
      <t>キカイ</t>
    </rPh>
    <rPh sb="6" eb="8">
      <t>ケンセツ</t>
    </rPh>
    <rPh sb="9" eb="11">
      <t>コウザン</t>
    </rPh>
    <rPh sb="11" eb="13">
      <t>キカイ</t>
    </rPh>
    <rPh sb="14" eb="17">
      <t>ハンドウタイ</t>
    </rPh>
    <rPh sb="17" eb="19">
      <t>セイゾウ</t>
    </rPh>
    <rPh sb="19" eb="21">
      <t>ソウチ</t>
    </rPh>
    <phoneticPr fontId="18"/>
  </si>
  <si>
    <t>事務用機械、計測機器、医療用機械器具、光学機械・レンズなど</t>
    <rPh sb="0" eb="3">
      <t>ジムヨウ</t>
    </rPh>
    <rPh sb="3" eb="5">
      <t>キカイ</t>
    </rPh>
    <rPh sb="6" eb="8">
      <t>ケイソク</t>
    </rPh>
    <rPh sb="8" eb="10">
      <t>キキ</t>
    </rPh>
    <rPh sb="11" eb="14">
      <t>イリョウヨウ</t>
    </rPh>
    <rPh sb="14" eb="16">
      <t>キカイ</t>
    </rPh>
    <rPh sb="16" eb="18">
      <t>キグ</t>
    </rPh>
    <rPh sb="19" eb="21">
      <t>コウガク</t>
    </rPh>
    <rPh sb="21" eb="23">
      <t>キカイ</t>
    </rPh>
    <phoneticPr fontId="18"/>
  </si>
  <si>
    <t>半導体素子、集積回路、液晶パネル、電子回路など</t>
    <rPh sb="0" eb="3">
      <t>ハンドウタイ</t>
    </rPh>
    <rPh sb="3" eb="5">
      <t>ソシ</t>
    </rPh>
    <rPh sb="6" eb="8">
      <t>シュウセキ</t>
    </rPh>
    <rPh sb="8" eb="10">
      <t>カイロ</t>
    </rPh>
    <rPh sb="11" eb="13">
      <t>エキショウ</t>
    </rPh>
    <rPh sb="17" eb="19">
      <t>デンシ</t>
    </rPh>
    <rPh sb="19" eb="21">
      <t>カイロ</t>
    </rPh>
    <phoneticPr fontId="18"/>
  </si>
  <si>
    <t>開閉制御装置・配電盤、民生用電気機器（電子レンジ、冷蔵庫、扇風機、掃除機、洗濯機など）、電気計測器、電気照明器具、電池など</t>
    <rPh sb="0" eb="2">
      <t>カイヘイ</t>
    </rPh>
    <rPh sb="2" eb="4">
      <t>セイギョ</t>
    </rPh>
    <rPh sb="4" eb="6">
      <t>ソウチ</t>
    </rPh>
    <rPh sb="7" eb="10">
      <t>ハイデンバン</t>
    </rPh>
    <rPh sb="11" eb="13">
      <t>ミンセイ</t>
    </rPh>
    <rPh sb="13" eb="14">
      <t>ヨウ</t>
    </rPh>
    <rPh sb="14" eb="16">
      <t>デンキ</t>
    </rPh>
    <rPh sb="16" eb="18">
      <t>キキ</t>
    </rPh>
    <rPh sb="19" eb="21">
      <t>デンシ</t>
    </rPh>
    <rPh sb="25" eb="28">
      <t>レイゾウコ</t>
    </rPh>
    <rPh sb="29" eb="32">
      <t>センプウキ</t>
    </rPh>
    <rPh sb="33" eb="36">
      <t>ソウジキ</t>
    </rPh>
    <rPh sb="37" eb="40">
      <t>センタクキ</t>
    </rPh>
    <rPh sb="44" eb="46">
      <t>デンキ</t>
    </rPh>
    <rPh sb="46" eb="49">
      <t>ケイソクキ</t>
    </rPh>
    <rPh sb="50" eb="52">
      <t>デンキ</t>
    </rPh>
    <rPh sb="52" eb="54">
      <t>ショウメイ</t>
    </rPh>
    <rPh sb="54" eb="56">
      <t>キグ</t>
    </rPh>
    <rPh sb="57" eb="59">
      <t>デンチ</t>
    </rPh>
    <phoneticPr fontId="18"/>
  </si>
  <si>
    <t>ビデオ機器・デジタルカメラ、テレビ、携帯電話、パソコンなど</t>
    <rPh sb="3" eb="5">
      <t>キキ</t>
    </rPh>
    <rPh sb="18" eb="20">
      <t>ケイタイ</t>
    </rPh>
    <rPh sb="20" eb="22">
      <t>デンワ</t>
    </rPh>
    <phoneticPr fontId="18"/>
  </si>
  <si>
    <t>乗用車、二輪自動車、船舶、鉄道車両、航空機、自転車など</t>
    <rPh sb="0" eb="3">
      <t>ジョウヨウシャ</t>
    </rPh>
    <rPh sb="4" eb="6">
      <t>ニリン</t>
    </rPh>
    <rPh sb="6" eb="9">
      <t>ジドウシャ</t>
    </rPh>
    <rPh sb="10" eb="12">
      <t>センパク</t>
    </rPh>
    <rPh sb="13" eb="15">
      <t>テツドウ</t>
    </rPh>
    <rPh sb="15" eb="17">
      <t>シャリョウ</t>
    </rPh>
    <rPh sb="18" eb="21">
      <t>コウクウキ</t>
    </rPh>
    <rPh sb="22" eb="25">
      <t>ジテンシャ</t>
    </rPh>
    <phoneticPr fontId="18"/>
  </si>
  <si>
    <t>住宅・非住宅建築、建設補修、公共事業、駐車場・ゴルフ場・遊園地の建設など</t>
    <rPh sb="0" eb="2">
      <t>ジュウタク</t>
    </rPh>
    <rPh sb="3" eb="4">
      <t>ヒ</t>
    </rPh>
    <rPh sb="4" eb="6">
      <t>ジュウタク</t>
    </rPh>
    <rPh sb="6" eb="8">
      <t>ケンチク</t>
    </rPh>
    <rPh sb="9" eb="11">
      <t>ケンセツ</t>
    </rPh>
    <rPh sb="11" eb="13">
      <t>ホシュウ</t>
    </rPh>
    <rPh sb="14" eb="16">
      <t>コウキョウ</t>
    </rPh>
    <rPh sb="16" eb="18">
      <t>ジギョウ</t>
    </rPh>
    <rPh sb="19" eb="21">
      <t>チュウシャ</t>
    </rPh>
    <rPh sb="21" eb="22">
      <t>ジョウ</t>
    </rPh>
    <rPh sb="26" eb="27">
      <t>ジョウ</t>
    </rPh>
    <rPh sb="28" eb="31">
      <t>ユウエンチ</t>
    </rPh>
    <rPh sb="32" eb="34">
      <t>ケンセツ</t>
    </rPh>
    <phoneticPr fontId="18"/>
  </si>
  <si>
    <t>原子力・火力・水力発電、都市ガスなど</t>
    <rPh sb="0" eb="3">
      <t>ゲンシリョク</t>
    </rPh>
    <rPh sb="4" eb="6">
      <t>カリョク</t>
    </rPh>
    <rPh sb="7" eb="9">
      <t>スイリョク</t>
    </rPh>
    <rPh sb="9" eb="11">
      <t>ハツデン</t>
    </rPh>
    <rPh sb="12" eb="14">
      <t>トシ</t>
    </rPh>
    <phoneticPr fontId="18"/>
  </si>
  <si>
    <t>上水道・簡易水道、工業用水、下水道など</t>
    <rPh sb="1" eb="3">
      <t>スイドウ</t>
    </rPh>
    <rPh sb="4" eb="6">
      <t>カンイ</t>
    </rPh>
    <rPh sb="6" eb="8">
      <t>スイドウ</t>
    </rPh>
    <phoneticPr fontId="18"/>
  </si>
  <si>
    <t>ごみ、産業廃棄物、し尿の収集・処理など</t>
    <rPh sb="3" eb="5">
      <t>サンギョウ</t>
    </rPh>
    <rPh sb="5" eb="8">
      <t>ハイキブツ</t>
    </rPh>
    <rPh sb="10" eb="11">
      <t>ニョウ</t>
    </rPh>
    <rPh sb="12" eb="14">
      <t>シュウシュウ</t>
    </rPh>
    <rPh sb="15" eb="17">
      <t>ショリ</t>
    </rPh>
    <phoneticPr fontId="18"/>
  </si>
  <si>
    <t>銀行、貸金業、証券会社、生命保険、損害保険など</t>
    <rPh sb="0" eb="2">
      <t>ギンコウ</t>
    </rPh>
    <rPh sb="3" eb="5">
      <t>カシキン</t>
    </rPh>
    <rPh sb="5" eb="6">
      <t>ギョウ</t>
    </rPh>
    <rPh sb="7" eb="9">
      <t>ショウケン</t>
    </rPh>
    <rPh sb="9" eb="11">
      <t>カイシャ</t>
    </rPh>
    <rPh sb="12" eb="14">
      <t>セイメイ</t>
    </rPh>
    <rPh sb="14" eb="16">
      <t>ホケン</t>
    </rPh>
    <rPh sb="17" eb="19">
      <t>ソンガイ</t>
    </rPh>
    <rPh sb="19" eb="21">
      <t>ホケン</t>
    </rPh>
    <phoneticPr fontId="18"/>
  </si>
  <si>
    <t>不動産仲介・管理業、不動産賃貸業、貸家業など</t>
    <rPh sb="0" eb="3">
      <t>フドウサン</t>
    </rPh>
    <rPh sb="3" eb="5">
      <t>チュウカイ</t>
    </rPh>
    <rPh sb="6" eb="8">
      <t>カンリ</t>
    </rPh>
    <rPh sb="8" eb="9">
      <t>ギョウ</t>
    </rPh>
    <rPh sb="10" eb="13">
      <t>フドウサン</t>
    </rPh>
    <rPh sb="13" eb="15">
      <t>チンタイ</t>
    </rPh>
    <rPh sb="15" eb="16">
      <t>ギョウ</t>
    </rPh>
    <rPh sb="17" eb="19">
      <t>カシヤ</t>
    </rPh>
    <rPh sb="19" eb="20">
      <t>ギョウ</t>
    </rPh>
    <phoneticPr fontId="18"/>
  </si>
  <si>
    <t>鉄道、バス、タクシー、貨物自動車、船舶、航空機などによる旅客・貨物の輸送、輸送に附帯するサービス及び施設管理、倉庫、高速道路、バス・トラックターミナルなど</t>
    <rPh sb="0" eb="2">
      <t>テツドウ</t>
    </rPh>
    <rPh sb="11" eb="13">
      <t>カモツ</t>
    </rPh>
    <rPh sb="13" eb="16">
      <t>ジドウシャ</t>
    </rPh>
    <rPh sb="17" eb="19">
      <t>センパク</t>
    </rPh>
    <rPh sb="20" eb="23">
      <t>コウクウキ</t>
    </rPh>
    <rPh sb="28" eb="30">
      <t>リョカク</t>
    </rPh>
    <rPh sb="31" eb="33">
      <t>カモツ</t>
    </rPh>
    <rPh sb="34" eb="36">
      <t>ユソウ</t>
    </rPh>
    <rPh sb="37" eb="39">
      <t>ユソウ</t>
    </rPh>
    <rPh sb="40" eb="42">
      <t>フタイ</t>
    </rPh>
    <rPh sb="48" eb="49">
      <t>オヨ</t>
    </rPh>
    <rPh sb="50" eb="52">
      <t>シセツ</t>
    </rPh>
    <rPh sb="52" eb="54">
      <t>カンリ</t>
    </rPh>
    <rPh sb="55" eb="57">
      <t>ソウコ</t>
    </rPh>
    <rPh sb="58" eb="60">
      <t>コウソク</t>
    </rPh>
    <rPh sb="60" eb="62">
      <t>ドウロ</t>
    </rPh>
    <phoneticPr fontId="18"/>
  </si>
  <si>
    <t>固定電話・携帯電話等の通話・通信サービス、テレビ・ラジオ放送、有線放送、ソフトウェア開発、情報処理・提供サービス、インターネット附随サービス、映像・音声・文字情報制作、新聞、出版など</t>
    <rPh sb="0" eb="2">
      <t>コテイ</t>
    </rPh>
    <rPh sb="2" eb="4">
      <t>デンワ</t>
    </rPh>
    <rPh sb="5" eb="7">
      <t>ケイタイ</t>
    </rPh>
    <rPh sb="7" eb="9">
      <t>デンワ</t>
    </rPh>
    <rPh sb="9" eb="10">
      <t>トウ</t>
    </rPh>
    <rPh sb="11" eb="13">
      <t>ツウワ</t>
    </rPh>
    <rPh sb="14" eb="16">
      <t>ツウシン</t>
    </rPh>
    <rPh sb="28" eb="30">
      <t>ホウソウ</t>
    </rPh>
    <rPh sb="31" eb="33">
      <t>ユウセン</t>
    </rPh>
    <rPh sb="33" eb="35">
      <t>ホウソウ</t>
    </rPh>
    <rPh sb="42" eb="44">
      <t>カイハツ</t>
    </rPh>
    <rPh sb="45" eb="47">
      <t>ジョウホウ</t>
    </rPh>
    <rPh sb="47" eb="49">
      <t>ショリ</t>
    </rPh>
    <rPh sb="50" eb="52">
      <t>テイキョウ</t>
    </rPh>
    <rPh sb="64" eb="66">
      <t>フズイ</t>
    </rPh>
    <rPh sb="71" eb="73">
      <t>エイゾウ</t>
    </rPh>
    <rPh sb="74" eb="76">
      <t>オンセイ</t>
    </rPh>
    <rPh sb="77" eb="79">
      <t>モジ</t>
    </rPh>
    <rPh sb="79" eb="81">
      <t>ジョウホウ</t>
    </rPh>
    <rPh sb="81" eb="83">
      <t>セイサク</t>
    </rPh>
    <rPh sb="84" eb="86">
      <t>シンブン</t>
    </rPh>
    <rPh sb="87" eb="89">
      <t>シュッパン</t>
    </rPh>
    <phoneticPr fontId="18"/>
  </si>
  <si>
    <t>中央政府、地方公共団体</t>
    <rPh sb="0" eb="2">
      <t>チュウオウ</t>
    </rPh>
    <rPh sb="2" eb="4">
      <t>セイフ</t>
    </rPh>
    <rPh sb="5" eb="7">
      <t>チホウ</t>
    </rPh>
    <rPh sb="7" eb="9">
      <t>コウキョウ</t>
    </rPh>
    <rPh sb="9" eb="11">
      <t>ダンタイ</t>
    </rPh>
    <phoneticPr fontId="18"/>
  </si>
  <si>
    <t>社会教育（公民館、図書館、美術館、動植物園など）を含む</t>
    <rPh sb="0" eb="2">
      <t>シャカイ</t>
    </rPh>
    <rPh sb="2" eb="4">
      <t>キョウイク</t>
    </rPh>
    <rPh sb="5" eb="8">
      <t>コウミンカン</t>
    </rPh>
    <rPh sb="9" eb="12">
      <t>トショカン</t>
    </rPh>
    <rPh sb="13" eb="16">
      <t>ビジュツカン</t>
    </rPh>
    <rPh sb="17" eb="20">
      <t>ドウショクブツ</t>
    </rPh>
    <rPh sb="20" eb="21">
      <t>エン</t>
    </rPh>
    <rPh sb="25" eb="26">
      <t>フク</t>
    </rPh>
    <phoneticPr fontId="18"/>
  </si>
  <si>
    <t>保健所、介護サービス、国民年金・健康保険等の社会保険事務を含む</t>
    <rPh sb="0" eb="3">
      <t>ホケンジョ</t>
    </rPh>
    <rPh sb="4" eb="6">
      <t>カイゴ</t>
    </rPh>
    <rPh sb="11" eb="13">
      <t>コクミン</t>
    </rPh>
    <rPh sb="13" eb="15">
      <t>ネンキン</t>
    </rPh>
    <rPh sb="16" eb="18">
      <t>ケンコウ</t>
    </rPh>
    <rPh sb="18" eb="20">
      <t>ホケン</t>
    </rPh>
    <rPh sb="20" eb="21">
      <t>トウ</t>
    </rPh>
    <rPh sb="22" eb="24">
      <t>シャカイ</t>
    </rPh>
    <rPh sb="24" eb="26">
      <t>ホケン</t>
    </rPh>
    <rPh sb="26" eb="28">
      <t>ジム</t>
    </rPh>
    <rPh sb="29" eb="30">
      <t>フク</t>
    </rPh>
    <phoneticPr fontId="18"/>
  </si>
  <si>
    <t>農業協同組合（営利活動分は除く）、商工会議所、集会所（文化会館、婦人会館など）、宗教団体、学術団体、労働団体、政治団体など</t>
    <rPh sb="0" eb="2">
      <t>ノウギョウ</t>
    </rPh>
    <rPh sb="2" eb="4">
      <t>キョウドウ</t>
    </rPh>
    <rPh sb="4" eb="6">
      <t>クミアイ</t>
    </rPh>
    <rPh sb="7" eb="9">
      <t>エイリ</t>
    </rPh>
    <rPh sb="9" eb="11">
      <t>カツドウ</t>
    </rPh>
    <rPh sb="11" eb="12">
      <t>ブン</t>
    </rPh>
    <rPh sb="13" eb="14">
      <t>ノゾ</t>
    </rPh>
    <rPh sb="17" eb="19">
      <t>ショウコウ</t>
    </rPh>
    <rPh sb="19" eb="22">
      <t>カイギショ</t>
    </rPh>
    <rPh sb="23" eb="26">
      <t>シュウカイジョ</t>
    </rPh>
    <rPh sb="27" eb="29">
      <t>ブンカ</t>
    </rPh>
    <rPh sb="29" eb="31">
      <t>カイカン</t>
    </rPh>
    <rPh sb="32" eb="34">
      <t>フジン</t>
    </rPh>
    <rPh sb="34" eb="36">
      <t>カイカン</t>
    </rPh>
    <rPh sb="40" eb="42">
      <t>シュウキョウ</t>
    </rPh>
    <rPh sb="42" eb="44">
      <t>ダンタイ</t>
    </rPh>
    <rPh sb="45" eb="47">
      <t>ガクジュツ</t>
    </rPh>
    <rPh sb="47" eb="49">
      <t>ダンタイ</t>
    </rPh>
    <rPh sb="50" eb="52">
      <t>ロウドウ</t>
    </rPh>
    <rPh sb="52" eb="54">
      <t>ダンタイ</t>
    </rPh>
    <rPh sb="55" eb="57">
      <t>セイジ</t>
    </rPh>
    <rPh sb="57" eb="59">
      <t>ダンタイ</t>
    </rPh>
    <phoneticPr fontId="18"/>
  </si>
  <si>
    <t>物品賃貸業、広告業、自動車整備業、機械修理業、法務・財務・会計サービス、労働者派遣サービス、警備業など</t>
    <rPh sb="0" eb="2">
      <t>ブッピン</t>
    </rPh>
    <rPh sb="2" eb="5">
      <t>チンタイギョウ</t>
    </rPh>
    <rPh sb="6" eb="8">
      <t>コウコク</t>
    </rPh>
    <rPh sb="8" eb="9">
      <t>ギョウ</t>
    </rPh>
    <rPh sb="10" eb="13">
      <t>ジドウシャ</t>
    </rPh>
    <rPh sb="13" eb="15">
      <t>セイビ</t>
    </rPh>
    <rPh sb="15" eb="16">
      <t>ギョウ</t>
    </rPh>
    <rPh sb="17" eb="19">
      <t>キカイ</t>
    </rPh>
    <rPh sb="19" eb="21">
      <t>シュウリ</t>
    </rPh>
    <rPh sb="21" eb="22">
      <t>ギョウ</t>
    </rPh>
    <rPh sb="23" eb="25">
      <t>ホウム</t>
    </rPh>
    <rPh sb="26" eb="28">
      <t>ザイム</t>
    </rPh>
    <rPh sb="29" eb="31">
      <t>カイケイ</t>
    </rPh>
    <rPh sb="36" eb="39">
      <t>ロウドウシャ</t>
    </rPh>
    <rPh sb="39" eb="41">
      <t>ハケン</t>
    </rPh>
    <rPh sb="46" eb="48">
      <t>ケイビ</t>
    </rPh>
    <rPh sb="48" eb="49">
      <t>ギョウ</t>
    </rPh>
    <phoneticPr fontId="18"/>
  </si>
  <si>
    <t>住宅賃貸料（帰属家賃）</t>
    <rPh sb="0" eb="2">
      <t>ジュウタク</t>
    </rPh>
    <rPh sb="2" eb="5">
      <t>チンタイリョウ</t>
    </rPh>
    <rPh sb="6" eb="8">
      <t>キゾク</t>
    </rPh>
    <rPh sb="8" eb="10">
      <t>ヤチン</t>
    </rPh>
    <phoneticPr fontId="2"/>
  </si>
  <si>
    <t>不動産（帰属家賃を除く）</t>
    <rPh sb="4" eb="6">
      <t>キゾク</t>
    </rPh>
    <rPh sb="6" eb="8">
      <t>ヤチン</t>
    </rPh>
    <rPh sb="9" eb="10">
      <t>ノゾ</t>
    </rPh>
    <phoneticPr fontId="2"/>
  </si>
  <si>
    <t>卸売</t>
    <rPh sb="0" eb="2">
      <t>オロシウリ</t>
    </rPh>
    <phoneticPr fontId="2"/>
  </si>
  <si>
    <t>小売</t>
    <rPh sb="0" eb="2">
      <t>コウリ</t>
    </rPh>
    <phoneticPr fontId="2"/>
  </si>
  <si>
    <t>宿泊業</t>
  </si>
  <si>
    <t>飲食サービス</t>
  </si>
  <si>
    <t>卸売業のマージン額（販売額－仕入額）</t>
    <rPh sb="0" eb="2">
      <t>オロシウリ</t>
    </rPh>
    <rPh sb="2" eb="3">
      <t>ギョウ</t>
    </rPh>
    <rPh sb="8" eb="9">
      <t>ガク</t>
    </rPh>
    <rPh sb="10" eb="12">
      <t>ハンバイ</t>
    </rPh>
    <rPh sb="12" eb="13">
      <t>ガク</t>
    </rPh>
    <rPh sb="14" eb="16">
      <t>シイレ</t>
    </rPh>
    <rPh sb="16" eb="17">
      <t>ガク</t>
    </rPh>
    <phoneticPr fontId="18"/>
  </si>
  <si>
    <t>小売業のマージン額（販売額－仕入額）</t>
    <rPh sb="0" eb="2">
      <t>コウリ</t>
    </rPh>
    <rPh sb="2" eb="3">
      <t>ギョウ</t>
    </rPh>
    <rPh sb="8" eb="9">
      <t>ガク</t>
    </rPh>
    <rPh sb="10" eb="12">
      <t>ハンバイ</t>
    </rPh>
    <rPh sb="12" eb="13">
      <t>ガク</t>
    </rPh>
    <rPh sb="14" eb="16">
      <t>シイレ</t>
    </rPh>
    <rPh sb="16" eb="17">
      <t>ガク</t>
    </rPh>
    <phoneticPr fontId="18"/>
  </si>
  <si>
    <t>宿泊業</t>
    <rPh sb="0" eb="3">
      <t>シュクハクギョウ</t>
    </rPh>
    <phoneticPr fontId="2"/>
  </si>
  <si>
    <t>飲食サービス</t>
    <rPh sb="0" eb="2">
      <t>インショク</t>
    </rPh>
    <phoneticPr fontId="2"/>
  </si>
  <si>
    <t>自給率</t>
    <rPh sb="0" eb="3">
      <t>ジキュウリツ</t>
    </rPh>
    <phoneticPr fontId="2"/>
  </si>
  <si>
    <t>家計消費支出構成比</t>
    <rPh sb="0" eb="6">
      <t>カケイショウヒシシュツ</t>
    </rPh>
    <rPh sb="6" eb="9">
      <t>コウセイヒ</t>
    </rPh>
    <phoneticPr fontId="2"/>
  </si>
  <si>
    <t>【計算過程】観光・イベント消費</t>
    <rPh sb="1" eb="3">
      <t>ケイサン</t>
    </rPh>
    <rPh sb="3" eb="5">
      <t>カテイ</t>
    </rPh>
    <rPh sb="6" eb="8">
      <t>カンコウ</t>
    </rPh>
    <rPh sb="13" eb="15">
      <t>ショウヒ</t>
    </rPh>
    <phoneticPr fontId="4"/>
  </si>
  <si>
    <t>運賃マージン</t>
    <rPh sb="0" eb="2">
      <t>ウンチン</t>
    </rPh>
    <phoneticPr fontId="4"/>
  </si>
  <si>
    <t>需要額</t>
    <rPh sb="0" eb="3">
      <t>ジュヨウガク</t>
    </rPh>
    <phoneticPr fontId="4"/>
  </si>
  <si>
    <t>生産者価格</t>
    <rPh sb="0" eb="3">
      <t>セイサンシャ</t>
    </rPh>
    <rPh sb="3" eb="5">
      <t>カカク</t>
    </rPh>
    <phoneticPr fontId="4"/>
  </si>
  <si>
    <t>一部調整
（赤字）</t>
    <rPh sb="0" eb="2">
      <t>イチブ</t>
    </rPh>
    <rPh sb="2" eb="4">
      <t>チョウセイ</t>
    </rPh>
    <rPh sb="6" eb="8">
      <t>アカジ</t>
    </rPh>
    <phoneticPr fontId="4"/>
  </si>
  <si>
    <t>Ａ’</t>
    <phoneticPr fontId="4"/>
  </si>
  <si>
    <t>ガソリン代</t>
    <rPh sb="4" eb="5">
      <t>ダイ</t>
    </rPh>
    <phoneticPr fontId="2"/>
  </si>
  <si>
    <t>観光等にかかる消費額等（与件データ）を該当する産業部門に直接入力</t>
    <rPh sb="0" eb="2">
      <t>カンコウ</t>
    </rPh>
    <rPh sb="2" eb="3">
      <t>トウ</t>
    </rPh>
    <rPh sb="7" eb="10">
      <t>ショウヒガク</t>
    </rPh>
    <rPh sb="10" eb="11">
      <t>トウ</t>
    </rPh>
    <rPh sb="12" eb="14">
      <t>ヨケン</t>
    </rPh>
    <rPh sb="19" eb="21">
      <t>ガイトウ</t>
    </rPh>
    <rPh sb="23" eb="25">
      <t>サンギョウ</t>
    </rPh>
    <rPh sb="25" eb="27">
      <t>ブモン</t>
    </rPh>
    <rPh sb="28" eb="30">
      <t>チョクセツ</t>
    </rPh>
    <rPh sb="30" eb="32">
      <t>ニュウリョク</t>
    </rPh>
    <phoneticPr fontId="4"/>
  </si>
  <si>
    <t>観光で使用した場合のみ記入</t>
    <rPh sb="0" eb="2">
      <t>カンコウ</t>
    </rPh>
    <rPh sb="3" eb="5">
      <t>シヨウ</t>
    </rPh>
    <rPh sb="7" eb="9">
      <t>バアイ</t>
    </rPh>
    <rPh sb="11" eb="13">
      <t>キニュウ</t>
    </rPh>
    <phoneticPr fontId="2"/>
  </si>
  <si>
    <t>マージン需要合計</t>
    <rPh sb="4" eb="8">
      <t>ジュヨウゴウケイ</t>
    </rPh>
    <phoneticPr fontId="2"/>
  </si>
  <si>
    <t>①×Ａ’</t>
    <phoneticPr fontId="4"/>
  </si>
  <si>
    <t>直接効果</t>
    <rPh sb="0" eb="4">
      <t>チョクセツコウカ</t>
    </rPh>
    <phoneticPr fontId="2"/>
  </si>
  <si>
    <t>賃金・俸給
計</t>
    <rPh sb="0" eb="2">
      <t>チンギン</t>
    </rPh>
    <rPh sb="3" eb="5">
      <t>ホウキュウ</t>
    </rPh>
    <rPh sb="6" eb="7">
      <t>ケイ</t>
    </rPh>
    <phoneticPr fontId="9"/>
  </si>
  <si>
    <t>賃金・俸給
率</t>
    <rPh sb="0" eb="2">
      <t>チンギン</t>
    </rPh>
    <rPh sb="3" eb="5">
      <t>ホウキュウ</t>
    </rPh>
    <rPh sb="6" eb="7">
      <t>トクリツ</t>
    </rPh>
    <phoneticPr fontId="4"/>
  </si>
  <si>
    <t>家計調査から福岡市「二人以上の世帯のうち勤労者世帯」を用いる。</t>
    <rPh sb="0" eb="2">
      <t>カケイ</t>
    </rPh>
    <rPh sb="2" eb="4">
      <t>チョウサ</t>
    </rPh>
    <rPh sb="6" eb="8">
      <t>フクオカ</t>
    </rPh>
    <rPh sb="8" eb="9">
      <t>シ</t>
    </rPh>
    <rPh sb="10" eb="11">
      <t>ニ</t>
    </rPh>
    <rPh sb="15" eb="17">
      <t>セタイ</t>
    </rPh>
    <rPh sb="27" eb="28">
      <t>モチ</t>
    </rPh>
    <phoneticPr fontId="22"/>
  </si>
  <si>
    <t>５か年
平均</t>
    <rPh sb="2" eb="3">
      <t>ネン</t>
    </rPh>
    <rPh sb="4" eb="5">
      <t>ヒラ</t>
    </rPh>
    <rPh sb="5" eb="6">
      <t>ヒトシ</t>
    </rPh>
    <phoneticPr fontId="22"/>
  </si>
  <si>
    <t>実収入（円）　　　Ａ</t>
    <rPh sb="0" eb="1">
      <t>ジツ</t>
    </rPh>
    <rPh sb="1" eb="2">
      <t>オサム</t>
    </rPh>
    <rPh sb="2" eb="3">
      <t>イリ</t>
    </rPh>
    <rPh sb="4" eb="5">
      <t>エン</t>
    </rPh>
    <phoneticPr fontId="22"/>
  </si>
  <si>
    <t>消費支出（円）　　Ｂ</t>
    <rPh sb="0" eb="1">
      <t>ケ</t>
    </rPh>
    <rPh sb="1" eb="2">
      <t>ヒ</t>
    </rPh>
    <rPh sb="2" eb="3">
      <t>ササ</t>
    </rPh>
    <rPh sb="3" eb="4">
      <t>デ</t>
    </rPh>
    <rPh sb="5" eb="6">
      <t>エン</t>
    </rPh>
    <phoneticPr fontId="22"/>
  </si>
  <si>
    <t>消費転換係数　Ｂ／Ａ</t>
    <rPh sb="0" eb="2">
      <t>ショウヒ</t>
    </rPh>
    <rPh sb="2" eb="4">
      <t>テンカン</t>
    </rPh>
    <rPh sb="4" eb="6">
      <t>ケイスウ</t>
    </rPh>
    <phoneticPr fontId="22"/>
  </si>
  <si>
    <t>（注１）実収入：一般に言われる税込み収入で、世帯員全員の現金収入を合計したもの。</t>
    <rPh sb="1" eb="2">
      <t>チュウ</t>
    </rPh>
    <rPh sb="4" eb="5">
      <t>ジツ</t>
    </rPh>
    <rPh sb="5" eb="7">
      <t>シュウニュウ</t>
    </rPh>
    <phoneticPr fontId="22"/>
  </si>
  <si>
    <t>（注２）消費支出：いわゆる生活費のことで、日常の生活を営むに当たり必要な商品や</t>
    <rPh sb="1" eb="2">
      <t>チュウ</t>
    </rPh>
    <rPh sb="4" eb="6">
      <t>ショウヒ</t>
    </rPh>
    <rPh sb="6" eb="8">
      <t>シシュツ</t>
    </rPh>
    <phoneticPr fontId="22"/>
  </si>
  <si>
    <t>　　　　サービスを購入して実際に支払った金額。</t>
    <phoneticPr fontId="4"/>
  </si>
  <si>
    <t>観光・イベント消費</t>
    <rPh sb="0" eb="2">
      <t>カンコウ</t>
    </rPh>
    <rPh sb="7" eb="9">
      <t>ショウヒ</t>
    </rPh>
    <phoneticPr fontId="4"/>
  </si>
  <si>
    <t>フローチャート</t>
    <phoneticPr fontId="4"/>
  </si>
  <si>
    <t>需要増加額 ①</t>
    <phoneticPr fontId="4"/>
  </si>
  <si>
    <t xml:space="preserve"> ×自給率（一部調整）</t>
    <rPh sb="2" eb="5">
      <t>ジキュウリツ</t>
    </rPh>
    <rPh sb="6" eb="8">
      <t>イチブ</t>
    </rPh>
    <rPh sb="8" eb="10">
      <t>チョウセイ</t>
    </rPh>
    <phoneticPr fontId="4"/>
  </si>
  <si>
    <t>生産増加額 ②</t>
    <rPh sb="0" eb="2">
      <t>セイサン</t>
    </rPh>
    <rPh sb="2" eb="5">
      <t>ゾウカガク</t>
    </rPh>
    <phoneticPr fontId="4"/>
  </si>
  <si>
    <t>※需要増加額のうち市内で生産する分</t>
    <rPh sb="1" eb="3">
      <t>ジュヨウ</t>
    </rPh>
    <rPh sb="3" eb="5">
      <t>ゾウカ</t>
    </rPh>
    <rPh sb="5" eb="6">
      <t>ガク</t>
    </rPh>
    <rPh sb="9" eb="10">
      <t>シ</t>
    </rPh>
    <rPh sb="10" eb="11">
      <t>ナイ</t>
    </rPh>
    <rPh sb="12" eb="14">
      <t>セイサン</t>
    </rPh>
    <rPh sb="16" eb="17">
      <t>ブン</t>
    </rPh>
    <phoneticPr fontId="22"/>
  </si>
  <si>
    <t xml:space="preserve"> ×投入係数</t>
    <rPh sb="2" eb="4">
      <t>トウニュウ</t>
    </rPh>
    <rPh sb="4" eb="6">
      <t>ケイスウ</t>
    </rPh>
    <phoneticPr fontId="4"/>
  </si>
  <si>
    <t xml:space="preserve"> ×粗付加価値率</t>
    <rPh sb="2" eb="5">
      <t>ソフカ</t>
    </rPh>
    <rPh sb="5" eb="7">
      <t>カチ</t>
    </rPh>
    <rPh sb="7" eb="8">
      <t>リツ</t>
    </rPh>
    <phoneticPr fontId="4"/>
  </si>
  <si>
    <t>うち原材料 ③</t>
    <rPh sb="2" eb="5">
      <t>ゲンザイリョウ</t>
    </rPh>
    <phoneticPr fontId="4"/>
  </si>
  <si>
    <t>うち粗付加価値誘発額 ⑪</t>
    <rPh sb="2" eb="3">
      <t>ソ</t>
    </rPh>
    <rPh sb="3" eb="5">
      <t>フカ</t>
    </rPh>
    <rPh sb="5" eb="7">
      <t>カチ</t>
    </rPh>
    <rPh sb="7" eb="10">
      <t>ユウハツガク</t>
    </rPh>
    <phoneticPr fontId="4"/>
  </si>
  <si>
    <t>※生産増加のため新た</t>
    <rPh sb="1" eb="3">
      <t>セイサン</t>
    </rPh>
    <rPh sb="3" eb="5">
      <t>ゾウカ</t>
    </rPh>
    <rPh sb="8" eb="9">
      <t>アラ</t>
    </rPh>
    <phoneticPr fontId="4"/>
  </si>
  <si>
    <t>に調達する原材料</t>
    <rPh sb="1" eb="3">
      <t>チョウタツ</t>
    </rPh>
    <rPh sb="5" eb="8">
      <t>ゲンザイリョウ</t>
    </rPh>
    <phoneticPr fontId="4"/>
  </si>
  <si>
    <t xml:space="preserve"> ×自給率</t>
    <rPh sb="2" eb="5">
      <t>ジキュウリツ</t>
    </rPh>
    <phoneticPr fontId="4"/>
  </si>
  <si>
    <t>市内需要増加額 ④</t>
    <rPh sb="0" eb="1">
      <t>シ</t>
    </rPh>
    <rPh sb="1" eb="2">
      <t>ナイ</t>
    </rPh>
    <rPh sb="2" eb="4">
      <t>ジュヨウ</t>
    </rPh>
    <rPh sb="4" eb="6">
      <t>ゾウカ</t>
    </rPh>
    <rPh sb="6" eb="7">
      <t>ガク</t>
    </rPh>
    <phoneticPr fontId="4"/>
  </si>
  <si>
    <t xml:space="preserve"> ※原材料投入のうち市内でまかなえる分</t>
    <rPh sb="2" eb="5">
      <t>ゲンザイリョウ</t>
    </rPh>
    <rPh sb="5" eb="7">
      <t>トウニュウ</t>
    </rPh>
    <rPh sb="10" eb="12">
      <t>シナイ</t>
    </rPh>
    <rPh sb="18" eb="19">
      <t>ブン</t>
    </rPh>
    <phoneticPr fontId="4"/>
  </si>
  <si>
    <t xml:space="preserve"> ×逆行列係数</t>
    <rPh sb="2" eb="5">
      <t>ギャクギョウレツ</t>
    </rPh>
    <rPh sb="5" eb="7">
      <t>ケイスウ</t>
    </rPh>
    <phoneticPr fontId="4"/>
  </si>
  <si>
    <t>生産誘発額 ⑤</t>
    <rPh sb="0" eb="2">
      <t>セイサン</t>
    </rPh>
    <rPh sb="2" eb="5">
      <t>ユウハツガク</t>
    </rPh>
    <phoneticPr fontId="4"/>
  </si>
  <si>
    <t>うち粗付加価値誘発額 ⑫</t>
    <rPh sb="2" eb="3">
      <t>ソ</t>
    </rPh>
    <rPh sb="3" eb="5">
      <t>フカ</t>
    </rPh>
    <rPh sb="5" eb="7">
      <t>カチ</t>
    </rPh>
    <rPh sb="7" eb="10">
      <t>ユウハツガク</t>
    </rPh>
    <phoneticPr fontId="4"/>
  </si>
  <si>
    <t>消費増加額 ⑦</t>
    <rPh sb="0" eb="2">
      <t>ショウヒ</t>
    </rPh>
    <rPh sb="2" eb="4">
      <t>ゾウカ</t>
    </rPh>
    <rPh sb="4" eb="5">
      <t>ガク</t>
    </rPh>
    <phoneticPr fontId="4"/>
  </si>
  <si>
    <t>×消費係数</t>
    <rPh sb="1" eb="3">
      <t>ショウヒ</t>
    </rPh>
    <rPh sb="3" eb="5">
      <t>ケイスウ</t>
    </rPh>
    <phoneticPr fontId="4"/>
  </si>
  <si>
    <t>消費に回る分</t>
    <rPh sb="3" eb="4">
      <t>マワ</t>
    </rPh>
    <phoneticPr fontId="4"/>
  </si>
  <si>
    <r>
      <t xml:space="preserve"> ×</t>
    </r>
    <r>
      <rPr>
        <sz val="11"/>
        <color theme="1"/>
        <rFont val="ＭＳ Ｐゴシック"/>
        <family val="2"/>
        <charset val="128"/>
        <scheme val="minor"/>
      </rPr>
      <t>自給率</t>
    </r>
    <rPh sb="2" eb="5">
      <t>ジキュウリツ</t>
    </rPh>
    <phoneticPr fontId="4"/>
  </si>
  <si>
    <t>市内需要増加額 ⑨</t>
    <rPh sb="0" eb="1">
      <t>シ</t>
    </rPh>
    <rPh sb="1" eb="2">
      <t>ナイ</t>
    </rPh>
    <rPh sb="2" eb="4">
      <t>ジュヨウ</t>
    </rPh>
    <rPh sb="4" eb="6">
      <t>ゾウカ</t>
    </rPh>
    <rPh sb="6" eb="7">
      <t>ガク</t>
    </rPh>
    <phoneticPr fontId="4"/>
  </si>
  <si>
    <t xml:space="preserve"> ※消費増加額のうち市内でまかなえる分</t>
    <rPh sb="2" eb="4">
      <t>ショウヒ</t>
    </rPh>
    <rPh sb="4" eb="7">
      <t>ゾウカガク</t>
    </rPh>
    <rPh sb="10" eb="12">
      <t>シナイ</t>
    </rPh>
    <rPh sb="18" eb="19">
      <t>ブン</t>
    </rPh>
    <phoneticPr fontId="4"/>
  </si>
  <si>
    <r>
      <t xml:space="preserve"> ×</t>
    </r>
    <r>
      <rPr>
        <sz val="11"/>
        <color theme="1"/>
        <rFont val="ＭＳ Ｐゴシック"/>
        <family val="2"/>
        <charset val="128"/>
        <scheme val="minor"/>
      </rPr>
      <t>逆行列係数</t>
    </r>
    <rPh sb="2" eb="5">
      <t>ギャクギョウレツ</t>
    </rPh>
    <rPh sb="5" eb="7">
      <t>ケイスウ</t>
    </rPh>
    <phoneticPr fontId="4"/>
  </si>
  <si>
    <t>生産誘発額 ⑩</t>
    <rPh sb="0" eb="2">
      <t>セイサン</t>
    </rPh>
    <rPh sb="2" eb="5">
      <t>ユウハツガク</t>
    </rPh>
    <phoneticPr fontId="4"/>
  </si>
  <si>
    <t>うち粗付加価値誘発額 ⑬</t>
    <rPh sb="2" eb="3">
      <t>ソ</t>
    </rPh>
    <rPh sb="3" eb="5">
      <t>フカ</t>
    </rPh>
    <rPh sb="5" eb="7">
      <t>カチ</t>
    </rPh>
    <rPh sb="7" eb="10">
      <t>ユウハツガク</t>
    </rPh>
    <phoneticPr fontId="4"/>
  </si>
  <si>
    <t>直接効果</t>
    <rPh sb="0" eb="2">
      <t>チョクセツ</t>
    </rPh>
    <rPh sb="2" eb="4">
      <t>コウカ</t>
    </rPh>
    <phoneticPr fontId="22"/>
  </si>
  <si>
    <t>第１次波及効果</t>
    <rPh sb="0" eb="1">
      <t>ダイ</t>
    </rPh>
    <rPh sb="2" eb="3">
      <t>ジ</t>
    </rPh>
    <rPh sb="3" eb="5">
      <t>ハキュウ</t>
    </rPh>
    <rPh sb="5" eb="7">
      <t>コウカ</t>
    </rPh>
    <phoneticPr fontId="22"/>
  </si>
  <si>
    <t>第２次波及効果</t>
    <rPh sb="0" eb="1">
      <t>ダイ</t>
    </rPh>
    <rPh sb="2" eb="3">
      <t>ジ</t>
    </rPh>
    <rPh sb="3" eb="5">
      <t>ハキュウ</t>
    </rPh>
    <rPh sb="5" eb="7">
      <t>コウカ</t>
    </rPh>
    <phoneticPr fontId="22"/>
  </si>
  <si>
    <t>総合（経済波及効果）</t>
    <rPh sb="0" eb="2">
      <t>ソウゴウ</t>
    </rPh>
    <rPh sb="3" eb="5">
      <t>ケイザイ</t>
    </rPh>
    <rPh sb="5" eb="7">
      <t>ハキュウ</t>
    </rPh>
    <rPh sb="7" eb="9">
      <t>コウカ</t>
    </rPh>
    <phoneticPr fontId="22"/>
  </si>
  <si>
    <t>うち賃金・俸給誘発額 ⑭</t>
    <rPh sb="2" eb="4">
      <t>チンギン</t>
    </rPh>
    <rPh sb="5" eb="7">
      <t>ホウキュウ</t>
    </rPh>
    <rPh sb="7" eb="10">
      <t>ユウハツガク</t>
    </rPh>
    <phoneticPr fontId="4"/>
  </si>
  <si>
    <t>粗付加価値部門計
-家計外消費支出（行）</t>
    <rPh sb="0" eb="5">
      <t>アラフカカチ</t>
    </rPh>
    <rPh sb="5" eb="7">
      <t>ブモン</t>
    </rPh>
    <rPh sb="7" eb="8">
      <t>ケイ</t>
    </rPh>
    <rPh sb="10" eb="13">
      <t>カケイガイ</t>
    </rPh>
    <rPh sb="13" eb="17">
      <t>ショウヒシシュツ</t>
    </rPh>
    <rPh sb="18" eb="19">
      <t>ギョウ</t>
    </rPh>
    <phoneticPr fontId="2"/>
  </si>
  <si>
    <t>家計外消費支出（行）を除いた率</t>
    <rPh sb="0" eb="6">
      <t>カケイガイショウヒシシュツ</t>
    </rPh>
    <rPh sb="8" eb="9">
      <t>ギョウ</t>
    </rPh>
    <rPh sb="11" eb="12">
      <t>ノゾ</t>
    </rPh>
    <rPh sb="14" eb="15">
      <t>リツ</t>
    </rPh>
    <phoneticPr fontId="2"/>
  </si>
  <si>
    <t>うち賃金・俸給誘発額 ⑮</t>
    <rPh sb="2" eb="4">
      <t>チンギン</t>
    </rPh>
    <rPh sb="5" eb="7">
      <t>ホウキュウ</t>
    </rPh>
    <rPh sb="7" eb="10">
      <t>ユウハツガク</t>
    </rPh>
    <phoneticPr fontId="4"/>
  </si>
  <si>
    <t>賃金・俸給誘発額合計 ⑥（⑭＋⑮）</t>
    <rPh sb="0" eb="2">
      <t>チンギン</t>
    </rPh>
    <rPh sb="3" eb="5">
      <t>ホウキュウ</t>
    </rPh>
    <rPh sb="5" eb="7">
      <t>ユウハツ</t>
    </rPh>
    <rPh sb="7" eb="8">
      <t>ガク</t>
    </rPh>
    <rPh sb="8" eb="10">
      <t>ゴウケイ</t>
    </rPh>
    <phoneticPr fontId="4"/>
  </si>
  <si>
    <t>うち賃金・俸給誘発額 ⑯</t>
    <rPh sb="2" eb="4">
      <t>チンギン</t>
    </rPh>
    <rPh sb="5" eb="7">
      <t>ホウキュウ</t>
    </rPh>
    <rPh sb="7" eb="10">
      <t>ユウハツガク</t>
    </rPh>
    <phoneticPr fontId="4"/>
  </si>
  <si>
    <t>会社の寄宿舎、学生寮等を除く</t>
    <rPh sb="0" eb="2">
      <t>カイシャ</t>
    </rPh>
    <rPh sb="3" eb="6">
      <t>キシュクシャ</t>
    </rPh>
    <rPh sb="7" eb="9">
      <t>ガクセイ</t>
    </rPh>
    <rPh sb="9" eb="10">
      <t>リョウ</t>
    </rPh>
    <rPh sb="10" eb="11">
      <t>トウ</t>
    </rPh>
    <rPh sb="12" eb="13">
      <t>ノゾ</t>
    </rPh>
    <phoneticPr fontId="1"/>
  </si>
  <si>
    <t>持ち帰り・配達飲食サービスを含む</t>
    <rPh sb="0" eb="1">
      <t>モ</t>
    </rPh>
    <rPh sb="2" eb="3">
      <t>カエ</t>
    </rPh>
    <rPh sb="5" eb="7">
      <t>ハイタツ</t>
    </rPh>
    <rPh sb="7" eb="9">
      <t>インショク</t>
    </rPh>
    <rPh sb="14" eb="15">
      <t>フク</t>
    </rPh>
    <phoneticPr fontId="1"/>
  </si>
  <si>
    <t>洗濯・理容・美容・浴場業、映画館、体育館、ゴルフ場、プール、公園、遊園地、パチンコ、カラオケボックス、写真業、冠婚葬祭業、学習塾、書道教授業、造園・植木業など</t>
    <rPh sb="0" eb="2">
      <t>センタク</t>
    </rPh>
    <rPh sb="3" eb="5">
      <t>リヨウ</t>
    </rPh>
    <rPh sb="6" eb="8">
      <t>ビヨウ</t>
    </rPh>
    <rPh sb="9" eb="11">
      <t>ヨクジョウ</t>
    </rPh>
    <rPh sb="11" eb="12">
      <t>ギョウ</t>
    </rPh>
    <rPh sb="13" eb="16">
      <t>エイガカン</t>
    </rPh>
    <rPh sb="17" eb="20">
      <t>タイイクカン</t>
    </rPh>
    <rPh sb="24" eb="25">
      <t>ジョウ</t>
    </rPh>
    <rPh sb="30" eb="32">
      <t>コウエン</t>
    </rPh>
    <rPh sb="33" eb="36">
      <t>ユウエンチ</t>
    </rPh>
    <rPh sb="51" eb="53">
      <t>シャシン</t>
    </rPh>
    <rPh sb="53" eb="54">
      <t>ギョウ</t>
    </rPh>
    <rPh sb="55" eb="57">
      <t>カンコン</t>
    </rPh>
    <rPh sb="57" eb="59">
      <t>ソウサイ</t>
    </rPh>
    <rPh sb="59" eb="60">
      <t>ギョウ</t>
    </rPh>
    <rPh sb="61" eb="64">
      <t>ガクシュウジュク</t>
    </rPh>
    <rPh sb="65" eb="67">
      <t>ショドウ</t>
    </rPh>
    <rPh sb="67" eb="69">
      <t>キョウジュ</t>
    </rPh>
    <rPh sb="69" eb="70">
      <t>ギョウ</t>
    </rPh>
    <rPh sb="71" eb="73">
      <t>ゾウエン</t>
    </rPh>
    <rPh sb="74" eb="76">
      <t>ウエキ</t>
    </rPh>
    <rPh sb="76" eb="77">
      <t>ギョウ</t>
    </rPh>
    <phoneticPr fontId="18"/>
  </si>
  <si>
    <t>育林業、素材性産業、野菜作農業（きのこ類の栽培を含む）、狩猟業など</t>
    <rPh sb="0" eb="1">
      <t>ソダ</t>
    </rPh>
    <rPh sb="1" eb="3">
      <t>リンギョウ</t>
    </rPh>
    <rPh sb="4" eb="6">
      <t>ソザイ</t>
    </rPh>
    <rPh sb="6" eb="9">
      <t>セイサンギョウ</t>
    </rPh>
    <rPh sb="28" eb="31">
      <t>シュリョウギョウ</t>
    </rPh>
    <phoneticPr fontId="2"/>
  </si>
  <si>
    <t>海面漁業、海面養殖業、内水面漁業、内水面養殖業など</t>
    <rPh sb="0" eb="2">
      <t>カイメン</t>
    </rPh>
    <rPh sb="2" eb="4">
      <t>ギョギョウ</t>
    </rPh>
    <rPh sb="5" eb="7">
      <t>カイメン</t>
    </rPh>
    <rPh sb="7" eb="10">
      <t>ヨウショクギョウ</t>
    </rPh>
    <rPh sb="11" eb="14">
      <t>ナイスイメン</t>
    </rPh>
    <rPh sb="14" eb="16">
      <t>ギョギョウ</t>
    </rPh>
    <rPh sb="17" eb="20">
      <t>ナイスイメン</t>
    </rPh>
    <rPh sb="20" eb="23">
      <t>ヨウショクギョウ</t>
    </rPh>
    <phoneticPr fontId="2"/>
  </si>
  <si>
    <t>観光客数や観光消費総額などしか把握できず、産業部門毎の与件データが得られない場合に自動的に</t>
    <rPh sb="0" eb="3">
      <t>カンコウキャク</t>
    </rPh>
    <rPh sb="3" eb="4">
      <t>スウ</t>
    </rPh>
    <rPh sb="5" eb="7">
      <t>カンコウ</t>
    </rPh>
    <rPh sb="7" eb="9">
      <t>ショウヒ</t>
    </rPh>
    <rPh sb="9" eb="11">
      <t>ソウガク</t>
    </rPh>
    <rPh sb="15" eb="17">
      <t>ハアク</t>
    </rPh>
    <rPh sb="21" eb="23">
      <t>サンギョウ</t>
    </rPh>
    <rPh sb="23" eb="25">
      <t>ブモン</t>
    </rPh>
    <rPh sb="25" eb="26">
      <t>ゴト</t>
    </rPh>
    <rPh sb="27" eb="29">
      <t>ヨケン</t>
    </rPh>
    <rPh sb="33" eb="34">
      <t>エ</t>
    </rPh>
    <rPh sb="38" eb="40">
      <t>バアイ</t>
    </rPh>
    <rPh sb="41" eb="44">
      <t>ジドウテキ</t>
    </rPh>
    <phoneticPr fontId="4"/>
  </si>
  <si>
    <t>与件データを作成します。</t>
    <phoneticPr fontId="4"/>
  </si>
  <si>
    <r>
      <rPr>
        <u val="double"/>
        <sz val="11"/>
        <color indexed="8"/>
        <rFont val="ＭＳ Ｐゴシック"/>
        <family val="3"/>
        <charset val="128"/>
      </rPr>
      <t>いずれか一つの項目</t>
    </r>
    <r>
      <rPr>
        <sz val="11"/>
        <color theme="1"/>
        <rFont val="ＭＳ Ｐゴシック"/>
        <family val="2"/>
        <charset val="128"/>
        <scheme val="minor"/>
      </rPr>
      <t>の入力欄にデータを入力してください。</t>
    </r>
    <rPh sb="4" eb="5">
      <t>ヒト</t>
    </rPh>
    <rPh sb="7" eb="9">
      <t>コウモク</t>
    </rPh>
    <rPh sb="10" eb="13">
      <t>ニュウリョクラン</t>
    </rPh>
    <rPh sb="18" eb="20">
      <t>ニュウリョク</t>
    </rPh>
    <phoneticPr fontId="4"/>
  </si>
  <si>
    <t>与件データ欄に計算結果が出力されますので、コピーする等して与件データとしてご利用ください。</t>
    <rPh sb="0" eb="2">
      <t>ヨケン</t>
    </rPh>
    <rPh sb="5" eb="6">
      <t>ラン</t>
    </rPh>
    <rPh sb="7" eb="9">
      <t>ケイサン</t>
    </rPh>
    <rPh sb="9" eb="11">
      <t>ケッカ</t>
    </rPh>
    <rPh sb="12" eb="14">
      <t>シュツリョク</t>
    </rPh>
    <rPh sb="26" eb="27">
      <t>トウ</t>
    </rPh>
    <rPh sb="29" eb="31">
      <t>ヨケン</t>
    </rPh>
    <rPh sb="38" eb="40">
      <t>リヨウ</t>
    </rPh>
    <phoneticPr fontId="4"/>
  </si>
  <si>
    <r>
      <rPr>
        <b/>
        <sz val="11"/>
        <color indexed="10"/>
        <rFont val="ＭＳ Ｐゴシック"/>
        <family val="3"/>
        <charset val="128"/>
      </rPr>
      <t>１</t>
    </r>
    <r>
      <rPr>
        <b/>
        <sz val="11"/>
        <color indexed="8"/>
        <rFont val="ＭＳ Ｐゴシック"/>
        <family val="3"/>
        <charset val="128"/>
      </rPr>
      <t>．観光客数のみ把握している場合</t>
    </r>
    <rPh sb="2" eb="5">
      <t>カンコウキャク</t>
    </rPh>
    <rPh sb="5" eb="6">
      <t>スウ</t>
    </rPh>
    <rPh sb="8" eb="10">
      <t>ハアク</t>
    </rPh>
    <rPh sb="14" eb="16">
      <t>バアイ</t>
    </rPh>
    <phoneticPr fontId="4"/>
  </si>
  <si>
    <t>（単位：百万円）</t>
    <phoneticPr fontId="4"/>
  </si>
  <si>
    <t>(単位:人)</t>
    <rPh sb="1" eb="3">
      <t>タンイ</t>
    </rPh>
    <rPh sb="4" eb="5">
      <t>ニン</t>
    </rPh>
    <phoneticPr fontId="4"/>
  </si>
  <si>
    <t>観光客数</t>
    <rPh sb="0" eb="3">
      <t>カンコウキャク</t>
    </rPh>
    <rPh sb="3" eb="4">
      <t>スウ</t>
    </rPh>
    <phoneticPr fontId="4"/>
  </si>
  <si>
    <t>※日本人観光客の日帰り客（県外）</t>
    <rPh sb="1" eb="3">
      <t>ニホン</t>
    </rPh>
    <rPh sb="3" eb="4">
      <t>ジン</t>
    </rPh>
    <rPh sb="4" eb="7">
      <t>カンコウキャク</t>
    </rPh>
    <rPh sb="8" eb="10">
      <t>ヒガエ</t>
    </rPh>
    <rPh sb="11" eb="12">
      <t>キャク</t>
    </rPh>
    <rPh sb="13" eb="15">
      <t>ケンガイ</t>
    </rPh>
    <phoneticPr fontId="4"/>
  </si>
  <si>
    <t>02</t>
  </si>
  <si>
    <t>　と宿泊客による消費額で与件データが</t>
    <rPh sb="2" eb="4">
      <t>シュクハク</t>
    </rPh>
    <rPh sb="4" eb="5">
      <t>キャク</t>
    </rPh>
    <rPh sb="8" eb="11">
      <t>ショウヒガク</t>
    </rPh>
    <rPh sb="12" eb="14">
      <t>ヨケン</t>
    </rPh>
    <phoneticPr fontId="4"/>
  </si>
  <si>
    <t>03</t>
  </si>
  <si>
    <t>　表示されます。</t>
    <rPh sb="1" eb="3">
      <t>ヒョウジ</t>
    </rPh>
    <phoneticPr fontId="4"/>
  </si>
  <si>
    <t>04</t>
  </si>
  <si>
    <t>05</t>
  </si>
  <si>
    <r>
      <rPr>
        <b/>
        <sz val="11"/>
        <color indexed="10"/>
        <rFont val="ＭＳ Ｐゴシック"/>
        <family val="3"/>
        <charset val="128"/>
      </rPr>
      <t>２</t>
    </r>
    <r>
      <rPr>
        <b/>
        <sz val="11"/>
        <color indexed="8"/>
        <rFont val="ＭＳ Ｐゴシック"/>
        <family val="3"/>
        <charset val="128"/>
      </rPr>
      <t>．日帰り，宿泊別の観光客数を把握している場合</t>
    </r>
    <rPh sb="2" eb="4">
      <t>ヒガエ</t>
    </rPh>
    <rPh sb="6" eb="8">
      <t>シュクハク</t>
    </rPh>
    <rPh sb="8" eb="9">
      <t>ベツ</t>
    </rPh>
    <rPh sb="10" eb="13">
      <t>カンコウキャク</t>
    </rPh>
    <rPh sb="13" eb="14">
      <t>スウ</t>
    </rPh>
    <rPh sb="15" eb="17">
      <t>ハアク</t>
    </rPh>
    <rPh sb="21" eb="23">
      <t>バアイ</t>
    </rPh>
    <phoneticPr fontId="4"/>
  </si>
  <si>
    <t>07</t>
  </si>
  <si>
    <t>日本人日帰り客（県内）</t>
    <rPh sb="0" eb="3">
      <t>ニホンジン</t>
    </rPh>
    <rPh sb="3" eb="5">
      <t>ヒガエ</t>
    </rPh>
    <rPh sb="6" eb="7">
      <t>キャク</t>
    </rPh>
    <rPh sb="8" eb="10">
      <t>ケンナイ</t>
    </rPh>
    <phoneticPr fontId="4"/>
  </si>
  <si>
    <t>08</t>
  </si>
  <si>
    <t>日本人日帰り客（県外）</t>
    <rPh sb="0" eb="3">
      <t>ニホンジン</t>
    </rPh>
    <rPh sb="3" eb="5">
      <t>ヒガエ</t>
    </rPh>
    <rPh sb="6" eb="7">
      <t>キャク</t>
    </rPh>
    <rPh sb="8" eb="10">
      <t>ケンガイ</t>
    </rPh>
    <phoneticPr fontId="4"/>
  </si>
  <si>
    <t>09</t>
  </si>
  <si>
    <t>10</t>
  </si>
  <si>
    <t>訪日外国人日帰り客</t>
    <rPh sb="0" eb="2">
      <t>ホウニチ</t>
    </rPh>
    <rPh sb="2" eb="4">
      <t>ガイコク</t>
    </rPh>
    <rPh sb="4" eb="5">
      <t>ジン</t>
    </rPh>
    <rPh sb="5" eb="7">
      <t>ヒガエ</t>
    </rPh>
    <rPh sb="8" eb="9">
      <t>キャク</t>
    </rPh>
    <phoneticPr fontId="4"/>
  </si>
  <si>
    <t>訪日外国人宿泊客</t>
    <rPh sb="0" eb="2">
      <t>ホウニチ</t>
    </rPh>
    <rPh sb="2" eb="4">
      <t>ガイコク</t>
    </rPh>
    <rPh sb="4" eb="5">
      <t>ジン</t>
    </rPh>
    <rPh sb="5" eb="8">
      <t>シュクハクキャク</t>
    </rPh>
    <phoneticPr fontId="4"/>
  </si>
  <si>
    <t>12</t>
  </si>
  <si>
    <t>13</t>
  </si>
  <si>
    <t>はん用機械</t>
    <rPh sb="2" eb="3">
      <t>ヨウ</t>
    </rPh>
    <phoneticPr fontId="18"/>
  </si>
  <si>
    <t>14</t>
  </si>
  <si>
    <t>生産用機械</t>
    <rPh sb="0" eb="3">
      <t>セイサンヨウ</t>
    </rPh>
    <phoneticPr fontId="18"/>
  </si>
  <si>
    <t>業務用機械</t>
    <rPh sb="0" eb="3">
      <t>ギョウムヨウ</t>
    </rPh>
    <rPh sb="3" eb="5">
      <t>キカイ</t>
    </rPh>
    <phoneticPr fontId="18"/>
  </si>
  <si>
    <t>17</t>
  </si>
  <si>
    <t>電気機械</t>
    <rPh sb="0" eb="2">
      <t>デンキ</t>
    </rPh>
    <rPh sb="2" eb="4">
      <t>キカイ</t>
    </rPh>
    <phoneticPr fontId="18"/>
  </si>
  <si>
    <t>18</t>
  </si>
  <si>
    <t>19</t>
  </si>
  <si>
    <t>21</t>
  </si>
  <si>
    <t>22</t>
  </si>
  <si>
    <t>23</t>
  </si>
  <si>
    <t>水道</t>
    <rPh sb="0" eb="2">
      <t>スイドウ</t>
    </rPh>
    <phoneticPr fontId="18"/>
  </si>
  <si>
    <t>24</t>
  </si>
  <si>
    <t>卸売</t>
    <rPh sb="0" eb="2">
      <t>オロシウリ</t>
    </rPh>
    <phoneticPr fontId="18"/>
  </si>
  <si>
    <t>小売</t>
    <rPh sb="0" eb="2">
      <t>コウリ</t>
    </rPh>
    <phoneticPr fontId="4"/>
  </si>
  <si>
    <t>運輸・郵便</t>
    <rPh sb="3" eb="5">
      <t>ユウビン</t>
    </rPh>
    <phoneticPr fontId="18"/>
  </si>
  <si>
    <t>医療・福祉</t>
    <rPh sb="3" eb="5">
      <t>フクシ</t>
    </rPh>
    <phoneticPr fontId="18"/>
  </si>
  <si>
    <t>36</t>
  </si>
  <si>
    <t>37</t>
  </si>
  <si>
    <t>38</t>
  </si>
  <si>
    <t>40</t>
  </si>
  <si>
    <t>【観光統計】</t>
    <rPh sb="1" eb="3">
      <t>カンコウ</t>
    </rPh>
    <rPh sb="3" eb="5">
      <t>トウケイ</t>
    </rPh>
    <phoneticPr fontId="4"/>
  </si>
  <si>
    <t>観光客数按分データ（国内観光客）</t>
    <rPh sb="0" eb="3">
      <t>カンコウキャク</t>
    </rPh>
    <rPh sb="3" eb="4">
      <t>スウ</t>
    </rPh>
    <rPh sb="4" eb="6">
      <t>アンブン</t>
    </rPh>
    <rPh sb="10" eb="12">
      <t>コクナイ</t>
    </rPh>
    <rPh sb="12" eb="15">
      <t>カンコウキャク</t>
    </rPh>
    <phoneticPr fontId="4"/>
  </si>
  <si>
    <t>全体構成比率（国内観光客）</t>
    <rPh sb="0" eb="2">
      <t>ゼンタイ</t>
    </rPh>
    <rPh sb="2" eb="4">
      <t>コウセイ</t>
    </rPh>
    <rPh sb="4" eb="6">
      <t>ヒリツ</t>
    </rPh>
    <rPh sb="7" eb="9">
      <t>コクナイ</t>
    </rPh>
    <rPh sb="9" eb="12">
      <t>カンコウキャク</t>
    </rPh>
    <phoneticPr fontId="4"/>
  </si>
  <si>
    <t>(単位:万人、％)</t>
    <rPh sb="1" eb="3">
      <t>タンイ</t>
    </rPh>
    <rPh sb="4" eb="5">
      <t>マン</t>
    </rPh>
    <rPh sb="5" eb="6">
      <t>ニン</t>
    </rPh>
    <phoneticPr fontId="4"/>
  </si>
  <si>
    <t>産業連関表部門分類（39部門）</t>
    <rPh sb="0" eb="2">
      <t>サンギョウ</t>
    </rPh>
    <rPh sb="2" eb="5">
      <t>レンカンヒョウ</t>
    </rPh>
    <rPh sb="5" eb="7">
      <t>ブモン</t>
    </rPh>
    <rPh sb="7" eb="9">
      <t>ブンルイ</t>
    </rPh>
    <rPh sb="12" eb="14">
      <t>ブモン</t>
    </rPh>
    <phoneticPr fontId="4"/>
  </si>
  <si>
    <t>日帰り（県内）</t>
    <rPh sb="0" eb="2">
      <t>ヒガエ</t>
    </rPh>
    <phoneticPr fontId="3"/>
  </si>
  <si>
    <t>日帰り(県外)</t>
    <rPh sb="0" eb="2">
      <t>ヒガエ</t>
    </rPh>
    <phoneticPr fontId="3"/>
  </si>
  <si>
    <t>宿泊旅行</t>
    <rPh sb="0" eb="2">
      <t>シュクハク</t>
    </rPh>
    <rPh sb="2" eb="4">
      <t>リョコウ</t>
    </rPh>
    <phoneticPr fontId="3"/>
  </si>
  <si>
    <t>入込観光客数</t>
    <rPh sb="0" eb="1">
      <t>イ</t>
    </rPh>
    <rPh sb="1" eb="2">
      <t>コ</t>
    </rPh>
    <rPh sb="2" eb="5">
      <t>カンコウキャク</t>
    </rPh>
    <rPh sb="5" eb="6">
      <t>スウ</t>
    </rPh>
    <phoneticPr fontId="4"/>
  </si>
  <si>
    <t>構成比</t>
    <rPh sb="0" eb="2">
      <t>コウセイ</t>
    </rPh>
    <rPh sb="2" eb="3">
      <t>ヒ</t>
    </rPh>
    <phoneticPr fontId="4"/>
  </si>
  <si>
    <t>交通費</t>
    <rPh sb="0" eb="3">
      <t>コウツウヒ</t>
    </rPh>
    <phoneticPr fontId="3"/>
  </si>
  <si>
    <t>石油・石炭製品</t>
    <rPh sb="0" eb="2">
      <t>セキユ</t>
    </rPh>
    <rPh sb="3" eb="5">
      <t>セキタン</t>
    </rPh>
    <rPh sb="5" eb="7">
      <t>セイヒン</t>
    </rPh>
    <phoneticPr fontId="29"/>
  </si>
  <si>
    <t>日帰り</t>
    <rPh sb="0" eb="2">
      <t>ヒガエ</t>
    </rPh>
    <phoneticPr fontId="4"/>
  </si>
  <si>
    <t>宿泊</t>
    <rPh sb="0" eb="2">
      <t>シュクハク</t>
    </rPh>
    <phoneticPr fontId="4"/>
  </si>
  <si>
    <t>対事業所サービス</t>
    <rPh sb="0" eb="1">
      <t>タイ</t>
    </rPh>
    <rPh sb="1" eb="4">
      <t>ジギョウショ</t>
    </rPh>
    <phoneticPr fontId="34"/>
  </si>
  <si>
    <t>宿泊費</t>
    <rPh sb="0" eb="3">
      <t>シュクハクヒ</t>
    </rPh>
    <phoneticPr fontId="3"/>
  </si>
  <si>
    <t>宿泊業</t>
    <rPh sb="0" eb="3">
      <t>シュクハクギョウ</t>
    </rPh>
    <phoneticPr fontId="34"/>
  </si>
  <si>
    <t>不動産業</t>
    <rPh sb="0" eb="4">
      <t>フドウサンギョウ</t>
    </rPh>
    <phoneticPr fontId="34"/>
  </si>
  <si>
    <t>国内観光客のみ</t>
    <rPh sb="0" eb="2">
      <t>コクナイ</t>
    </rPh>
    <rPh sb="2" eb="5">
      <t>カンコウキャク</t>
    </rPh>
    <phoneticPr fontId="3"/>
  </si>
  <si>
    <t>飲食費</t>
    <rPh sb="0" eb="3">
      <t>インショクヒ</t>
    </rPh>
    <phoneticPr fontId="3"/>
  </si>
  <si>
    <t>土産代・買物代</t>
    <rPh sb="0" eb="3">
      <t>ミヤゲダイ</t>
    </rPh>
    <rPh sb="4" eb="5">
      <t>カ</t>
    </rPh>
    <rPh sb="5" eb="6">
      <t>モノ</t>
    </rPh>
    <rPh sb="6" eb="7">
      <t>ダイ</t>
    </rPh>
    <phoneticPr fontId="29"/>
  </si>
  <si>
    <t>飲食料品</t>
    <rPh sb="0" eb="4">
      <t>インショクリョウヒン</t>
    </rPh>
    <phoneticPr fontId="34"/>
  </si>
  <si>
    <t>（単位：円）</t>
    <rPh sb="1" eb="3">
      <t>タンイ</t>
    </rPh>
    <rPh sb="4" eb="5">
      <t>エン</t>
    </rPh>
    <phoneticPr fontId="4"/>
  </si>
  <si>
    <t>繊維製品</t>
    <rPh sb="0" eb="2">
      <t>センイ</t>
    </rPh>
    <rPh sb="2" eb="4">
      <t>セイヒン</t>
    </rPh>
    <phoneticPr fontId="34"/>
  </si>
  <si>
    <t>国内観光客</t>
    <rPh sb="0" eb="2">
      <t>コクナイ</t>
    </rPh>
    <rPh sb="2" eb="5">
      <t>カンコウキャク</t>
    </rPh>
    <phoneticPr fontId="4"/>
  </si>
  <si>
    <t>パルプ・紙・木製品</t>
    <rPh sb="4" eb="5">
      <t>カミ</t>
    </rPh>
    <rPh sb="6" eb="9">
      <t>モクセイヒン</t>
    </rPh>
    <phoneticPr fontId="34"/>
  </si>
  <si>
    <t>日帰り（県内）</t>
    <rPh sb="0" eb="2">
      <t>ヒガエ</t>
    </rPh>
    <phoneticPr fontId="4"/>
  </si>
  <si>
    <t>日帰り（県外）</t>
    <rPh sb="0" eb="2">
      <t>ヒガエ</t>
    </rPh>
    <phoneticPr fontId="4"/>
  </si>
  <si>
    <t>化学製品</t>
    <rPh sb="0" eb="2">
      <t>カガク</t>
    </rPh>
    <rPh sb="2" eb="4">
      <t>セイヒン</t>
    </rPh>
    <phoneticPr fontId="34"/>
  </si>
  <si>
    <t>宿泊費</t>
    <rPh sb="0" eb="3">
      <t>シュクハクヒ</t>
    </rPh>
    <phoneticPr fontId="4"/>
  </si>
  <si>
    <t>窯業・土石製品</t>
    <rPh sb="0" eb="2">
      <t>ヨウギョウ</t>
    </rPh>
    <rPh sb="3" eb="5">
      <t>ドセキ</t>
    </rPh>
    <rPh sb="5" eb="7">
      <t>セイヒン</t>
    </rPh>
    <phoneticPr fontId="34"/>
  </si>
  <si>
    <t>買い物代</t>
    <rPh sb="0" eb="1">
      <t>カ</t>
    </rPh>
    <rPh sb="2" eb="3">
      <t>モノ</t>
    </rPh>
    <rPh sb="3" eb="4">
      <t>ダイ</t>
    </rPh>
    <phoneticPr fontId="4"/>
  </si>
  <si>
    <t>電気機械</t>
    <rPh sb="0" eb="2">
      <t>デンキ</t>
    </rPh>
    <rPh sb="2" eb="4">
      <t>キカイ</t>
    </rPh>
    <phoneticPr fontId="34"/>
  </si>
  <si>
    <t>土産代</t>
    <rPh sb="0" eb="2">
      <t>ミヤゲ</t>
    </rPh>
    <rPh sb="2" eb="3">
      <t>ダイ</t>
    </rPh>
    <phoneticPr fontId="4"/>
  </si>
  <si>
    <t>交通費（県内のみ）</t>
    <rPh sb="0" eb="3">
      <t>コウツウヒ</t>
    </rPh>
    <phoneticPr fontId="4"/>
  </si>
  <si>
    <t>飲食・喫茶費</t>
    <rPh sb="0" eb="2">
      <t>インショク</t>
    </rPh>
    <rPh sb="3" eb="5">
      <t>キッサ</t>
    </rPh>
    <rPh sb="5" eb="6">
      <t>ヒ</t>
    </rPh>
    <phoneticPr fontId="4"/>
  </si>
  <si>
    <t>情報通信</t>
    <rPh sb="0" eb="4">
      <t>ジョウホウツウシン</t>
    </rPh>
    <phoneticPr fontId="34"/>
  </si>
  <si>
    <t>その他（入場費等）</t>
    <rPh sb="2" eb="3">
      <t>タ</t>
    </rPh>
    <rPh sb="4" eb="6">
      <t>ニュウジョウ</t>
    </rPh>
    <rPh sb="6" eb="7">
      <t>ヒ</t>
    </rPh>
    <rPh sb="7" eb="8">
      <t>トウ</t>
    </rPh>
    <phoneticPr fontId="4"/>
  </si>
  <si>
    <t>その他</t>
    <rPh sb="2" eb="3">
      <t>タ</t>
    </rPh>
    <phoneticPr fontId="3"/>
  </si>
  <si>
    <t>国基準　全体　観光目的</t>
    <rPh sb="0" eb="1">
      <t>クニ</t>
    </rPh>
    <rPh sb="1" eb="3">
      <t>キジュン</t>
    </rPh>
    <rPh sb="4" eb="6">
      <t>ゼンタイ</t>
    </rPh>
    <rPh sb="7" eb="9">
      <t>カンコウ</t>
    </rPh>
    <rPh sb="9" eb="11">
      <t>モクテキ</t>
    </rPh>
    <phoneticPr fontId="3"/>
  </si>
  <si>
    <t>教育・研究</t>
    <rPh sb="0" eb="2">
      <t>キョウイク</t>
    </rPh>
    <rPh sb="3" eb="5">
      <t>ケンキュウ</t>
    </rPh>
    <phoneticPr fontId="34"/>
  </si>
  <si>
    <t>を最新とする5年平均（国土交通省）</t>
    <phoneticPr fontId="3"/>
  </si>
  <si>
    <t>１．観光客数のみ把握している場合</t>
    <rPh sb="2" eb="5">
      <t>カンコウキャク</t>
    </rPh>
    <rPh sb="5" eb="6">
      <t>スウ</t>
    </rPh>
    <rPh sb="8" eb="10">
      <t>ハアク</t>
    </rPh>
    <rPh sb="14" eb="16">
      <t>バアイ</t>
    </rPh>
    <phoneticPr fontId="4"/>
  </si>
  <si>
    <t>２．日帰り、宿泊別の観光客数を把握している場合</t>
    <rPh sb="2" eb="4">
      <t>ヒガエ</t>
    </rPh>
    <rPh sb="6" eb="8">
      <t>シュクハク</t>
    </rPh>
    <rPh sb="8" eb="9">
      <t>ベツ</t>
    </rPh>
    <rPh sb="10" eb="13">
      <t>カンコウキャク</t>
    </rPh>
    <rPh sb="13" eb="14">
      <t>スウ</t>
    </rPh>
    <rPh sb="15" eb="17">
      <t>ハアク</t>
    </rPh>
    <rPh sb="21" eb="23">
      <t>バアイ</t>
    </rPh>
    <phoneticPr fontId="4"/>
  </si>
  <si>
    <t>(単位:百万円）</t>
    <rPh sb="1" eb="3">
      <t>タンイ</t>
    </rPh>
    <rPh sb="4" eb="5">
      <t>ヒャク</t>
    </rPh>
    <rPh sb="5" eb="7">
      <t>マンエン</t>
    </rPh>
    <phoneticPr fontId="29"/>
  </si>
  <si>
    <t>消費額</t>
    <rPh sb="0" eb="3">
      <t>ショウヒガク</t>
    </rPh>
    <phoneticPr fontId="4"/>
  </si>
  <si>
    <t>訪日外国人宿泊客</t>
    <rPh sb="0" eb="2">
      <t>ホウニチ</t>
    </rPh>
    <rPh sb="2" eb="4">
      <t>ガイコク</t>
    </rPh>
    <rPh sb="4" eb="5">
      <t>ジン</t>
    </rPh>
    <rPh sb="5" eb="7">
      <t>シュクハク</t>
    </rPh>
    <rPh sb="7" eb="8">
      <t>キャク</t>
    </rPh>
    <phoneticPr fontId="4"/>
  </si>
  <si>
    <t>単価</t>
    <rPh sb="0" eb="2">
      <t>タンカ</t>
    </rPh>
    <phoneticPr fontId="4"/>
  </si>
  <si>
    <t>観光客数按分データにより日帰り、宿泊に按分</t>
    <rPh sb="0" eb="3">
      <t>カンコウキャク</t>
    </rPh>
    <rPh sb="3" eb="4">
      <t>スウ</t>
    </rPh>
    <rPh sb="4" eb="6">
      <t>アンブン</t>
    </rPh>
    <rPh sb="12" eb="14">
      <t>ヒガエ</t>
    </rPh>
    <rPh sb="16" eb="18">
      <t>シュクハク</t>
    </rPh>
    <rPh sb="19" eb="21">
      <t>アンブン</t>
    </rPh>
    <phoneticPr fontId="4"/>
  </si>
  <si>
    <t>構成比（宿泊）</t>
    <rPh sb="0" eb="3">
      <t>コウセイヒ</t>
    </rPh>
    <rPh sb="4" eb="6">
      <t>シュクハク</t>
    </rPh>
    <phoneticPr fontId="4"/>
  </si>
  <si>
    <t>構成比（日帰り）</t>
    <rPh sb="0" eb="3">
      <t>コウセイヒ</t>
    </rPh>
    <rPh sb="4" eb="6">
      <t>ヒガエ</t>
    </rPh>
    <phoneticPr fontId="4"/>
  </si>
  <si>
    <t>単価と全体構成比を乗じ産業分類別に按分</t>
    <rPh sb="0" eb="2">
      <t>タンカ</t>
    </rPh>
    <rPh sb="3" eb="5">
      <t>ゼンタイ</t>
    </rPh>
    <rPh sb="5" eb="8">
      <t>コウセイヒ</t>
    </rPh>
    <rPh sb="9" eb="10">
      <t>ジョウ</t>
    </rPh>
    <rPh sb="11" eb="13">
      <t>サンギョウ</t>
    </rPh>
    <rPh sb="13" eb="15">
      <t>ブンルイ</t>
    </rPh>
    <rPh sb="15" eb="16">
      <t>ベツ</t>
    </rPh>
    <rPh sb="17" eb="19">
      <t>アンブン</t>
    </rPh>
    <phoneticPr fontId="4"/>
  </si>
  <si>
    <t>単価と全体構成比率を乗じ産業分類別に按分</t>
    <rPh sb="0" eb="2">
      <t>タンカ</t>
    </rPh>
    <rPh sb="3" eb="5">
      <t>ゼンタイ</t>
    </rPh>
    <rPh sb="5" eb="7">
      <t>コウセイ</t>
    </rPh>
    <rPh sb="7" eb="9">
      <t>ヒリツ</t>
    </rPh>
    <rPh sb="10" eb="11">
      <t>ジョウ</t>
    </rPh>
    <rPh sb="12" eb="14">
      <t>サンギョウ</t>
    </rPh>
    <rPh sb="14" eb="16">
      <t>ブンルイ</t>
    </rPh>
    <rPh sb="16" eb="17">
      <t>ベツ</t>
    </rPh>
    <rPh sb="18" eb="20">
      <t>アンブン</t>
    </rPh>
    <phoneticPr fontId="29"/>
  </si>
  <si>
    <t>(単位:百万円）</t>
    <rPh sb="1" eb="3">
      <t>タンイ</t>
    </rPh>
    <rPh sb="4" eb="5">
      <t>ヒャク</t>
    </rPh>
    <rPh sb="5" eb="7">
      <t>マンエン</t>
    </rPh>
    <phoneticPr fontId="4"/>
  </si>
  <si>
    <t>日帰り（市内）</t>
    <rPh sb="0" eb="2">
      <t>ヒガエ</t>
    </rPh>
    <rPh sb="4" eb="6">
      <t>シナイ</t>
    </rPh>
    <phoneticPr fontId="29"/>
  </si>
  <si>
    <t>日帰り（市外）</t>
    <rPh sb="0" eb="2">
      <t>ヒガエ</t>
    </rPh>
    <rPh sb="4" eb="6">
      <t>シガイ</t>
    </rPh>
    <phoneticPr fontId="4"/>
  </si>
  <si>
    <t>合計</t>
    <rPh sb="0" eb="2">
      <t>ゴウケイ</t>
    </rPh>
    <phoneticPr fontId="29"/>
  </si>
  <si>
    <t>交</t>
    <rPh sb="0" eb="1">
      <t>コウ</t>
    </rPh>
    <phoneticPr fontId="4"/>
  </si>
  <si>
    <t>運輸・郵便</t>
    <rPh sb="0" eb="2">
      <t>ウンユ</t>
    </rPh>
    <rPh sb="3" eb="5">
      <t>ユウビン</t>
    </rPh>
    <phoneticPr fontId="3"/>
  </si>
  <si>
    <t>対事業所サービス</t>
    <rPh sb="0" eb="1">
      <t>タイ</t>
    </rPh>
    <rPh sb="1" eb="4">
      <t>ジギョウショ</t>
    </rPh>
    <phoneticPr fontId="3"/>
  </si>
  <si>
    <t>宿</t>
    <rPh sb="0" eb="1">
      <t>ヤド</t>
    </rPh>
    <phoneticPr fontId="4"/>
  </si>
  <si>
    <t>宿泊業</t>
    <rPh sb="0" eb="3">
      <t>シュクハクギョウ</t>
    </rPh>
    <phoneticPr fontId="3"/>
  </si>
  <si>
    <t>不動産</t>
    <rPh sb="0" eb="3">
      <t>フドウサン</t>
    </rPh>
    <phoneticPr fontId="3"/>
  </si>
  <si>
    <t>飲</t>
    <rPh sb="0" eb="1">
      <t>イン</t>
    </rPh>
    <phoneticPr fontId="4"/>
  </si>
  <si>
    <t>飲食サービス</t>
    <rPh sb="0" eb="2">
      <t>インショク</t>
    </rPh>
    <phoneticPr fontId="3"/>
  </si>
  <si>
    <t>買土</t>
    <rPh sb="0" eb="1">
      <t>カ</t>
    </rPh>
    <rPh sb="1" eb="2">
      <t>ツチ</t>
    </rPh>
    <phoneticPr fontId="4"/>
  </si>
  <si>
    <t>飲食料品</t>
    <rPh sb="0" eb="4">
      <t>インショクリョウヒン</t>
    </rPh>
    <phoneticPr fontId="3"/>
  </si>
  <si>
    <t>繊維製品</t>
    <rPh sb="0" eb="2">
      <t>センイ</t>
    </rPh>
    <rPh sb="2" eb="4">
      <t>セイヒン</t>
    </rPh>
    <phoneticPr fontId="3"/>
  </si>
  <si>
    <t>パルプ・紙・木製品</t>
    <rPh sb="4" eb="5">
      <t>カミ</t>
    </rPh>
    <rPh sb="6" eb="9">
      <t>モクセイヒン</t>
    </rPh>
    <phoneticPr fontId="3"/>
  </si>
  <si>
    <t>化学製品</t>
    <rPh sb="0" eb="2">
      <t>カガク</t>
    </rPh>
    <rPh sb="2" eb="4">
      <t>セイヒン</t>
    </rPh>
    <phoneticPr fontId="3"/>
  </si>
  <si>
    <t>窯業・土石製品</t>
    <rPh sb="0" eb="2">
      <t>ヨウギョウ</t>
    </rPh>
    <rPh sb="3" eb="5">
      <t>ドセキ</t>
    </rPh>
    <rPh sb="5" eb="7">
      <t>セイヒン</t>
    </rPh>
    <phoneticPr fontId="3"/>
  </si>
  <si>
    <t>電気機械</t>
    <rPh sb="0" eb="2">
      <t>デンキ</t>
    </rPh>
    <rPh sb="2" eb="4">
      <t>キカイ</t>
    </rPh>
    <phoneticPr fontId="3"/>
  </si>
  <si>
    <t>その他の製造工業製品</t>
    <rPh sb="2" eb="3">
      <t>タ</t>
    </rPh>
    <rPh sb="4" eb="6">
      <t>セイゾウ</t>
    </rPh>
    <rPh sb="6" eb="8">
      <t>コウギョウ</t>
    </rPh>
    <rPh sb="8" eb="10">
      <t>セイヒン</t>
    </rPh>
    <phoneticPr fontId="3"/>
  </si>
  <si>
    <t>情報通信</t>
    <rPh sb="0" eb="4">
      <t>ジョウホウツウシン</t>
    </rPh>
    <phoneticPr fontId="3"/>
  </si>
  <si>
    <t>他</t>
    <rPh sb="0" eb="1">
      <t>タ</t>
    </rPh>
    <phoneticPr fontId="4"/>
  </si>
  <si>
    <t>教育・研究</t>
    <rPh sb="0" eb="2">
      <t>キョウイク</t>
    </rPh>
    <rPh sb="3" eb="5">
      <t>ケンキュウ</t>
    </rPh>
    <phoneticPr fontId="3"/>
  </si>
  <si>
    <t>医療・福祉</t>
    <rPh sb="0" eb="2">
      <t>イリョウ</t>
    </rPh>
    <rPh sb="3" eb="5">
      <t>フクシ</t>
    </rPh>
    <phoneticPr fontId="3"/>
  </si>
  <si>
    <t>対個人サービス</t>
    <rPh sb="0" eb="1">
      <t>タイ</t>
    </rPh>
    <rPh sb="1" eb="3">
      <t>コジン</t>
    </rPh>
    <phoneticPr fontId="3"/>
  </si>
  <si>
    <t>40部門分類に集計</t>
    <rPh sb="4" eb="6">
      <t>ブンルイ</t>
    </rPh>
    <rPh sb="7" eb="9">
      <t>シュウケイ</t>
    </rPh>
    <phoneticPr fontId="4"/>
  </si>
  <si>
    <t>39部門分類に集計</t>
    <rPh sb="4" eb="6">
      <t>ブンルイ</t>
    </rPh>
    <rPh sb="7" eb="9">
      <t>シュウケイ</t>
    </rPh>
    <phoneticPr fontId="4"/>
  </si>
  <si>
    <t>農業</t>
    <rPh sb="0" eb="2">
      <t>ノウギョウ</t>
    </rPh>
    <phoneticPr fontId="3"/>
  </si>
  <si>
    <t>漁業</t>
    <rPh sb="0" eb="2">
      <t>ギョギョウ</t>
    </rPh>
    <phoneticPr fontId="4"/>
  </si>
  <si>
    <t>21</t>
    <phoneticPr fontId="2"/>
  </si>
  <si>
    <t>22</t>
    <phoneticPr fontId="2"/>
  </si>
  <si>
    <t xml:space="preserve"> ×賃金・俸給率</t>
    <rPh sb="2" eb="4">
      <t>チンギン</t>
    </rPh>
    <rPh sb="5" eb="7">
      <t>ホウキュウ</t>
    </rPh>
    <rPh sb="7" eb="8">
      <t>リツ</t>
    </rPh>
    <phoneticPr fontId="4"/>
  </si>
  <si>
    <t>41</t>
  </si>
  <si>
    <t>42</t>
  </si>
  <si>
    <t>農業</t>
    <phoneticPr fontId="2"/>
  </si>
  <si>
    <t>石油・石炭製品のマージン率</t>
    <rPh sb="0" eb="2">
      <t>セキユ</t>
    </rPh>
    <rPh sb="3" eb="7">
      <t>セキタンセイヒン</t>
    </rPh>
    <rPh sb="12" eb="13">
      <t>リツ</t>
    </rPh>
    <phoneticPr fontId="2"/>
  </si>
  <si>
    <t>統合して推計したマージン率</t>
    <rPh sb="0" eb="2">
      <t>トウゴウ</t>
    </rPh>
    <rPh sb="4" eb="6">
      <t>スイケイ</t>
    </rPh>
    <rPh sb="12" eb="13">
      <t>リツ</t>
    </rPh>
    <phoneticPr fontId="2"/>
  </si>
  <si>
    <t>石油・石炭製品、プラスチック・ゴム製品、印刷・製版・製本、製革・毛皮、革製履物・手袋、かばん、がん具、運動用品、身辺細貨品（貴金属・宝石、装飾品など）、時計、楽器、筆記具・文具、畳・わら加工品、清掃用品、傘、眼鏡、など
再生資源回収・加工処理を含む</t>
    <rPh sb="0" eb="2">
      <t>セキユ</t>
    </rPh>
    <rPh sb="3" eb="5">
      <t>セキタン</t>
    </rPh>
    <rPh sb="5" eb="7">
      <t>セイヒン</t>
    </rPh>
    <rPh sb="17" eb="19">
      <t>セイヒン</t>
    </rPh>
    <rPh sb="29" eb="31">
      <t>セイカク</t>
    </rPh>
    <rPh sb="32" eb="34">
      <t>ケガワ</t>
    </rPh>
    <rPh sb="37" eb="39">
      <t>ハキモノ</t>
    </rPh>
    <rPh sb="40" eb="42">
      <t>テブクロ</t>
    </rPh>
    <rPh sb="49" eb="50">
      <t>グ</t>
    </rPh>
    <rPh sb="51" eb="53">
      <t>ウンドウ</t>
    </rPh>
    <rPh sb="53" eb="55">
      <t>ヨウヒン</t>
    </rPh>
    <rPh sb="56" eb="58">
      <t>シンペン</t>
    </rPh>
    <rPh sb="58" eb="59">
      <t>サイ</t>
    </rPh>
    <rPh sb="59" eb="60">
      <t>カ</t>
    </rPh>
    <rPh sb="60" eb="61">
      <t>ヒン</t>
    </rPh>
    <rPh sb="62" eb="65">
      <t>キキンゾク</t>
    </rPh>
    <rPh sb="66" eb="68">
      <t>ホウセキ</t>
    </rPh>
    <rPh sb="69" eb="71">
      <t>ソウショク</t>
    </rPh>
    <rPh sb="71" eb="72">
      <t>ヒン</t>
    </rPh>
    <rPh sb="76" eb="78">
      <t>トケイ</t>
    </rPh>
    <rPh sb="79" eb="81">
      <t>ガッキ</t>
    </rPh>
    <rPh sb="82" eb="85">
      <t>ヒッキグ</t>
    </rPh>
    <rPh sb="86" eb="88">
      <t>ブング</t>
    </rPh>
    <rPh sb="89" eb="90">
      <t>タタミ</t>
    </rPh>
    <rPh sb="93" eb="95">
      <t>カコウ</t>
    </rPh>
    <rPh sb="95" eb="96">
      <t>ヒン</t>
    </rPh>
    <rPh sb="97" eb="99">
      <t>セイソウ</t>
    </rPh>
    <rPh sb="99" eb="101">
      <t>ヨウヒン</t>
    </rPh>
    <rPh sb="102" eb="103">
      <t>カサ</t>
    </rPh>
    <rPh sb="104" eb="106">
      <t>メガネ</t>
    </rPh>
    <rPh sb="110" eb="112">
      <t>サイセイ</t>
    </rPh>
    <rPh sb="112" eb="114">
      <t>シゲン</t>
    </rPh>
    <rPh sb="114" eb="116">
      <t>カイシュウ</t>
    </rPh>
    <rPh sb="117" eb="119">
      <t>カコウ</t>
    </rPh>
    <rPh sb="119" eb="121">
      <t>ショリ</t>
    </rPh>
    <rPh sb="122" eb="123">
      <t>フク</t>
    </rPh>
    <phoneticPr fontId="18"/>
  </si>
  <si>
    <t>(②+⑤)×Ｂ</t>
    <phoneticPr fontId="9"/>
  </si>
  <si>
    <t>※賃金・俸給のうち</t>
    <rPh sb="1" eb="3">
      <t>チンキン</t>
    </rPh>
    <rPh sb="4" eb="5">
      <t>ボウ</t>
    </rPh>
    <rPh sb="5" eb="6">
      <t>キュウ</t>
    </rPh>
    <phoneticPr fontId="4"/>
  </si>
  <si>
    <t>　</t>
    <phoneticPr fontId="2"/>
  </si>
  <si>
    <t>令和元年福岡県観光入込客推計調査</t>
    <rPh sb="0" eb="2">
      <t>レイワ</t>
    </rPh>
    <rPh sb="2" eb="3">
      <t>モト</t>
    </rPh>
    <rPh sb="3" eb="4">
      <t>ネン</t>
    </rPh>
    <rPh sb="4" eb="6">
      <t>フクオカ</t>
    </rPh>
    <rPh sb="6" eb="7">
      <t>ケン</t>
    </rPh>
    <phoneticPr fontId="3"/>
  </si>
  <si>
    <t>R1福岡県観光入込客推計調査全体観光目的の日帰り</t>
    <rPh sb="14" eb="16">
      <t>ゼンタイ</t>
    </rPh>
    <rPh sb="16" eb="18">
      <t>カンコウ</t>
    </rPh>
    <rPh sb="18" eb="20">
      <t>モクテキ</t>
    </rPh>
    <rPh sb="21" eb="23">
      <t>ヒガエ</t>
    </rPh>
    <phoneticPr fontId="4"/>
  </si>
  <si>
    <t>R1福岡県観光入込客推計調査全体観光目的の宿泊</t>
    <rPh sb="14" eb="16">
      <t>ゼンタイ</t>
    </rPh>
    <rPh sb="16" eb="18">
      <t>カンコウ</t>
    </rPh>
    <rPh sb="18" eb="20">
      <t>モクテキ</t>
    </rPh>
    <rPh sb="21" eb="23">
      <t>シュクハク</t>
    </rPh>
    <phoneticPr fontId="4"/>
  </si>
  <si>
    <t>居住地：福岡市の回答は除く</t>
    <rPh sb="0" eb="2">
      <t>キョジュウ</t>
    </rPh>
    <rPh sb="2" eb="3">
      <t>チ</t>
    </rPh>
    <rPh sb="4" eb="7">
      <t>フクオカシ</t>
    </rPh>
    <rPh sb="8" eb="10">
      <t>カイトウ</t>
    </rPh>
    <rPh sb="11" eb="12">
      <t>ノゾ</t>
    </rPh>
    <phoneticPr fontId="3"/>
  </si>
  <si>
    <t>※R3年以降戻す可能性あり</t>
    <rPh sb="3" eb="4">
      <t>ネン</t>
    </rPh>
    <rPh sb="4" eb="6">
      <t>イコウ</t>
    </rPh>
    <rPh sb="6" eb="7">
      <t>モド</t>
    </rPh>
    <rPh sb="8" eb="11">
      <t>カノウセイ</t>
    </rPh>
    <phoneticPr fontId="2"/>
  </si>
  <si>
    <t>日本人宿泊客（県外）</t>
    <rPh sb="0" eb="3">
      <t>ニホンジン</t>
    </rPh>
    <rPh sb="3" eb="6">
      <t>シュクハクキャク</t>
    </rPh>
    <rPh sb="7" eb="9">
      <t>ケンガイ</t>
    </rPh>
    <phoneticPr fontId="4"/>
  </si>
  <si>
    <t>宿泊（県内）</t>
    <rPh sb="0" eb="2">
      <t>シュクハク</t>
    </rPh>
    <rPh sb="3" eb="5">
      <t>ケンナイ</t>
    </rPh>
    <phoneticPr fontId="2"/>
  </si>
  <si>
    <t>宿泊（県外）</t>
    <rPh sb="0" eb="2">
      <t>シュクハク</t>
    </rPh>
    <rPh sb="3" eb="5">
      <t>ケンガイ</t>
    </rPh>
    <phoneticPr fontId="29"/>
  </si>
  <si>
    <t>宿泊（県外）</t>
    <rPh sb="0" eb="2">
      <t>シュクハク</t>
    </rPh>
    <rPh sb="3" eb="5">
      <t>ケンガイ</t>
    </rPh>
    <phoneticPr fontId="4"/>
  </si>
  <si>
    <t>日本人宿泊客（県内）</t>
    <rPh sb="0" eb="3">
      <t>ニホンジン</t>
    </rPh>
    <rPh sb="3" eb="5">
      <t>シュクハク</t>
    </rPh>
    <rPh sb="5" eb="6">
      <t>キャク</t>
    </rPh>
    <rPh sb="7" eb="9">
      <t>ケンナイ</t>
    </rPh>
    <phoneticPr fontId="2"/>
  </si>
  <si>
    <t>日本人宿泊客（県内）</t>
    <rPh sb="0" eb="3">
      <t>ニホンジン</t>
    </rPh>
    <rPh sb="3" eb="6">
      <t>シュクハクキャク</t>
    </rPh>
    <rPh sb="7" eb="9">
      <t>ケンナイ</t>
    </rPh>
    <phoneticPr fontId="2"/>
  </si>
  <si>
    <t>　 県内の日本人宿泊客も含めることにした。</t>
    <rPh sb="2" eb="4">
      <t>ケンナイ</t>
    </rPh>
    <rPh sb="5" eb="8">
      <t>ニホンジン</t>
    </rPh>
    <rPh sb="8" eb="11">
      <t>シュクハクキャク</t>
    </rPh>
    <rPh sb="12" eb="13">
      <t>フク</t>
    </rPh>
    <phoneticPr fontId="2"/>
  </si>
  <si>
    <t>※以前は、このデータを使用↓</t>
    <rPh sb="1" eb="3">
      <t>イゼン</t>
    </rPh>
    <rPh sb="11" eb="13">
      <t>シヨウ</t>
    </rPh>
    <phoneticPr fontId="3"/>
  </si>
  <si>
    <t>※R4.3.17観光産業課から項目追加の要望。</t>
    <rPh sb="8" eb="13">
      <t>カンコウサンギョウカ</t>
    </rPh>
    <rPh sb="15" eb="17">
      <t>コウモク</t>
    </rPh>
    <rPh sb="17" eb="19">
      <t>ツイカ</t>
    </rPh>
    <rPh sb="20" eb="22">
      <t>ヨウボウ</t>
    </rPh>
    <phoneticPr fontId="2"/>
  </si>
  <si>
    <t>←R4.3追加</t>
    <rPh sb="5" eb="7">
      <t>ツイカ</t>
    </rPh>
    <phoneticPr fontId="2"/>
  </si>
  <si>
    <t>令和４年
（2022）
平均</t>
    <rPh sb="0" eb="2">
      <t>レイワ</t>
    </rPh>
    <rPh sb="3" eb="4">
      <t>ネン</t>
    </rPh>
    <rPh sb="4" eb="5">
      <t>ヘイネン</t>
    </rPh>
    <rPh sb="12" eb="13">
      <t>ヒラ</t>
    </rPh>
    <rPh sb="13" eb="14">
      <t>ヒトシ</t>
    </rPh>
    <phoneticPr fontId="11"/>
  </si>
  <si>
    <t>↑R4.3～追加</t>
    <rPh sb="6" eb="8">
      <t>ツイカ</t>
    </rPh>
    <phoneticPr fontId="2"/>
  </si>
  <si>
    <t>１人当たりの観光消費額（観光消費額単価）</t>
    <rPh sb="12" eb="14">
      <t>カンコウ</t>
    </rPh>
    <rPh sb="14" eb="17">
      <t>ショウヒガク</t>
    </rPh>
    <rPh sb="17" eb="19">
      <t>タンカ</t>
    </rPh>
    <phoneticPr fontId="2"/>
  </si>
  <si>
    <t>【価格変換】観光・イベント消費</t>
    <rPh sb="1" eb="3">
      <t>カカク</t>
    </rPh>
    <rPh sb="3" eb="5">
      <t>ヘンカン</t>
    </rPh>
    <rPh sb="6" eb="8">
      <t>カンコウ</t>
    </rPh>
    <rPh sb="13" eb="15">
      <t>ショウヒ</t>
    </rPh>
    <phoneticPr fontId="4"/>
  </si>
  <si>
    <t>【消費係数】観光・イベント消費</t>
    <rPh sb="1" eb="3">
      <t>ショウヒ</t>
    </rPh>
    <rPh sb="3" eb="5">
      <t>ケイスウ</t>
    </rPh>
    <rPh sb="6" eb="8">
      <t>カンコウ</t>
    </rPh>
    <rPh sb="13" eb="15">
      <t>ショウヒ</t>
    </rPh>
    <phoneticPr fontId="22"/>
  </si>
  <si>
    <t>※イベントでの県内来場者はイベントが目的のため、土産や買い物を行わないと考えた消費構成としている。</t>
    <rPh sb="7" eb="9">
      <t>ケンナイ</t>
    </rPh>
    <rPh sb="9" eb="12">
      <t>ライジョウシャ</t>
    </rPh>
    <rPh sb="18" eb="20">
      <t>モクテキ</t>
    </rPh>
    <rPh sb="24" eb="26">
      <t>ミヤゲ</t>
    </rPh>
    <rPh sb="27" eb="28">
      <t>カ</t>
    </rPh>
    <rPh sb="29" eb="30">
      <t>モノ</t>
    </rPh>
    <rPh sb="31" eb="32">
      <t>オコナ</t>
    </rPh>
    <rPh sb="36" eb="37">
      <t>カンガ</t>
    </rPh>
    <rPh sb="39" eb="41">
      <t>ショウヒ</t>
    </rPh>
    <rPh sb="41" eb="43">
      <t>コウセイ</t>
    </rPh>
    <phoneticPr fontId="3"/>
  </si>
  <si>
    <t>　そのため、観光客全体の場合は、県内日帰り客も県外日帰り客と同じ消費構成で計算する必要がある。</t>
    <rPh sb="6" eb="9">
      <t>カンコウキャク</t>
    </rPh>
    <rPh sb="9" eb="11">
      <t>ゼンタイ</t>
    </rPh>
    <rPh sb="12" eb="14">
      <t>バアイ</t>
    </rPh>
    <rPh sb="16" eb="18">
      <t>ケンナイ</t>
    </rPh>
    <rPh sb="18" eb="20">
      <t>ヒガエ</t>
    </rPh>
    <rPh sb="21" eb="22">
      <t>キャク</t>
    </rPh>
    <rPh sb="23" eb="25">
      <t>ケンガイ</t>
    </rPh>
    <rPh sb="25" eb="27">
      <t>ヒガエ</t>
    </rPh>
    <rPh sb="28" eb="29">
      <t>キャク</t>
    </rPh>
    <rPh sb="30" eb="31">
      <t>オナ</t>
    </rPh>
    <rPh sb="32" eb="34">
      <t>ショウヒ</t>
    </rPh>
    <rPh sb="34" eb="36">
      <t>コウセイ</t>
    </rPh>
    <rPh sb="37" eb="39">
      <t>ケイサン</t>
    </rPh>
    <rPh sb="41" eb="43">
      <t>ヒツヨウ</t>
    </rPh>
    <phoneticPr fontId="3"/>
  </si>
  <si>
    <t>資料：令和4年福岡市観光統計（観光産業課の資料）</t>
    <rPh sb="0" eb="2">
      <t>シリョウ</t>
    </rPh>
    <rPh sb="3" eb="5">
      <t>レイワ</t>
    </rPh>
    <rPh sb="6" eb="7">
      <t>ネン</t>
    </rPh>
    <rPh sb="7" eb="10">
      <t>フクオカシ</t>
    </rPh>
    <rPh sb="10" eb="12">
      <t>カンコウ</t>
    </rPh>
    <rPh sb="12" eb="14">
      <t>トウケイ</t>
    </rPh>
    <rPh sb="15" eb="20">
      <t>カンコウサンギョウカ</t>
    </rPh>
    <rPh sb="21" eb="23">
      <t>シリョウ</t>
    </rPh>
    <phoneticPr fontId="4"/>
  </si>
  <si>
    <t>資料：令和4年福岡市観光客動態調査（観光産業課の資料）</t>
    <rPh sb="0" eb="2">
      <t>シリョウ</t>
    </rPh>
    <rPh sb="3" eb="5">
      <t>レイワ</t>
    </rPh>
    <rPh sb="6" eb="7">
      <t>ネン</t>
    </rPh>
    <rPh sb="7" eb="10">
      <t>フクオカシ</t>
    </rPh>
    <rPh sb="10" eb="12">
      <t>カンコウ</t>
    </rPh>
    <rPh sb="12" eb="13">
      <t>キャク</t>
    </rPh>
    <rPh sb="13" eb="17">
      <t>ドウタイチョウサ</t>
    </rPh>
    <rPh sb="18" eb="23">
      <t>カンコウサンギョウカ</t>
    </rPh>
    <rPh sb="24" eb="26">
      <t>シリョウ</t>
    </rPh>
    <phoneticPr fontId="3"/>
  </si>
  <si>
    <t>※福岡市観光客動態調査は毎年実施されている</t>
    <rPh sb="1" eb="4">
      <t>フクオカシ</t>
    </rPh>
    <rPh sb="4" eb="9">
      <t>カンコウキャクドウタイ</t>
    </rPh>
    <rPh sb="9" eb="11">
      <t>チョウサ</t>
    </rPh>
    <rPh sb="12" eb="14">
      <t>マイトシ</t>
    </rPh>
    <rPh sb="14" eb="16">
      <t>ジッシ</t>
    </rPh>
    <phoneticPr fontId="2"/>
  </si>
  <si>
    <t>資料：旅行・観光産業の経済効果に関する調査研究（2022年版）</t>
    <rPh sb="0" eb="2">
      <t>シリョウ</t>
    </rPh>
    <rPh sb="3" eb="5">
      <t>リョコウ</t>
    </rPh>
    <rPh sb="6" eb="8">
      <t>カンコウ</t>
    </rPh>
    <rPh sb="8" eb="10">
      <t>サンギョウ</t>
    </rPh>
    <rPh sb="11" eb="13">
      <t>ケイザイ</t>
    </rPh>
    <rPh sb="13" eb="15">
      <t>コウカ</t>
    </rPh>
    <rPh sb="16" eb="17">
      <t>カン</t>
    </rPh>
    <rPh sb="19" eb="21">
      <t>チョウサ</t>
    </rPh>
    <rPh sb="21" eb="23">
      <t>ケンキュウ</t>
    </rPh>
    <rPh sb="28" eb="29">
      <t>ネン</t>
    </rPh>
    <rPh sb="29" eb="30">
      <t>バン</t>
    </rPh>
    <phoneticPr fontId="4"/>
  </si>
  <si>
    <t>R4福岡市観光客動態調査の日帰り客</t>
    <rPh sb="2" eb="7">
      <t>フクオカシカンコウ</t>
    </rPh>
    <rPh sb="7" eb="8">
      <t>キャク</t>
    </rPh>
    <rPh sb="8" eb="12">
      <t>ドウタイチョウサ</t>
    </rPh>
    <rPh sb="13" eb="15">
      <t>ヒガエ</t>
    </rPh>
    <rPh sb="16" eb="17">
      <t>キャク</t>
    </rPh>
    <phoneticPr fontId="4"/>
  </si>
  <si>
    <t>R4福岡市観光客動態調査の宿泊客</t>
    <rPh sb="2" eb="7">
      <t>フクオカシカンコウ</t>
    </rPh>
    <rPh sb="7" eb="8">
      <t>キャク</t>
    </rPh>
    <rPh sb="8" eb="12">
      <t>ドウタイチョウサ</t>
    </rPh>
    <rPh sb="13" eb="15">
      <t>シュクハク</t>
    </rPh>
    <rPh sb="15" eb="16">
      <t>キャク</t>
    </rPh>
    <phoneticPr fontId="4"/>
  </si>
  <si>
    <t>令和２年
（2020）
平均</t>
    <rPh sb="0" eb="2">
      <t>レイワ</t>
    </rPh>
    <rPh sb="3" eb="4">
      <t>ネン</t>
    </rPh>
    <rPh sb="4" eb="5">
      <t>ヘイネン</t>
    </rPh>
    <rPh sb="12" eb="13">
      <t>ヒラ</t>
    </rPh>
    <rPh sb="13" eb="14">
      <t>ヒトシ</t>
    </rPh>
    <phoneticPr fontId="11"/>
  </si>
  <si>
    <t>令和３年
（2021）
平均</t>
    <rPh sb="0" eb="2">
      <t>レイワ</t>
    </rPh>
    <rPh sb="3" eb="4">
      <t>ネン</t>
    </rPh>
    <rPh sb="4" eb="5">
      <t>ヘイネン</t>
    </rPh>
    <rPh sb="12" eb="13">
      <t>ヒラ</t>
    </rPh>
    <rPh sb="13" eb="14">
      <t>ヒトシ</t>
    </rPh>
    <phoneticPr fontId="11"/>
  </si>
  <si>
    <t>令和５年
（2024）
平均</t>
    <rPh sb="0" eb="2">
      <t>レイワ</t>
    </rPh>
    <rPh sb="3" eb="4">
      <t>ネン</t>
    </rPh>
    <rPh sb="4" eb="5">
      <t>ヘイネン</t>
    </rPh>
    <rPh sb="12" eb="13">
      <t>ヒラ</t>
    </rPh>
    <rPh sb="13" eb="14">
      <t>ヒトシ</t>
    </rPh>
    <phoneticPr fontId="11"/>
  </si>
  <si>
    <t>令和6年
（2025）
平均</t>
    <rPh sb="0" eb="2">
      <t>レイワ</t>
    </rPh>
    <rPh sb="3" eb="4">
      <t>ネン</t>
    </rPh>
    <rPh sb="4" eb="5">
      <t>ヘイネン</t>
    </rPh>
    <rPh sb="12" eb="13">
      <t>ヒラ</t>
    </rPh>
    <rPh sb="13" eb="14">
      <t>ヒトシ</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</si>
</sst>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Red]\-0\ "/>
    <numFmt numFmtId="177" formatCode="#,##0.00000;[Red]\-#,##0.00000"/>
    <numFmt numFmtId="178" formatCode="0.00000_ "/>
    <numFmt numFmtId="179" formatCode="#,##0.0;[Red]\-#,##0.0"/>
    <numFmt numFmtId="180" formatCode="#,##0.000000;[Red]\-#,##0.000000"/>
    <numFmt numFmtId="181" formatCode="#,##0.00000_ ;[Red]\-#,##0.00000\ "/>
    <numFmt numFmtId="182" formatCode="0.000000_ "/>
    <numFmt numFmtId="183" formatCode="0.000000_ ;[Red]\-0.000000\ "/>
    <numFmt numFmtId="184" formatCode="#,###&quot;百万円&quot;"/>
    <numFmt numFmtId="185" formatCode="#,##0&quot;百&quot;&quot;万&quot;&quot;円&quot;;[Red]\-#,##0"/>
    <numFmt numFmtId="186" formatCode="0.000000_);[Red]\(0.000000\)"/>
    <numFmt numFmtId="187" formatCode="0.00000_);[Red]\(0.00000\)"/>
    <numFmt numFmtId="188" formatCode="0_ "/>
    <numFmt numFmtId="189" formatCode="0.00000"/>
    <numFmt numFmtId="190" formatCode="0.000_ "/>
    <numFmt numFmtId="191" formatCode="0.000_);[Red]\(0.000\)"/>
  </numFmts>
  <fonts count="40">
    <font>
      <sz val="11"/>
      <color theme="1"/>
      <name val="ＭＳ Ｐゴシック"/>
      <family val="2"/>
      <charset val="128"/>
      <scheme val="minor"/>
    </font>
    <font>
      <b/>
      <sz val="15"/>
      <color theme="3"/>
      <name val="ＭＳ Ｐゴシック"/>
      <family val="2"/>
      <charset val="128"/>
    </font>
    <font>
      <sz val="6"/>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4"/>
      <name val="ＭＳ ゴシック"/>
      <family val="3"/>
      <charset val="128"/>
    </font>
    <font>
      <sz val="14"/>
      <name val="ＭＳ 明朝"/>
      <family val="1"/>
      <charset val="128"/>
    </font>
    <font>
      <sz val="10"/>
      <name val="ＭＳ ゴシック"/>
      <family val="3"/>
      <charset val="128"/>
    </font>
    <font>
      <sz val="6"/>
      <name val="ＭＳ Ｐ明朝"/>
      <family val="1"/>
      <charset val="128"/>
    </font>
    <font>
      <sz val="12"/>
      <name val="ＭＳ 明朝"/>
      <family val="1"/>
      <charset val="128"/>
    </font>
    <font>
      <sz val="8"/>
      <name val="ＭＳ ゴシック"/>
      <family val="3"/>
      <charset val="128"/>
    </font>
    <font>
      <b/>
      <sz val="9"/>
      <color indexed="81"/>
      <name val="MS P ゴシック"/>
      <family val="3"/>
      <charset val="128"/>
    </font>
    <font>
      <b/>
      <sz val="11"/>
      <name val="ＭＳ Ｐゴシック"/>
      <family val="3"/>
      <charset val="128"/>
    </font>
    <font>
      <b/>
      <sz val="14"/>
      <name val="ＭＳ Ｐゴシック"/>
      <family val="3"/>
      <charset val="128"/>
    </font>
    <font>
      <sz val="12"/>
      <name val="ＭＳ ゴシック"/>
      <family val="3"/>
      <charset val="128"/>
    </font>
    <font>
      <b/>
      <sz val="18"/>
      <color indexed="56"/>
      <name val="ＭＳ Ｐゴシック"/>
      <family val="3"/>
      <charset val="128"/>
    </font>
    <font>
      <sz val="9"/>
      <name val="ＭＳ Ｐゴシック"/>
      <family val="3"/>
      <charset val="128"/>
    </font>
    <font>
      <sz val="11"/>
      <color indexed="9"/>
      <name val="ＭＳ Ｐゴシック"/>
      <family val="3"/>
      <charset val="128"/>
    </font>
    <font>
      <sz val="11"/>
      <name val="ＭＳ ゴシック"/>
      <family val="3"/>
      <charset val="128"/>
    </font>
    <font>
      <sz val="10"/>
      <color rgb="FFFF0000"/>
      <name val="ＭＳ Ｐゴシック"/>
      <family val="3"/>
      <charset val="128"/>
    </font>
    <font>
      <sz val="10"/>
      <color indexed="10"/>
      <name val="ＭＳ Ｐゴシック"/>
      <family val="3"/>
      <charset val="128"/>
    </font>
    <font>
      <sz val="6"/>
      <name val="ＭＳ 明朝"/>
      <family val="1"/>
      <charset val="128"/>
    </font>
    <font>
      <sz val="14"/>
      <name val="明朝"/>
      <family val="1"/>
      <charset val="128"/>
    </font>
    <font>
      <u/>
      <sz val="9"/>
      <color indexed="12"/>
      <name val="ＭＳ 明朝"/>
      <family val="1"/>
      <charset val="128"/>
    </font>
    <font>
      <b/>
      <u/>
      <sz val="10"/>
      <color indexed="12"/>
      <name val="ＭＳ ゴシック"/>
      <family val="3"/>
      <charset val="128"/>
    </font>
    <font>
      <sz val="12"/>
      <color indexed="9"/>
      <name val="ＭＳ Ｐゴシック"/>
      <family val="3"/>
      <charset val="128"/>
    </font>
    <font>
      <sz val="12"/>
      <color indexed="9"/>
      <name val="ＭＳ 明朝"/>
      <family val="1"/>
      <charset val="128"/>
    </font>
    <font>
      <sz val="9"/>
      <color indexed="81"/>
      <name val="ＭＳ Ｐゴシック"/>
      <family val="3"/>
      <charset val="128"/>
    </font>
    <font>
      <sz val="11"/>
      <color indexed="8"/>
      <name val="ＭＳ Ｐゴシック"/>
      <family val="3"/>
      <charset val="128"/>
    </font>
    <font>
      <u val="double"/>
      <sz val="11"/>
      <color indexed="8"/>
      <name val="ＭＳ Ｐゴシック"/>
      <family val="3"/>
      <charset val="128"/>
    </font>
    <font>
      <b/>
      <sz val="11"/>
      <color indexed="8"/>
      <name val="ＭＳ Ｐゴシック"/>
      <family val="3"/>
      <charset val="128"/>
    </font>
    <font>
      <b/>
      <sz val="11"/>
      <color indexed="10"/>
      <name val="ＭＳ Ｐゴシック"/>
      <family val="3"/>
      <charset val="128"/>
    </font>
    <font>
      <sz val="11"/>
      <color rgb="FF0000FF"/>
      <name val="ＭＳ Ｐゴシック"/>
      <family val="3"/>
      <charset val="128"/>
    </font>
    <font>
      <sz val="11"/>
      <color indexed="60"/>
      <name val="ＭＳ Ｐゴシック"/>
      <family val="3"/>
      <charset val="128"/>
    </font>
    <font>
      <sz val="11"/>
      <color indexed="23"/>
      <name val="ＭＳ Ｐゴシック"/>
      <family val="3"/>
      <charset val="128"/>
    </font>
    <font>
      <sz val="11"/>
      <color rgb="FFFF0000"/>
      <name val="ＭＳ Ｐゴシック"/>
      <family val="3"/>
      <charset val="128"/>
    </font>
    <font>
      <sz val="9"/>
      <color rgb="FFFF0000"/>
      <name val="ＭＳ Ｐゴシック"/>
      <family val="3"/>
      <charset val="128"/>
    </font>
    <font>
      <sz val="11"/>
      <color theme="1"/>
      <name val="ＭＳ Ｐゴシック"/>
      <family val="2"/>
      <charset val="128"/>
      <scheme val="minor"/>
    </font>
    <font>
      <strike/>
      <sz val="11"/>
      <color indexed="8"/>
      <name val="ＭＳ Ｐゴシック"/>
      <family val="3"/>
      <charset val="128"/>
    </font>
  </fonts>
  <fills count="12">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indexed="22"/>
        <bgColor indexed="64"/>
      </patternFill>
    </fill>
    <fill>
      <patternFill patternType="solid">
        <fgColor indexed="42"/>
        <bgColor indexed="64"/>
      </patternFill>
    </fill>
    <fill>
      <patternFill patternType="solid">
        <fgColor rgb="FFFFCCFF"/>
        <bgColor indexed="64"/>
      </patternFill>
    </fill>
    <fill>
      <patternFill patternType="solid">
        <fgColor indexed="8"/>
        <bgColor indexed="64"/>
      </patternFill>
    </fill>
    <fill>
      <patternFill patternType="solid">
        <fgColor indexed="14"/>
        <bgColor indexed="64"/>
      </patternFill>
    </fill>
    <fill>
      <patternFill patternType="solid">
        <fgColor indexed="43"/>
        <bgColor indexed="64"/>
      </patternFill>
    </fill>
    <fill>
      <patternFill patternType="solid">
        <fgColor theme="4" tint="0.79998168889431442"/>
        <bgColor indexed="64"/>
      </patternFill>
    </fill>
    <fill>
      <patternFill patternType="solid">
        <fgColor rgb="FFFFFF99"/>
        <bgColor indexed="64"/>
      </patternFill>
    </fill>
  </fills>
  <borders count="8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ck">
        <color indexed="55"/>
      </bottom>
      <diagonal/>
    </border>
    <border>
      <left style="thick">
        <color indexed="55"/>
      </left>
      <right/>
      <top style="thick">
        <color indexed="55"/>
      </top>
      <bottom/>
      <diagonal/>
    </border>
    <border>
      <left/>
      <right/>
      <top style="thick">
        <color indexed="55"/>
      </top>
      <bottom/>
      <diagonal/>
    </border>
    <border>
      <left/>
      <right style="thick">
        <color indexed="55"/>
      </right>
      <top style="thick">
        <color indexed="55"/>
      </top>
      <bottom/>
      <diagonal/>
    </border>
    <border>
      <left style="thick">
        <color indexed="55"/>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thick">
        <color indexed="55"/>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ck">
        <color indexed="55"/>
      </left>
      <right/>
      <top/>
      <bottom style="thick">
        <color indexed="55"/>
      </bottom>
      <diagonal/>
    </border>
    <border>
      <left/>
      <right style="thick">
        <color indexed="55"/>
      </right>
      <top/>
      <bottom style="thick">
        <color indexed="55"/>
      </bottom>
      <diagonal/>
    </border>
    <border>
      <left style="mediumDashDotDot">
        <color indexed="55"/>
      </left>
      <right/>
      <top style="thick">
        <color indexed="55"/>
      </top>
      <bottom/>
      <diagonal/>
    </border>
    <border>
      <left/>
      <right/>
      <top style="thick">
        <color indexed="55"/>
      </top>
      <bottom style="thin">
        <color indexed="64"/>
      </bottom>
      <diagonal/>
    </border>
    <border>
      <left/>
      <right style="mediumDashDotDot">
        <color indexed="55"/>
      </right>
      <top style="thick">
        <color indexed="55"/>
      </top>
      <bottom/>
      <diagonal/>
    </border>
    <border>
      <left style="mediumDashDotDot">
        <color indexed="55"/>
      </left>
      <right/>
      <top/>
      <bottom/>
      <diagonal/>
    </border>
    <border>
      <left/>
      <right style="mediumDashDotDot">
        <color indexed="55"/>
      </right>
      <top/>
      <bottom/>
      <diagonal/>
    </border>
    <border>
      <left style="mediumDashDotDot">
        <color indexed="55"/>
      </left>
      <right/>
      <top/>
      <bottom style="mediumDashDotDot">
        <color indexed="55"/>
      </bottom>
      <diagonal/>
    </border>
    <border>
      <left/>
      <right/>
      <top/>
      <bottom style="mediumDashDotDot">
        <color indexed="55"/>
      </bottom>
      <diagonal/>
    </border>
    <border>
      <left/>
      <right style="mediumDashDotDot">
        <color indexed="55"/>
      </right>
      <top/>
      <bottom style="mediumDashDotDot">
        <color indexed="55"/>
      </bottom>
      <diagonal/>
    </border>
    <border>
      <left/>
      <right/>
      <top style="mediumDashDotDot">
        <color indexed="55"/>
      </top>
      <bottom/>
      <diagonal/>
    </border>
    <border>
      <left style="medium">
        <color indexed="64"/>
      </left>
      <right style="medium">
        <color indexed="64"/>
      </right>
      <top style="medium">
        <color indexed="64"/>
      </top>
      <bottom style="medium">
        <color indexed="64"/>
      </bottom>
      <diagonal/>
    </border>
    <border>
      <left style="thick">
        <color rgb="FFFF0000"/>
      </left>
      <right style="thick">
        <color rgb="FFFF0000"/>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ck">
        <color rgb="FFFF0000"/>
      </left>
      <right style="thick">
        <color rgb="FFFF0000"/>
      </right>
      <top/>
      <bottom style="thick">
        <color rgb="FFFF0000"/>
      </bottom>
      <diagonal/>
    </border>
    <border>
      <left style="thick">
        <color rgb="FFFF0000"/>
      </left>
      <right style="thick">
        <color rgb="FFFF0000"/>
      </right>
      <top/>
      <bottom/>
      <diagonal/>
    </border>
    <border>
      <left style="thick">
        <color rgb="FFFF0000"/>
      </left>
      <right style="thick">
        <color rgb="FFFF0000"/>
      </right>
      <top style="thick">
        <color rgb="FFFF0000"/>
      </top>
      <bottom style="thin">
        <color indexed="64"/>
      </bottom>
      <diagonal/>
    </border>
  </borders>
  <cellStyleXfs count="15">
    <xf numFmtId="0" fontId="0" fillId="0" borderId="0">
      <alignment vertical="center"/>
    </xf>
    <xf numFmtId="0" fontId="3" fillId="0" borderId="0"/>
    <xf numFmtId="38" fontId="3" fillId="0" borderId="0" applyFont="0" applyFill="0" applyBorder="0" applyAlignment="0" applyProtection="0"/>
    <xf numFmtId="0" fontId="7" fillId="0" borderId="0"/>
    <xf numFmtId="0" fontId="10" fillId="0" borderId="0"/>
    <xf numFmtId="0" fontId="3" fillId="0" borderId="0"/>
    <xf numFmtId="0" fontId="3" fillId="0" borderId="0"/>
    <xf numFmtId="0" fontId="3" fillId="0" borderId="0"/>
    <xf numFmtId="0" fontId="23" fillId="0" borderId="0"/>
    <xf numFmtId="38" fontId="3" fillId="0" borderId="0" applyFont="0" applyFill="0" applyBorder="0" applyAlignment="0" applyProtection="0">
      <alignment vertical="center"/>
    </xf>
    <xf numFmtId="0" fontId="24" fillId="0" borderId="0" applyNumberFormat="0" applyFill="0" applyBorder="0" applyAlignment="0" applyProtection="0">
      <alignment vertical="top"/>
      <protection locked="0"/>
    </xf>
    <xf numFmtId="0" fontId="3" fillId="0" borderId="0">
      <alignment vertical="center"/>
    </xf>
    <xf numFmtId="0" fontId="29" fillId="0" borderId="0">
      <alignment vertical="center"/>
    </xf>
    <xf numFmtId="38" fontId="29" fillId="0" borderId="0" applyFont="0" applyFill="0" applyBorder="0" applyAlignment="0" applyProtection="0">
      <alignment vertical="center"/>
    </xf>
    <xf numFmtId="38" fontId="38" fillId="0" borderId="0" applyFont="0" applyFill="0" applyBorder="0" applyAlignment="0" applyProtection="0">
      <alignment vertical="center"/>
    </xf>
  </cellStyleXfs>
  <cellXfs count="445">
    <xf numFmtId="0" fontId="0" fillId="0" borderId="0" xfId="0">
      <alignment vertical="center"/>
    </xf>
    <xf numFmtId="0" fontId="0" fillId="0" borderId="0" xfId="0" applyAlignment="1">
      <alignment vertical="center" wrapText="1"/>
    </xf>
    <xf numFmtId="0" fontId="0" fillId="0" borderId="2" xfId="0" applyBorder="1">
      <alignment vertical="center"/>
    </xf>
    <xf numFmtId="0" fontId="0" fillId="0" borderId="3" xfId="0" applyBorder="1" applyAlignment="1">
      <alignment vertical="center" wrapText="1"/>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1"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176" fontId="0" fillId="0" borderId="9" xfId="0" applyNumberFormat="1" applyBorder="1">
      <alignment vertical="center"/>
    </xf>
    <xf numFmtId="176" fontId="0" fillId="0" borderId="0" xfId="0" applyNumberFormat="1">
      <alignment vertical="center"/>
    </xf>
    <xf numFmtId="176" fontId="0" fillId="0" borderId="10" xfId="0" applyNumberFormat="1" applyBorder="1">
      <alignment vertical="center"/>
    </xf>
    <xf numFmtId="176" fontId="0" fillId="0" borderId="11" xfId="0" applyNumberFormat="1" applyBorder="1">
      <alignment vertical="center"/>
    </xf>
    <xf numFmtId="0" fontId="0" fillId="0" borderId="9" xfId="0" applyBorder="1">
      <alignment vertical="center"/>
    </xf>
    <xf numFmtId="176" fontId="0" fillId="0" borderId="2" xfId="0" applyNumberFormat="1" applyBorder="1">
      <alignment vertical="center"/>
    </xf>
    <xf numFmtId="176" fontId="0" fillId="0" borderId="3" xfId="0" applyNumberFormat="1" applyBorder="1">
      <alignment vertical="center"/>
    </xf>
    <xf numFmtId="176" fontId="0" fillId="0" borderId="4" xfId="0" applyNumberFormat="1" applyBorder="1">
      <alignment vertical="center"/>
    </xf>
    <xf numFmtId="176" fontId="0" fillId="0" borderId="5" xfId="0" applyNumberFormat="1" applyBorder="1">
      <alignment vertical="center"/>
    </xf>
    <xf numFmtId="176" fontId="0" fillId="0" borderId="12" xfId="0" applyNumberFormat="1" applyBorder="1">
      <alignment vertical="center"/>
    </xf>
    <xf numFmtId="0" fontId="0" fillId="0" borderId="4" xfId="0" applyBorder="1" applyAlignment="1">
      <alignment vertical="center" wrapText="1"/>
    </xf>
    <xf numFmtId="0" fontId="0" fillId="0" borderId="10" xfId="0" applyBorder="1" applyAlignment="1">
      <alignment vertical="center" wrapText="1"/>
    </xf>
    <xf numFmtId="176" fontId="0" fillId="0" borderId="6" xfId="0" applyNumberFormat="1" applyBorder="1">
      <alignment vertical="center"/>
    </xf>
    <xf numFmtId="176" fontId="0" fillId="0" borderId="1" xfId="0" applyNumberFormat="1" applyBorder="1">
      <alignment vertical="center"/>
    </xf>
    <xf numFmtId="176" fontId="0" fillId="0" borderId="7" xfId="0" applyNumberFormat="1" applyBorder="1">
      <alignment vertical="center"/>
    </xf>
    <xf numFmtId="176" fontId="0" fillId="0" borderId="8" xfId="0" applyNumberFormat="1" applyBorder="1">
      <alignment vertical="center"/>
    </xf>
    <xf numFmtId="0" fontId="0" fillId="0" borderId="13" xfId="0" applyBorder="1">
      <alignment vertical="center"/>
    </xf>
    <xf numFmtId="0" fontId="0" fillId="0" borderId="12" xfId="0" applyBorder="1" applyAlignment="1">
      <alignment vertical="center" wrapText="1"/>
    </xf>
    <xf numFmtId="176" fontId="0" fillId="0" borderId="13" xfId="0" applyNumberFormat="1" applyBorder="1">
      <alignment vertical="center"/>
    </xf>
    <xf numFmtId="176" fontId="0" fillId="0" borderId="14" xfId="0" applyNumberFormat="1" applyBorder="1">
      <alignment vertical="center"/>
    </xf>
    <xf numFmtId="176" fontId="0" fillId="0" borderId="15" xfId="0" applyNumberFormat="1" applyBorder="1">
      <alignment vertical="center"/>
    </xf>
    <xf numFmtId="0" fontId="0" fillId="0" borderId="12" xfId="0" applyBorder="1">
      <alignment vertical="center"/>
    </xf>
    <xf numFmtId="176" fontId="0" fillId="0" borderId="0" xfId="0" applyNumberFormat="1" applyBorder="1">
      <alignment vertical="center"/>
    </xf>
    <xf numFmtId="0" fontId="0" fillId="0" borderId="0" xfId="0" applyBorder="1" applyAlignment="1">
      <alignment vertical="center" wrapText="1"/>
    </xf>
    <xf numFmtId="0" fontId="3" fillId="0" borderId="0" xfId="1" applyAlignment="1">
      <alignment vertical="center"/>
    </xf>
    <xf numFmtId="0" fontId="3" fillId="0" borderId="2" xfId="1" applyBorder="1" applyAlignment="1">
      <alignment vertical="center"/>
    </xf>
    <xf numFmtId="0" fontId="3" fillId="0" borderId="4" xfId="1" applyBorder="1" applyAlignment="1">
      <alignment vertical="center"/>
    </xf>
    <xf numFmtId="0" fontId="5" fillId="0" borderId="5" xfId="1" applyFont="1" applyBorder="1" applyAlignment="1">
      <alignment horizontal="center" vertical="center" wrapText="1"/>
    </xf>
    <xf numFmtId="0" fontId="5" fillId="0" borderId="2" xfId="1" applyFont="1" applyBorder="1" applyAlignment="1">
      <alignment horizontal="center" vertical="center"/>
    </xf>
    <xf numFmtId="0" fontId="5" fillId="0" borderId="5" xfId="1" applyFont="1" applyBorder="1" applyAlignment="1">
      <alignment horizontal="center" vertical="center"/>
    </xf>
    <xf numFmtId="0" fontId="3" fillId="0" borderId="6" xfId="1" applyBorder="1" applyAlignment="1">
      <alignment vertical="center"/>
    </xf>
    <xf numFmtId="0" fontId="3" fillId="0" borderId="7" xfId="1" applyBorder="1" applyAlignment="1">
      <alignment vertical="center"/>
    </xf>
    <xf numFmtId="0" fontId="5" fillId="0" borderId="11" xfId="1" applyFont="1" applyBorder="1" applyAlignment="1">
      <alignment horizontal="center" vertical="center" wrapText="1"/>
    </xf>
    <xf numFmtId="0" fontId="5" fillId="0" borderId="8" xfId="2" applyNumberFormat="1" applyFont="1" applyFill="1" applyBorder="1" applyAlignment="1" applyProtection="1">
      <alignment horizontal="center" vertical="center"/>
    </xf>
    <xf numFmtId="0" fontId="3" fillId="0" borderId="10" xfId="1" applyBorder="1" applyAlignment="1">
      <alignment vertical="center"/>
    </xf>
    <xf numFmtId="38" fontId="3" fillId="0" borderId="5" xfId="1" applyNumberFormat="1" applyBorder="1" applyAlignment="1">
      <alignment vertical="center"/>
    </xf>
    <xf numFmtId="177" fontId="0" fillId="0" borderId="11" xfId="2" applyNumberFormat="1" applyFont="1" applyFill="1" applyBorder="1" applyAlignment="1">
      <alignment vertical="center"/>
    </xf>
    <xf numFmtId="0" fontId="3" fillId="0" borderId="9" xfId="1" applyBorder="1" applyAlignment="1">
      <alignment vertical="center"/>
    </xf>
    <xf numFmtId="38" fontId="3" fillId="0" borderId="11" xfId="1" applyNumberFormat="1" applyBorder="1" applyAlignment="1">
      <alignment vertical="center"/>
    </xf>
    <xf numFmtId="177" fontId="0" fillId="2" borderId="11" xfId="2" applyNumberFormat="1" applyFont="1" applyFill="1" applyBorder="1" applyAlignment="1">
      <alignment vertical="center"/>
    </xf>
    <xf numFmtId="38" fontId="3" fillId="3" borderId="11" xfId="2" applyFont="1" applyFill="1" applyBorder="1" applyAlignment="1">
      <alignment vertical="center"/>
    </xf>
    <xf numFmtId="38" fontId="3" fillId="0" borderId="15" xfId="2" applyFont="1" applyBorder="1" applyAlignment="1">
      <alignment vertical="center"/>
    </xf>
    <xf numFmtId="0" fontId="3" fillId="0" borderId="16" xfId="1" applyBorder="1" applyAlignment="1">
      <alignment vertical="center"/>
    </xf>
    <xf numFmtId="178" fontId="3" fillId="0" borderId="16" xfId="1" applyNumberFormat="1" applyBorder="1" applyAlignment="1">
      <alignment vertical="center"/>
    </xf>
    <xf numFmtId="38" fontId="3" fillId="0" borderId="2" xfId="2" applyFont="1" applyFill="1" applyBorder="1" applyAlignment="1">
      <alignment vertical="center"/>
    </xf>
    <xf numFmtId="38" fontId="3" fillId="0" borderId="5" xfId="2" applyFont="1" applyFill="1" applyBorder="1" applyAlignment="1">
      <alignment vertical="center"/>
    </xf>
    <xf numFmtId="38" fontId="3" fillId="0" borderId="9" xfId="2" applyFont="1" applyFill="1" applyBorder="1" applyAlignment="1">
      <alignment vertical="center"/>
    </xf>
    <xf numFmtId="38" fontId="3" fillId="0" borderId="11" xfId="2" applyFont="1" applyFill="1" applyBorder="1" applyAlignment="1">
      <alignment vertical="center"/>
    </xf>
    <xf numFmtId="38" fontId="3" fillId="3" borderId="9" xfId="2" applyFont="1" applyFill="1" applyBorder="1" applyAlignment="1">
      <alignment vertical="center"/>
    </xf>
    <xf numFmtId="0" fontId="5" fillId="0" borderId="0" xfId="1" applyFont="1"/>
    <xf numFmtId="0" fontId="8" fillId="0" borderId="17" xfId="3" applyFont="1" applyBorder="1" applyAlignment="1">
      <alignment vertical="center"/>
    </xf>
    <xf numFmtId="0" fontId="8" fillId="0" borderId="25" xfId="3" applyFont="1" applyBorder="1" applyAlignment="1">
      <alignment horizontal="center" vertical="center"/>
    </xf>
    <xf numFmtId="0" fontId="8" fillId="0" borderId="26" xfId="3" applyFont="1" applyBorder="1" applyAlignment="1">
      <alignment horizontal="center" vertical="center" wrapText="1"/>
    </xf>
    <xf numFmtId="0" fontId="8" fillId="0" borderId="27" xfId="3" applyFont="1" applyBorder="1" applyAlignment="1">
      <alignment horizontal="center" vertical="center" wrapText="1"/>
    </xf>
    <xf numFmtId="179" fontId="8" fillId="0" borderId="27" xfId="2" applyNumberFormat="1" applyFont="1" applyFill="1" applyBorder="1" applyAlignment="1" applyProtection="1">
      <alignment horizontal="center" vertical="center" wrapText="1"/>
    </xf>
    <xf numFmtId="179" fontId="8" fillId="0" borderId="25" xfId="2" applyNumberFormat="1" applyFont="1" applyFill="1" applyBorder="1" applyAlignment="1" applyProtection="1">
      <alignment horizontal="center" vertical="center" wrapText="1"/>
    </xf>
    <xf numFmtId="179" fontId="8" fillId="0" borderId="26" xfId="2" applyNumberFormat="1" applyFont="1" applyFill="1" applyBorder="1" applyAlignment="1" applyProtection="1">
      <alignment horizontal="center" vertical="center" wrapText="1"/>
    </xf>
    <xf numFmtId="179" fontId="8" fillId="0" borderId="25" xfId="2" applyNumberFormat="1" applyFont="1" applyFill="1" applyBorder="1" applyAlignment="1" applyProtection="1">
      <alignment horizontal="center" vertical="center"/>
    </xf>
    <xf numFmtId="179" fontId="8" fillId="0" borderId="26" xfId="2" applyNumberFormat="1" applyFont="1" applyFill="1" applyBorder="1" applyAlignment="1" applyProtection="1">
      <alignment horizontal="center" vertical="center"/>
    </xf>
    <xf numFmtId="179" fontId="8" fillId="0" borderId="27" xfId="2" applyNumberFormat="1" applyFont="1" applyFill="1" applyBorder="1" applyAlignment="1" applyProtection="1">
      <alignment horizontal="center" vertical="center"/>
    </xf>
    <xf numFmtId="0" fontId="8" fillId="0" borderId="29" xfId="3" applyFont="1" applyBorder="1" applyAlignment="1">
      <alignment horizontal="center" vertical="center"/>
    </xf>
    <xf numFmtId="0" fontId="8" fillId="0" borderId="15" xfId="3" applyFont="1" applyBorder="1" applyAlignment="1">
      <alignment horizontal="center" vertical="center"/>
    </xf>
    <xf numFmtId="0" fontId="8" fillId="0" borderId="30" xfId="3" applyFont="1" applyBorder="1" applyAlignment="1">
      <alignment horizontal="center" vertical="center"/>
    </xf>
    <xf numFmtId="179" fontId="8" fillId="0" borderId="30" xfId="2" applyNumberFormat="1" applyFont="1" applyFill="1" applyBorder="1" applyAlignment="1" applyProtection="1">
      <alignment horizontal="center" vertical="center" wrapText="1"/>
    </xf>
    <xf numFmtId="179" fontId="8" fillId="0" borderId="29" xfId="2" applyNumberFormat="1" applyFont="1" applyFill="1" applyBorder="1" applyAlignment="1" applyProtection="1">
      <alignment horizontal="center" vertical="center" wrapText="1"/>
    </xf>
    <xf numFmtId="179" fontId="8" fillId="0" borderId="15" xfId="2" applyNumberFormat="1" applyFont="1" applyFill="1" applyBorder="1" applyAlignment="1" applyProtection="1">
      <alignment horizontal="center" vertical="center" wrapText="1"/>
    </xf>
    <xf numFmtId="179" fontId="8" fillId="0" borderId="15" xfId="2" applyNumberFormat="1" applyFont="1" applyFill="1" applyBorder="1" applyAlignment="1" applyProtection="1">
      <alignment horizontal="center" vertical="center"/>
    </xf>
    <xf numFmtId="179" fontId="8" fillId="0" borderId="31" xfId="2" applyNumberFormat="1" applyFont="1" applyFill="1" applyBorder="1" applyAlignment="1" applyProtection="1">
      <alignment horizontal="center" vertical="center"/>
    </xf>
    <xf numFmtId="179" fontId="8" fillId="0" borderId="29" xfId="2" applyNumberFormat="1" applyFont="1" applyFill="1" applyBorder="1" applyAlignment="1" applyProtection="1">
      <alignment horizontal="center" vertical="center"/>
    </xf>
    <xf numFmtId="179" fontId="8" fillId="0" borderId="30" xfId="2" applyNumberFormat="1" applyFont="1" applyFill="1" applyBorder="1" applyAlignment="1" applyProtection="1">
      <alignment horizontal="center" vertical="center"/>
    </xf>
    <xf numFmtId="0" fontId="11" fillId="0" borderId="34" xfId="3" quotePrefix="1" applyFont="1" applyBorder="1" applyAlignment="1">
      <alignment horizontal="center" vertical="center" wrapText="1"/>
    </xf>
    <xf numFmtId="0" fontId="8" fillId="0" borderId="35" xfId="3" quotePrefix="1" applyFont="1" applyBorder="1" applyAlignment="1">
      <alignment horizontal="center" vertical="center" wrapText="1"/>
    </xf>
    <xf numFmtId="0" fontId="11" fillId="0" borderId="35" xfId="3" quotePrefix="1" applyFont="1" applyBorder="1" applyAlignment="1">
      <alignment horizontal="center" vertical="center" wrapText="1"/>
    </xf>
    <xf numFmtId="179" fontId="8" fillId="0" borderId="36" xfId="2" applyNumberFormat="1" applyFont="1" applyFill="1" applyBorder="1" applyAlignment="1" applyProtection="1">
      <alignment horizontal="center" vertical="center" wrapText="1"/>
    </xf>
    <xf numFmtId="179" fontId="8" fillId="0" borderId="37" xfId="2" applyNumberFormat="1" applyFont="1" applyFill="1" applyBorder="1" applyAlignment="1" applyProtection="1">
      <alignment horizontal="center" vertical="center" wrapText="1"/>
    </xf>
    <xf numFmtId="179" fontId="8" fillId="0" borderId="38" xfId="2" applyNumberFormat="1" applyFont="1" applyFill="1" applyBorder="1" applyAlignment="1" applyProtection="1">
      <alignment horizontal="center" vertical="center" wrapText="1"/>
    </xf>
    <xf numFmtId="179" fontId="8" fillId="0" borderId="38" xfId="2" applyNumberFormat="1" applyFont="1" applyFill="1" applyBorder="1" applyAlignment="1" applyProtection="1">
      <alignment horizontal="center" vertical="center" wrapText="1" shrinkToFit="1"/>
    </xf>
    <xf numFmtId="179" fontId="8" fillId="0" borderId="39" xfId="2" applyNumberFormat="1" applyFont="1" applyFill="1" applyBorder="1" applyAlignment="1" applyProtection="1">
      <alignment horizontal="center" vertical="center"/>
    </xf>
    <xf numFmtId="179" fontId="8" fillId="0" borderId="37" xfId="2" applyNumberFormat="1" applyFont="1" applyFill="1" applyBorder="1" applyAlignment="1" applyProtection="1">
      <alignment horizontal="center" vertical="center"/>
    </xf>
    <xf numFmtId="179" fontId="8" fillId="0" borderId="38" xfId="2" applyNumberFormat="1" applyFont="1" applyFill="1" applyBorder="1" applyAlignment="1" applyProtection="1">
      <alignment horizontal="center" vertical="center"/>
    </xf>
    <xf numFmtId="179" fontId="8" fillId="0" borderId="36" xfId="2" applyNumberFormat="1" applyFont="1" applyFill="1" applyBorder="1" applyAlignment="1" applyProtection="1">
      <alignment horizontal="center" vertical="center"/>
    </xf>
    <xf numFmtId="0" fontId="5" fillId="0" borderId="17" xfId="1" applyFont="1" applyBorder="1" applyAlignment="1">
      <alignment vertical="center"/>
    </xf>
    <xf numFmtId="0" fontId="8" fillId="0" borderId="24" xfId="4" applyFont="1" applyBorder="1" applyAlignment="1">
      <alignment vertical="center" shrinkToFit="1"/>
    </xf>
    <xf numFmtId="181" fontId="5" fillId="0" borderId="25" xfId="1" applyNumberFormat="1" applyFont="1" applyBorder="1"/>
    <xf numFmtId="181" fontId="5" fillId="0" borderId="26" xfId="1" applyNumberFormat="1" applyFont="1" applyBorder="1"/>
    <xf numFmtId="181" fontId="5" fillId="0" borderId="27" xfId="1" applyNumberFormat="1" applyFont="1" applyBorder="1"/>
    <xf numFmtId="179" fontId="5" fillId="0" borderId="41" xfId="2" applyNumberFormat="1" applyFont="1" applyBorder="1"/>
    <xf numFmtId="179" fontId="5" fillId="0" borderId="25" xfId="2" applyNumberFormat="1" applyFont="1" applyBorder="1"/>
    <xf numFmtId="179" fontId="5" fillId="0" borderId="40" xfId="2" applyNumberFormat="1" applyFont="1" applyBorder="1"/>
    <xf numFmtId="179" fontId="5" fillId="0" borderId="11" xfId="2" applyNumberFormat="1" applyFont="1" applyBorder="1"/>
    <xf numFmtId="0" fontId="5" fillId="4" borderId="11" xfId="1" applyFont="1" applyFill="1" applyBorder="1"/>
    <xf numFmtId="179" fontId="5" fillId="0" borderId="22" xfId="1" applyNumberFormat="1" applyFont="1" applyBorder="1"/>
    <xf numFmtId="179" fontId="5" fillId="0" borderId="41" xfId="1" applyNumberFormat="1" applyFont="1" applyBorder="1"/>
    <xf numFmtId="179" fontId="5" fillId="0" borderId="27" xfId="1" applyNumberFormat="1" applyFont="1" applyBorder="1"/>
    <xf numFmtId="0" fontId="5" fillId="0" borderId="23" xfId="1" applyFont="1" applyBorder="1" applyAlignment="1">
      <alignment vertical="center"/>
    </xf>
    <xf numFmtId="181" fontId="5" fillId="0" borderId="40" xfId="1" applyNumberFormat="1" applyFont="1" applyBorder="1"/>
    <xf numFmtId="181" fontId="5" fillId="0" borderId="11" xfId="1" applyNumberFormat="1" applyFont="1" applyBorder="1"/>
    <xf numFmtId="181" fontId="5" fillId="0" borderId="41" xfId="1" applyNumberFormat="1" applyFont="1" applyBorder="1"/>
    <xf numFmtId="179" fontId="5" fillId="0" borderId="28" xfId="1" applyNumberFormat="1" applyFont="1" applyBorder="1"/>
    <xf numFmtId="0" fontId="5" fillId="0" borderId="42" xfId="1" applyFont="1" applyBorder="1" applyAlignment="1">
      <alignment vertical="center"/>
    </xf>
    <xf numFmtId="181" fontId="5" fillId="0" borderId="43" xfId="1" applyNumberFormat="1" applyFont="1" applyBorder="1"/>
    <xf numFmtId="181" fontId="5" fillId="0" borderId="8" xfId="1" applyNumberFormat="1" applyFont="1" applyBorder="1"/>
    <xf numFmtId="181" fontId="5" fillId="0" borderId="44" xfId="1" applyNumberFormat="1" applyFont="1" applyBorder="1"/>
    <xf numFmtId="0" fontId="8" fillId="0" borderId="45" xfId="4" applyFont="1" applyBorder="1" applyAlignment="1">
      <alignment vertical="center"/>
    </xf>
    <xf numFmtId="0" fontId="8" fillId="0" borderId="46" xfId="4" applyFont="1" applyBorder="1" applyAlignment="1">
      <alignment vertical="center"/>
    </xf>
    <xf numFmtId="38" fontId="5" fillId="0" borderId="45" xfId="1" applyNumberFormat="1" applyFont="1" applyBorder="1"/>
    <xf numFmtId="38" fontId="5" fillId="0" borderId="47" xfId="1" applyNumberFormat="1" applyFont="1" applyBorder="1"/>
    <xf numFmtId="38" fontId="5" fillId="0" borderId="46" xfId="1" applyNumberFormat="1" applyFont="1" applyBorder="1"/>
    <xf numFmtId="179" fontId="5" fillId="0" borderId="37" xfId="1" applyNumberFormat="1" applyFont="1" applyBorder="1"/>
    <xf numFmtId="179" fontId="5" fillId="0" borderId="36" xfId="1" applyNumberFormat="1" applyFont="1" applyBorder="1"/>
    <xf numFmtId="179" fontId="5" fillId="0" borderId="38" xfId="1" applyNumberFormat="1" applyFont="1" applyBorder="1"/>
    <xf numFmtId="179" fontId="5" fillId="0" borderId="38" xfId="2" applyNumberFormat="1" applyFont="1" applyBorder="1"/>
    <xf numFmtId="179" fontId="5" fillId="0" borderId="39" xfId="1" applyNumberFormat="1" applyFont="1" applyBorder="1"/>
    <xf numFmtId="0" fontId="5" fillId="0" borderId="0" xfId="1" applyFont="1" applyAlignment="1">
      <alignment vertical="center"/>
    </xf>
    <xf numFmtId="0" fontId="5" fillId="0" borderId="0" xfId="1" applyFont="1" applyAlignment="1">
      <alignment horizontal="center"/>
    </xf>
    <xf numFmtId="38" fontId="17" fillId="6" borderId="5" xfId="2" applyFont="1" applyFill="1" applyBorder="1" applyAlignment="1" applyProtection="1">
      <alignment horizontal="right" vertical="center"/>
      <protection locked="0"/>
    </xf>
    <xf numFmtId="38" fontId="17" fillId="6" borderId="52" xfId="2" applyFont="1" applyFill="1" applyBorder="1" applyAlignment="1" applyProtection="1">
      <alignment horizontal="right" vertical="center"/>
      <protection locked="0"/>
    </xf>
    <xf numFmtId="38" fontId="17" fillId="6" borderId="55" xfId="2" applyFont="1" applyFill="1" applyBorder="1" applyAlignment="1" applyProtection="1">
      <alignment horizontal="right" vertical="center"/>
      <protection locked="0"/>
    </xf>
    <xf numFmtId="183" fontId="0" fillId="0" borderId="9" xfId="0" applyNumberFormat="1" applyBorder="1">
      <alignment vertical="center"/>
    </xf>
    <xf numFmtId="183" fontId="0" fillId="0" borderId="0" xfId="0" applyNumberFormat="1" applyBorder="1">
      <alignment vertical="center"/>
    </xf>
    <xf numFmtId="183" fontId="0" fillId="0" borderId="0" xfId="0" applyNumberFormat="1">
      <alignment vertical="center"/>
    </xf>
    <xf numFmtId="183" fontId="0" fillId="0" borderId="10" xfId="0" applyNumberFormat="1" applyBorder="1">
      <alignment vertical="center"/>
    </xf>
    <xf numFmtId="183" fontId="0" fillId="0" borderId="2" xfId="0" applyNumberFormat="1" applyBorder="1">
      <alignment vertical="center"/>
    </xf>
    <xf numFmtId="183" fontId="0" fillId="0" borderId="3" xfId="0" applyNumberFormat="1" applyBorder="1">
      <alignment vertical="center"/>
    </xf>
    <xf numFmtId="183" fontId="0" fillId="0" borderId="4" xfId="0" applyNumberFormat="1" applyBorder="1">
      <alignment vertical="center"/>
    </xf>
    <xf numFmtId="183" fontId="0" fillId="0" borderId="6" xfId="0" applyNumberFormat="1" applyBorder="1">
      <alignment vertical="center"/>
    </xf>
    <xf numFmtId="183" fontId="0" fillId="0" borderId="1" xfId="0" applyNumberFormat="1" applyBorder="1">
      <alignment vertical="center"/>
    </xf>
    <xf numFmtId="183" fontId="0" fillId="0" borderId="7" xfId="0" applyNumberFormat="1" applyBorder="1">
      <alignment vertical="center"/>
    </xf>
    <xf numFmtId="183" fontId="0" fillId="0" borderId="13" xfId="0" applyNumberFormat="1" applyBorder="1">
      <alignment vertical="center"/>
    </xf>
    <xf numFmtId="183" fontId="0" fillId="0" borderId="14" xfId="0" applyNumberFormat="1" applyBorder="1">
      <alignment vertical="center"/>
    </xf>
    <xf numFmtId="183" fontId="0" fillId="0" borderId="12" xfId="0" applyNumberFormat="1" applyBorder="1">
      <alignment vertical="center"/>
    </xf>
    <xf numFmtId="38" fontId="3" fillId="2" borderId="11" xfId="1" applyNumberFormat="1" applyFill="1" applyBorder="1" applyAlignment="1">
      <alignment vertical="center"/>
    </xf>
    <xf numFmtId="38" fontId="3" fillId="2" borderId="9" xfId="2" applyFont="1" applyFill="1" applyBorder="1" applyAlignment="1">
      <alignment vertical="center"/>
    </xf>
    <xf numFmtId="38" fontId="3" fillId="2" borderId="11" xfId="2" applyFont="1" applyFill="1" applyBorder="1" applyAlignment="1">
      <alignment vertical="center"/>
    </xf>
    <xf numFmtId="0" fontId="0" fillId="0" borderId="0" xfId="0" applyFill="1" applyBorder="1" applyAlignment="1">
      <alignment vertical="center" wrapText="1"/>
    </xf>
    <xf numFmtId="181" fontId="5" fillId="2" borderId="11" xfId="1" applyNumberFormat="1" applyFont="1" applyFill="1" applyBorder="1"/>
    <xf numFmtId="179" fontId="5" fillId="2" borderId="41" xfId="2" applyNumberFormat="1" applyFont="1" applyFill="1" applyBorder="1"/>
    <xf numFmtId="0" fontId="6" fillId="0" borderId="0" xfId="0" applyFont="1">
      <alignment vertical="center"/>
    </xf>
    <xf numFmtId="0" fontId="8" fillId="0" borderId="0" xfId="3" applyFont="1" applyBorder="1" applyAlignment="1">
      <alignment horizontal="center" vertical="center"/>
    </xf>
    <xf numFmtId="179" fontId="8" fillId="0" borderId="56" xfId="2" applyNumberFormat="1" applyFont="1" applyFill="1" applyBorder="1" applyAlignment="1" applyProtection="1">
      <alignment horizontal="center" vertical="center"/>
    </xf>
    <xf numFmtId="0" fontId="11" fillId="0" borderId="57" xfId="3" quotePrefix="1" applyFont="1" applyBorder="1" applyAlignment="1">
      <alignment horizontal="center" vertical="center" wrapText="1"/>
    </xf>
    <xf numFmtId="0" fontId="5" fillId="0" borderId="58" xfId="0" applyFont="1" applyBorder="1" applyAlignment="1">
      <alignment horizontal="center" vertical="center"/>
    </xf>
    <xf numFmtId="0" fontId="5" fillId="0" borderId="59"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wrapText="1"/>
    </xf>
    <xf numFmtId="0" fontId="5" fillId="0" borderId="30" xfId="0" applyFont="1" applyBorder="1" applyAlignment="1">
      <alignment horizontal="center" vertical="center"/>
    </xf>
    <xf numFmtId="0" fontId="11" fillId="0" borderId="36" xfId="3" quotePrefix="1" applyFont="1" applyBorder="1" applyAlignment="1">
      <alignment horizontal="center" vertical="center" wrapText="1"/>
    </xf>
    <xf numFmtId="38" fontId="5" fillId="0" borderId="36" xfId="1" applyNumberFormat="1" applyFont="1" applyBorder="1"/>
    <xf numFmtId="0" fontId="3" fillId="0" borderId="0" xfId="6" applyFont="1" applyAlignment="1">
      <alignment vertical="center"/>
    </xf>
    <xf numFmtId="177" fontId="0" fillId="3" borderId="11" xfId="2" applyNumberFormat="1" applyFont="1" applyFill="1" applyBorder="1" applyAlignment="1">
      <alignment vertical="center"/>
    </xf>
    <xf numFmtId="179" fontId="8" fillId="0" borderId="21" xfId="2" applyNumberFormat="1" applyFont="1" applyFill="1" applyBorder="1" applyAlignment="1" applyProtection="1">
      <alignment horizontal="center" vertical="center"/>
    </xf>
    <xf numFmtId="181" fontId="5" fillId="0" borderId="11" xfId="1" applyNumberFormat="1" applyFont="1" applyFill="1" applyBorder="1"/>
    <xf numFmtId="0" fontId="8" fillId="0" borderId="0" xfId="4" applyFont="1" applyAlignment="1">
      <alignment vertical="center"/>
    </xf>
    <xf numFmtId="0" fontId="19" fillId="0" borderId="0" xfId="4" applyFont="1" applyAlignment="1">
      <alignment vertical="center"/>
    </xf>
    <xf numFmtId="0" fontId="8" fillId="0" borderId="0" xfId="7" applyFont="1" applyAlignment="1">
      <alignment horizontal="left" vertical="center" shrinkToFit="1"/>
    </xf>
    <xf numFmtId="0" fontId="8" fillId="0" borderId="0" xfId="7" applyFont="1" applyAlignment="1">
      <alignment vertical="center" shrinkToFit="1"/>
    </xf>
    <xf numFmtId="0" fontId="8" fillId="0" borderId="0" xfId="4" applyFont="1" applyAlignment="1">
      <alignment horizontal="right" vertical="center"/>
    </xf>
    <xf numFmtId="49" fontId="8" fillId="0" borderId="0" xfId="4" applyNumberFormat="1" applyFont="1" applyAlignment="1">
      <alignment horizontal="justify" vertical="center" wrapText="1"/>
    </xf>
    <xf numFmtId="0" fontId="8" fillId="0" borderId="0" xfId="4" applyFont="1" applyAlignment="1">
      <alignment horizontal="center" vertical="center"/>
    </xf>
    <xf numFmtId="0" fontId="8" fillId="0" borderId="15" xfId="8" applyFont="1" applyBorder="1" applyAlignment="1">
      <alignment horizontal="center" vertical="center" wrapText="1"/>
    </xf>
    <xf numFmtId="0" fontId="8" fillId="0" borderId="15" xfId="4" applyFont="1" applyBorder="1" applyAlignment="1">
      <alignment horizontal="center" vertical="center" wrapText="1"/>
    </xf>
    <xf numFmtId="0" fontId="8" fillId="6" borderId="15" xfId="4" applyFont="1" applyFill="1" applyBorder="1" applyAlignment="1">
      <alignment horizontal="center" vertical="center" wrapText="1"/>
    </xf>
    <xf numFmtId="0" fontId="8" fillId="0" borderId="15" xfId="4" applyFont="1" applyBorder="1" applyAlignment="1">
      <alignment horizontal="left" vertical="center"/>
    </xf>
    <xf numFmtId="38" fontId="8" fillId="0" borderId="15" xfId="9" applyFont="1" applyFill="1" applyBorder="1" applyAlignment="1">
      <alignment vertical="center"/>
    </xf>
    <xf numFmtId="38" fontId="8" fillId="6" borderId="16" xfId="9" applyFont="1" applyFill="1" applyBorder="1" applyAlignment="1">
      <alignment vertical="center"/>
    </xf>
    <xf numFmtId="38" fontId="8" fillId="0" borderId="15" xfId="9" applyFont="1" applyBorder="1" applyAlignment="1">
      <alignment vertical="center"/>
    </xf>
    <xf numFmtId="38" fontId="8" fillId="6" borderId="16" xfId="4" applyNumberFormat="1" applyFont="1" applyFill="1" applyBorder="1" applyAlignment="1">
      <alignment vertical="center"/>
    </xf>
    <xf numFmtId="177" fontId="8" fillId="0" borderId="15" xfId="9" applyNumberFormat="1" applyFont="1" applyBorder="1" applyAlignment="1">
      <alignment vertical="center"/>
    </xf>
    <xf numFmtId="177" fontId="8" fillId="6" borderId="15" xfId="4" applyNumberFormat="1" applyFont="1" applyFill="1" applyBorder="1" applyAlignment="1">
      <alignment vertical="center"/>
    </xf>
    <xf numFmtId="0" fontId="8" fillId="0" borderId="0" xfId="4" applyFont="1" applyAlignment="1">
      <alignment horizontal="left" vertical="center"/>
    </xf>
    <xf numFmtId="177" fontId="8" fillId="0" borderId="0" xfId="9" applyNumberFormat="1" applyFont="1" applyBorder="1" applyAlignment="1">
      <alignment vertical="center"/>
    </xf>
    <xf numFmtId="177" fontId="8" fillId="0" borderId="0" xfId="4" applyNumberFormat="1" applyFont="1" applyAlignment="1">
      <alignment vertical="center"/>
    </xf>
    <xf numFmtId="0" fontId="25" fillId="0" borderId="0" xfId="10" applyFont="1" applyFill="1" applyAlignment="1" applyProtection="1">
      <alignment horizontal="center" vertical="center"/>
    </xf>
    <xf numFmtId="49" fontId="8" fillId="0" borderId="0" xfId="4" applyNumberFormat="1" applyFont="1" applyAlignment="1">
      <alignment horizontal="left" vertical="center"/>
    </xf>
    <xf numFmtId="49" fontId="8" fillId="0" borderId="0" xfId="4" applyNumberFormat="1" applyFont="1" applyAlignment="1">
      <alignment horizontal="left" vertical="center" wrapText="1"/>
    </xf>
    <xf numFmtId="49" fontId="8" fillId="0" borderId="0" xfId="4" applyNumberFormat="1" applyFont="1" applyAlignment="1">
      <alignment vertical="center"/>
    </xf>
    <xf numFmtId="0" fontId="3" fillId="0" borderId="0" xfId="11">
      <alignment vertical="center"/>
    </xf>
    <xf numFmtId="184" fontId="3" fillId="0" borderId="60" xfId="9" applyNumberFormat="1" applyFont="1" applyBorder="1" applyAlignment="1" applyProtection="1">
      <alignment vertical="center"/>
    </xf>
    <xf numFmtId="184" fontId="3" fillId="0" borderId="62" xfId="9" applyNumberFormat="1" applyFont="1" applyBorder="1" applyAlignment="1" applyProtection="1">
      <alignment vertical="center"/>
    </xf>
    <xf numFmtId="185" fontId="3" fillId="0" borderId="0" xfId="9" applyNumberFormat="1" applyFont="1" applyBorder="1" applyAlignment="1" applyProtection="1">
      <alignment vertical="center"/>
    </xf>
    <xf numFmtId="179" fontId="5" fillId="0" borderId="0" xfId="2" applyNumberFormat="1" applyFont="1" applyFill="1" applyBorder="1" applyAlignment="1">
      <alignment vertical="center"/>
    </xf>
    <xf numFmtId="0" fontId="11" fillId="0" borderId="36" xfId="3" quotePrefix="1" applyFont="1" applyBorder="1" applyAlignment="1">
      <alignment horizontal="left" vertical="center" wrapText="1"/>
    </xf>
    <xf numFmtId="187" fontId="5" fillId="0" borderId="41" xfId="1" applyNumberFormat="1" applyFont="1" applyBorder="1" applyAlignment="1"/>
    <xf numFmtId="187" fontId="20" fillId="0" borderId="41" xfId="1" applyNumberFormat="1" applyFont="1" applyBorder="1" applyAlignment="1"/>
    <xf numFmtId="187" fontId="20" fillId="0" borderId="41" xfId="0" applyNumberFormat="1" applyFont="1" applyBorder="1" applyAlignment="1"/>
    <xf numFmtId="187" fontId="21" fillId="0" borderId="41" xfId="0" applyNumberFormat="1" applyFont="1" applyBorder="1" applyAlignment="1"/>
    <xf numFmtId="0" fontId="29" fillId="0" borderId="0" xfId="12">
      <alignment vertical="center"/>
    </xf>
    <xf numFmtId="0" fontId="29" fillId="0" borderId="0" xfId="12" applyAlignment="1">
      <alignment horizontal="right" vertical="center"/>
    </xf>
    <xf numFmtId="0" fontId="29" fillId="0" borderId="0" xfId="12" applyAlignment="1">
      <alignment horizontal="center" vertical="center"/>
    </xf>
    <xf numFmtId="38" fontId="29" fillId="0" borderId="0" xfId="9" applyFont="1" applyBorder="1">
      <alignment vertical="center"/>
    </xf>
    <xf numFmtId="0" fontId="31" fillId="0" borderId="0" xfId="12" applyFont="1">
      <alignment vertical="center"/>
    </xf>
    <xf numFmtId="0" fontId="31" fillId="0" borderId="5" xfId="12" applyFont="1" applyBorder="1" applyAlignment="1">
      <alignment horizontal="center" vertical="center"/>
    </xf>
    <xf numFmtId="0" fontId="29" fillId="0" borderId="13" xfId="12" applyBorder="1">
      <alignment vertical="center"/>
    </xf>
    <xf numFmtId="0" fontId="29" fillId="9" borderId="83" xfId="12" applyFill="1" applyBorder="1" applyProtection="1">
      <alignment vertical="center"/>
      <protection locked="0"/>
    </xf>
    <xf numFmtId="0" fontId="29" fillId="0" borderId="2" xfId="12" applyBorder="1" applyAlignment="1">
      <alignment horizontal="center" vertical="center"/>
    </xf>
    <xf numFmtId="0" fontId="29" fillId="0" borderId="3" xfId="12" applyBorder="1">
      <alignment vertical="center"/>
    </xf>
    <xf numFmtId="0" fontId="29" fillId="0" borderId="13" xfId="12" applyBorder="1" applyAlignment="1">
      <alignment horizontal="center" vertical="center"/>
    </xf>
    <xf numFmtId="0" fontId="29" fillId="0" borderId="14" xfId="12" applyBorder="1">
      <alignment vertical="center"/>
    </xf>
    <xf numFmtId="1" fontId="29" fillId="0" borderId="84" xfId="12" applyNumberFormat="1" applyBorder="1" applyProtection="1">
      <alignment vertical="center"/>
      <protection hidden="1"/>
    </xf>
    <xf numFmtId="0" fontId="29" fillId="9" borderId="85" xfId="12" applyFill="1" applyBorder="1" applyProtection="1">
      <alignment vertical="center"/>
      <protection locked="0"/>
    </xf>
    <xf numFmtId="0" fontId="29" fillId="0" borderId="6" xfId="12" applyBorder="1">
      <alignment vertical="center"/>
    </xf>
    <xf numFmtId="0" fontId="29" fillId="9" borderId="31" xfId="12" applyFill="1" applyBorder="1" applyProtection="1">
      <alignment vertical="center"/>
      <protection locked="0"/>
    </xf>
    <xf numFmtId="0" fontId="29" fillId="9" borderId="39" xfId="12" applyFill="1" applyBorder="1" applyProtection="1">
      <alignment vertical="center"/>
      <protection locked="0"/>
    </xf>
    <xf numFmtId="0" fontId="29" fillId="0" borderId="0" xfId="12" applyAlignment="1">
      <alignment vertical="top" wrapText="1"/>
    </xf>
    <xf numFmtId="0" fontId="29" fillId="0" borderId="6" xfId="12" applyBorder="1" applyAlignment="1">
      <alignment horizontal="center" vertical="center"/>
    </xf>
    <xf numFmtId="0" fontId="29" fillId="0" borderId="1" xfId="12" applyBorder="1">
      <alignment vertical="center"/>
    </xf>
    <xf numFmtId="1" fontId="29" fillId="0" borderId="86" xfId="12" applyNumberFormat="1" applyBorder="1" applyProtection="1">
      <alignment vertical="center"/>
      <protection hidden="1"/>
    </xf>
    <xf numFmtId="188" fontId="29" fillId="0" borderId="0" xfId="12" applyNumberFormat="1">
      <alignment vertical="center"/>
    </xf>
    <xf numFmtId="0" fontId="29" fillId="0" borderId="15" xfId="12" applyBorder="1" applyAlignment="1">
      <alignment horizontal="center" vertical="center" wrapText="1"/>
    </xf>
    <xf numFmtId="0" fontId="29" fillId="0" borderId="15" xfId="12" applyBorder="1" applyAlignment="1">
      <alignment horizontal="center" vertical="center"/>
    </xf>
    <xf numFmtId="0" fontId="29" fillId="0" borderId="12" xfId="12" applyBorder="1" applyAlignment="1">
      <alignment horizontal="center" vertical="center"/>
    </xf>
    <xf numFmtId="0" fontId="29" fillId="0" borderId="2" xfId="12" applyBorder="1">
      <alignment vertical="center"/>
    </xf>
    <xf numFmtId="0" fontId="29" fillId="0" borderId="5" xfId="12" applyBorder="1">
      <alignment vertical="center"/>
    </xf>
    <xf numFmtId="189" fontId="33" fillId="0" borderId="5" xfId="12" applyNumberFormat="1" applyFont="1" applyBorder="1">
      <alignment vertical="center"/>
    </xf>
    <xf numFmtId="189" fontId="29" fillId="0" borderId="5" xfId="12" applyNumberFormat="1" applyBorder="1">
      <alignment vertical="center"/>
    </xf>
    <xf numFmtId="189" fontId="29" fillId="0" borderId="4" xfId="12" applyNumberFormat="1" applyBorder="1">
      <alignment vertical="center"/>
    </xf>
    <xf numFmtId="189" fontId="29" fillId="0" borderId="0" xfId="12" applyNumberFormat="1">
      <alignment vertical="center"/>
    </xf>
    <xf numFmtId="0" fontId="29" fillId="0" borderId="9" xfId="12" applyBorder="1">
      <alignment vertical="center"/>
    </xf>
    <xf numFmtId="38" fontId="29" fillId="0" borderId="11" xfId="13" applyFont="1" applyFill="1" applyBorder="1">
      <alignment vertical="center"/>
    </xf>
    <xf numFmtId="177" fontId="3" fillId="0" borderId="10" xfId="9" applyNumberFormat="1" applyFont="1" applyBorder="1">
      <alignment vertical="center"/>
    </xf>
    <xf numFmtId="177" fontId="29" fillId="0" borderId="0" xfId="9" applyNumberFormat="1" applyFont="1" applyBorder="1">
      <alignment vertical="center"/>
    </xf>
    <xf numFmtId="0" fontId="29" fillId="0" borderId="11" xfId="12" applyBorder="1">
      <alignment vertical="center"/>
    </xf>
    <xf numFmtId="189" fontId="33" fillId="0" borderId="11" xfId="12" applyNumberFormat="1" applyFont="1" applyBorder="1">
      <alignment vertical="center"/>
    </xf>
    <xf numFmtId="189" fontId="29" fillId="0" borderId="11" xfId="12" applyNumberFormat="1" applyBorder="1">
      <alignment vertical="center"/>
    </xf>
    <xf numFmtId="189" fontId="29" fillId="0" borderId="10" xfId="12" applyNumberFormat="1" applyBorder="1">
      <alignment vertical="center"/>
    </xf>
    <xf numFmtId="38" fontId="29" fillId="0" borderId="8" xfId="13" applyFont="1" applyFill="1" applyBorder="1">
      <alignment vertical="center"/>
    </xf>
    <xf numFmtId="177" fontId="3" fillId="0" borderId="7" xfId="9" applyNumberFormat="1" applyFont="1" applyBorder="1">
      <alignment vertical="center"/>
    </xf>
    <xf numFmtId="0" fontId="29" fillId="0" borderId="8" xfId="12" applyBorder="1">
      <alignment vertical="center"/>
    </xf>
    <xf numFmtId="189" fontId="33" fillId="0" borderId="8" xfId="12" applyNumberFormat="1" applyFont="1" applyBorder="1">
      <alignment vertical="center"/>
    </xf>
    <xf numFmtId="189" fontId="29" fillId="0" borderId="8" xfId="12" applyNumberFormat="1" applyBorder="1">
      <alignment vertical="center"/>
    </xf>
    <xf numFmtId="189" fontId="29" fillId="0" borderId="7" xfId="12" applyNumberFormat="1" applyBorder="1">
      <alignment vertical="center"/>
    </xf>
    <xf numFmtId="38" fontId="33" fillId="0" borderId="8" xfId="13" applyFont="1" applyBorder="1">
      <alignment vertical="center"/>
    </xf>
    <xf numFmtId="177" fontId="33" fillId="0" borderId="8" xfId="9" applyNumberFormat="1" applyFont="1" applyBorder="1">
      <alignment vertical="center"/>
    </xf>
    <xf numFmtId="0" fontId="0" fillId="0" borderId="3" xfId="12" applyFont="1" applyBorder="1">
      <alignment vertical="center"/>
    </xf>
    <xf numFmtId="0" fontId="29" fillId="0" borderId="15" xfId="12" applyBorder="1">
      <alignment vertical="center"/>
    </xf>
    <xf numFmtId="189" fontId="33" fillId="0" borderId="15" xfId="12" applyNumberFormat="1" applyFont="1" applyBorder="1">
      <alignment vertical="center"/>
    </xf>
    <xf numFmtId="189" fontId="29" fillId="0" borderId="15" xfId="12" applyNumberFormat="1" applyBorder="1">
      <alignment vertical="center"/>
    </xf>
    <xf numFmtId="0" fontId="29" fillId="0" borderId="9" xfId="12" applyBorder="1" applyAlignment="1">
      <alignment horizontal="right" vertical="center"/>
    </xf>
    <xf numFmtId="38" fontId="29" fillId="0" borderId="5" xfId="9" applyFont="1" applyFill="1" applyBorder="1">
      <alignment vertical="center"/>
    </xf>
    <xf numFmtId="38" fontId="29" fillId="0" borderId="9" xfId="9" applyFont="1" applyFill="1" applyBorder="1">
      <alignment vertical="center"/>
    </xf>
    <xf numFmtId="38" fontId="29" fillId="0" borderId="11" xfId="9" applyFont="1" applyFill="1" applyBorder="1">
      <alignment vertical="center"/>
    </xf>
    <xf numFmtId="38" fontId="29" fillId="0" borderId="6" xfId="9" applyFont="1" applyFill="1" applyBorder="1">
      <alignment vertical="center"/>
    </xf>
    <xf numFmtId="38" fontId="29" fillId="0" borderId="8" xfId="9" applyFont="1" applyFill="1" applyBorder="1">
      <alignment vertical="center"/>
    </xf>
    <xf numFmtId="38" fontId="3" fillId="0" borderId="6" xfId="9" applyFont="1" applyFill="1" applyBorder="1">
      <alignment vertical="center"/>
    </xf>
    <xf numFmtId="38" fontId="3" fillId="0" borderId="8" xfId="9" applyFont="1" applyFill="1" applyBorder="1">
      <alignment vertical="center"/>
    </xf>
    <xf numFmtId="182" fontId="29" fillId="0" borderId="0" xfId="12" applyNumberFormat="1">
      <alignment vertical="center"/>
    </xf>
    <xf numFmtId="182" fontId="33" fillId="0" borderId="0" xfId="12" applyNumberFormat="1" applyFont="1">
      <alignment vertical="center"/>
    </xf>
    <xf numFmtId="0" fontId="3" fillId="0" borderId="0" xfId="12" applyFont="1">
      <alignment vertical="center"/>
    </xf>
    <xf numFmtId="38" fontId="29" fillId="0" borderId="0" xfId="9" applyFont="1" applyFill="1" applyBorder="1">
      <alignment vertical="center"/>
    </xf>
    <xf numFmtId="0" fontId="29" fillId="0" borderId="0" xfId="12" applyAlignment="1">
      <alignment horizontal="left" vertical="top" wrapText="1"/>
    </xf>
    <xf numFmtId="0" fontId="3" fillId="0" borderId="15" xfId="11" applyBorder="1">
      <alignment vertical="center"/>
    </xf>
    <xf numFmtId="190" fontId="3" fillId="0" borderId="15" xfId="11" applyNumberFormat="1" applyBorder="1">
      <alignment vertical="center"/>
    </xf>
    <xf numFmtId="0" fontId="29" fillId="0" borderId="0" xfId="12" applyAlignment="1">
      <alignment horizontal="left" vertical="center"/>
    </xf>
    <xf numFmtId="0" fontId="17" fillId="0" borderId="0" xfId="11" applyFont="1">
      <alignment vertical="center"/>
    </xf>
    <xf numFmtId="0" fontId="29" fillId="0" borderId="3" xfId="12" applyBorder="1" applyAlignment="1">
      <alignment horizontal="left" vertical="center"/>
    </xf>
    <xf numFmtId="186" fontId="3" fillId="0" borderId="15" xfId="11" applyNumberFormat="1" applyBorder="1" applyAlignment="1">
      <alignment horizontal="right" vertical="center"/>
    </xf>
    <xf numFmtId="188" fontId="3" fillId="0" borderId="15" xfId="11" applyNumberFormat="1" applyBorder="1" applyAlignment="1">
      <alignment horizontal="right" vertical="center"/>
    </xf>
    <xf numFmtId="0" fontId="29" fillId="0" borderId="0" xfId="12" applyAlignment="1">
      <alignment vertical="center" wrapText="1"/>
    </xf>
    <xf numFmtId="176" fontId="29" fillId="0" borderId="0" xfId="12" applyNumberFormat="1">
      <alignment vertical="center"/>
    </xf>
    <xf numFmtId="186" fontId="29" fillId="0" borderId="15" xfId="12" applyNumberFormat="1" applyBorder="1" applyAlignment="1">
      <alignment horizontal="right" vertical="center"/>
    </xf>
    <xf numFmtId="188" fontId="29" fillId="0" borderId="15" xfId="12" applyNumberFormat="1" applyBorder="1" applyAlignment="1">
      <alignment horizontal="right"/>
    </xf>
    <xf numFmtId="0" fontId="3" fillId="0" borderId="15" xfId="11" applyBorder="1" applyAlignment="1">
      <alignment horizontal="center" vertical="center"/>
    </xf>
    <xf numFmtId="0" fontId="3" fillId="0" borderId="0" xfId="11" applyAlignment="1">
      <alignment horizontal="center" vertical="center"/>
    </xf>
    <xf numFmtId="188" fontId="29" fillId="0" borderId="15" xfId="12" applyNumberFormat="1" applyBorder="1" applyAlignment="1">
      <alignment horizontal="right" vertical="center"/>
    </xf>
    <xf numFmtId="0" fontId="35" fillId="0" borderId="0" xfId="11" applyFont="1">
      <alignment vertical="center"/>
    </xf>
    <xf numFmtId="1" fontId="29" fillId="0" borderId="15" xfId="12" applyNumberFormat="1" applyBorder="1">
      <alignment vertical="center"/>
    </xf>
    <xf numFmtId="188" fontId="29" fillId="0" borderId="15" xfId="12" applyNumberFormat="1" applyBorder="1">
      <alignment vertical="center"/>
    </xf>
    <xf numFmtId="188" fontId="3" fillId="0" borderId="15" xfId="11" applyNumberFormat="1" applyBorder="1">
      <alignment vertical="center"/>
    </xf>
    <xf numFmtId="1" fontId="3" fillId="0" borderId="0" xfId="11" applyNumberFormat="1">
      <alignment vertical="center"/>
    </xf>
    <xf numFmtId="1" fontId="29" fillId="3" borderId="15" xfId="12" applyNumberFormat="1" applyFill="1" applyBorder="1">
      <alignment vertical="center"/>
    </xf>
    <xf numFmtId="188" fontId="29" fillId="3" borderId="15" xfId="12" applyNumberFormat="1" applyFill="1" applyBorder="1">
      <alignment vertical="center"/>
    </xf>
    <xf numFmtId="186" fontId="29" fillId="3" borderId="15" xfId="12" applyNumberFormat="1" applyFill="1" applyBorder="1" applyAlignment="1">
      <alignment horizontal="right" vertical="center"/>
    </xf>
    <xf numFmtId="190" fontId="29" fillId="0" borderId="15" xfId="12" applyNumberFormat="1" applyBorder="1">
      <alignment vertical="center"/>
    </xf>
    <xf numFmtId="191" fontId="29" fillId="0" borderId="15" xfId="12" applyNumberFormat="1" applyBorder="1">
      <alignment vertical="center"/>
    </xf>
    <xf numFmtId="191" fontId="3" fillId="0" borderId="15" xfId="11" applyNumberFormat="1" applyBorder="1">
      <alignment vertical="center"/>
    </xf>
    <xf numFmtId="0" fontId="29" fillId="0" borderId="0" xfId="12" applyAlignment="1">
      <alignment horizontal="right"/>
    </xf>
    <xf numFmtId="0" fontId="29" fillId="0" borderId="12" xfId="12" applyBorder="1">
      <alignment vertical="center"/>
    </xf>
    <xf numFmtId="1" fontId="29" fillId="0" borderId="0" xfId="12" applyNumberFormat="1">
      <alignment vertical="center"/>
    </xf>
    <xf numFmtId="0" fontId="29" fillId="0" borderId="3" xfId="12" applyBorder="1" applyAlignment="1">
      <alignment horizontal="center" vertical="center"/>
    </xf>
    <xf numFmtId="188" fontId="29" fillId="0" borderId="3" xfId="12" applyNumberFormat="1" applyBorder="1">
      <alignment vertical="center"/>
    </xf>
    <xf numFmtId="0" fontId="36" fillId="0" borderId="5" xfId="12" applyFont="1" applyBorder="1">
      <alignment vertical="center"/>
    </xf>
    <xf numFmtId="0" fontId="36" fillId="0" borderId="9" xfId="12" applyFont="1" applyBorder="1">
      <alignment vertical="center"/>
    </xf>
    <xf numFmtId="0" fontId="36" fillId="0" borderId="2" xfId="12" applyFont="1" applyBorder="1">
      <alignment vertical="center"/>
    </xf>
    <xf numFmtId="0" fontId="36" fillId="0" borderId="15" xfId="12" applyFont="1" applyBorder="1">
      <alignment vertical="center"/>
    </xf>
    <xf numFmtId="0" fontId="3" fillId="0" borderId="0" xfId="11" applyBorder="1">
      <alignment vertical="center"/>
    </xf>
    <xf numFmtId="0" fontId="29" fillId="0" borderId="0" xfId="12" applyBorder="1">
      <alignment vertical="center"/>
    </xf>
    <xf numFmtId="186" fontId="29" fillId="0" borderId="0" xfId="12" applyNumberFormat="1" applyBorder="1" applyAlignment="1">
      <alignment horizontal="right" vertical="center"/>
    </xf>
    <xf numFmtId="0" fontId="29" fillId="0" borderId="13" xfId="12" quotePrefix="1" applyBorder="1" applyAlignment="1">
      <alignment horizontal="center" vertical="center"/>
    </xf>
    <xf numFmtId="1" fontId="29" fillId="0" borderId="87" xfId="12" applyNumberFormat="1" applyBorder="1" applyProtection="1">
      <alignment vertical="center"/>
      <protection hidden="1"/>
    </xf>
    <xf numFmtId="1" fontId="29" fillId="0" borderId="88" xfId="12" applyNumberFormat="1" applyBorder="1" applyProtection="1">
      <alignment vertical="center"/>
      <protection hidden="1"/>
    </xf>
    <xf numFmtId="0" fontId="29" fillId="0" borderId="13" xfId="12" applyFill="1" applyBorder="1" applyAlignment="1">
      <alignment horizontal="center" vertical="center"/>
    </xf>
    <xf numFmtId="0" fontId="29" fillId="0" borderId="12" xfId="12" applyFill="1" applyBorder="1">
      <alignment vertical="center"/>
    </xf>
    <xf numFmtId="1" fontId="29" fillId="0" borderId="15" xfId="12" applyNumberFormat="1" applyFill="1" applyBorder="1">
      <alignment vertical="center"/>
    </xf>
    <xf numFmtId="179" fontId="5" fillId="0" borderId="0" xfId="1" applyNumberFormat="1" applyFont="1" applyBorder="1"/>
    <xf numFmtId="179" fontId="5" fillId="2" borderId="0" xfId="1" applyNumberFormat="1" applyFont="1" applyFill="1" applyBorder="1"/>
    <xf numFmtId="0" fontId="36" fillId="0" borderId="0" xfId="12" applyFont="1">
      <alignment vertical="center"/>
    </xf>
    <xf numFmtId="0" fontId="36" fillId="0" borderId="15" xfId="12" applyFont="1" applyFill="1" applyBorder="1" applyAlignment="1">
      <alignment vertical="center" shrinkToFit="1"/>
    </xf>
    <xf numFmtId="177" fontId="36" fillId="0" borderId="0" xfId="9" applyNumberFormat="1" applyFont="1" applyBorder="1">
      <alignment vertical="center"/>
    </xf>
    <xf numFmtId="0" fontId="36" fillId="0" borderId="0" xfId="11" applyFont="1">
      <alignment vertical="center"/>
    </xf>
    <xf numFmtId="0" fontId="37" fillId="0" borderId="0" xfId="11" applyFont="1">
      <alignment vertical="center"/>
    </xf>
    <xf numFmtId="0" fontId="29" fillId="0" borderId="0" xfId="12" applyAlignment="1">
      <alignment horizontal="center" vertical="center"/>
    </xf>
    <xf numFmtId="0" fontId="29" fillId="0" borderId="15" xfId="12" applyBorder="1" applyAlignment="1">
      <alignment horizontal="center" vertical="center"/>
    </xf>
    <xf numFmtId="0" fontId="29" fillId="0" borderId="0" xfId="12">
      <alignment vertical="center"/>
    </xf>
    <xf numFmtId="38" fontId="29" fillId="0" borderId="15" xfId="14" applyFont="1" applyBorder="1" applyAlignment="1">
      <alignment horizontal="right" vertical="center"/>
    </xf>
    <xf numFmtId="0" fontId="3" fillId="10" borderId="15" xfId="11" applyFill="1" applyBorder="1">
      <alignment vertical="center"/>
    </xf>
    <xf numFmtId="0" fontId="3" fillId="10" borderId="15" xfId="11" applyFill="1" applyBorder="1" applyAlignment="1">
      <alignment horizontal="center" vertical="center"/>
    </xf>
    <xf numFmtId="188" fontId="29" fillId="10" borderId="15" xfId="12" applyNumberFormat="1" applyFill="1" applyBorder="1">
      <alignment vertical="center"/>
    </xf>
    <xf numFmtId="190" fontId="3" fillId="10" borderId="15" xfId="11" applyNumberFormat="1" applyFill="1" applyBorder="1">
      <alignment vertical="center"/>
    </xf>
    <xf numFmtId="0" fontId="29" fillId="10" borderId="13" xfId="12" applyFill="1" applyBorder="1">
      <alignment vertical="center"/>
    </xf>
    <xf numFmtId="189" fontId="33" fillId="0" borderId="0" xfId="12" applyNumberFormat="1" applyFont="1" applyAlignment="1">
      <alignment horizontal="center" vertical="center"/>
    </xf>
    <xf numFmtId="0" fontId="33" fillId="0" borderId="0" xfId="12" applyFont="1">
      <alignment vertical="center"/>
    </xf>
    <xf numFmtId="0" fontId="33" fillId="0" borderId="0" xfId="11" applyFont="1">
      <alignment vertical="center"/>
    </xf>
    <xf numFmtId="0" fontId="29" fillId="11" borderId="83" xfId="12" applyFill="1" applyBorder="1">
      <alignment vertical="center"/>
    </xf>
    <xf numFmtId="0" fontId="39" fillId="0" borderId="0" xfId="12" applyFont="1">
      <alignment vertical="center"/>
    </xf>
    <xf numFmtId="0" fontId="3" fillId="0" borderId="12" xfId="1" applyBorder="1" applyAlignment="1">
      <alignment horizontal="center" vertical="center"/>
    </xf>
    <xf numFmtId="0" fontId="29" fillId="0" borderId="0" xfId="12" applyAlignment="1">
      <alignment horizontal="center" vertical="center"/>
    </xf>
    <xf numFmtId="0" fontId="3" fillId="0" borderId="0" xfId="11" applyAlignment="1">
      <alignment horizontal="center" vertical="center"/>
    </xf>
    <xf numFmtId="0" fontId="29" fillId="0" borderId="13" xfId="12" applyBorder="1" applyAlignment="1">
      <alignment horizontal="center" vertical="center"/>
    </xf>
    <xf numFmtId="0" fontId="3" fillId="0" borderId="12" xfId="11" applyBorder="1" applyAlignment="1">
      <alignment horizontal="center" vertical="center"/>
    </xf>
    <xf numFmtId="0" fontId="29" fillId="0" borderId="14" xfId="12" applyBorder="1" applyAlignment="1">
      <alignment horizontal="center" vertical="center"/>
    </xf>
    <xf numFmtId="0" fontId="29" fillId="0" borderId="12" xfId="12" applyBorder="1" applyAlignment="1">
      <alignment horizontal="center" vertical="center"/>
    </xf>
    <xf numFmtId="0" fontId="29" fillId="0" borderId="0" xfId="12" applyAlignment="1">
      <alignment horizontal="left" vertical="top" wrapText="1"/>
    </xf>
    <xf numFmtId="0" fontId="29" fillId="0" borderId="15" xfId="12" applyBorder="1" applyAlignment="1">
      <alignment horizontal="center" vertical="center"/>
    </xf>
    <xf numFmtId="0" fontId="29" fillId="0" borderId="0" xfId="12">
      <alignment vertical="center"/>
    </xf>
    <xf numFmtId="0" fontId="29" fillId="0" borderId="0" xfId="12" applyAlignment="1">
      <alignment horizontal="center" vertical="center" wrapText="1"/>
    </xf>
    <xf numFmtId="0" fontId="0" fillId="0" borderId="1" xfId="0" applyBorder="1">
      <alignment vertical="center"/>
    </xf>
    <xf numFmtId="0" fontId="3" fillId="0" borderId="13" xfId="1" applyBorder="1" applyAlignment="1">
      <alignment horizontal="center" vertical="center"/>
    </xf>
    <xf numFmtId="180" fontId="8" fillId="0" borderId="19" xfId="2" applyNumberFormat="1" applyFont="1" applyFill="1" applyBorder="1" applyAlignment="1" applyProtection="1">
      <alignment horizontal="center" vertical="center"/>
    </xf>
    <xf numFmtId="180" fontId="8" fillId="0" borderId="20" xfId="2" applyNumberFormat="1" applyFont="1" applyFill="1" applyBorder="1" applyAlignment="1" applyProtection="1">
      <alignment horizontal="center" vertical="center"/>
    </xf>
    <xf numFmtId="180" fontId="8" fillId="0" borderId="21" xfId="2" applyNumberFormat="1" applyFont="1" applyFill="1" applyBorder="1" applyAlignment="1" applyProtection="1">
      <alignment horizontal="center" vertical="center"/>
    </xf>
    <xf numFmtId="0" fontId="8" fillId="0" borderId="19" xfId="4" applyFont="1" applyBorder="1" applyAlignment="1">
      <alignment horizontal="center" vertical="center"/>
    </xf>
    <xf numFmtId="0" fontId="8" fillId="0" borderId="20" xfId="4" applyFont="1" applyBorder="1" applyAlignment="1">
      <alignment horizontal="center" vertical="center"/>
    </xf>
    <xf numFmtId="0" fontId="8" fillId="0" borderId="21" xfId="4" applyFont="1" applyBorder="1" applyAlignment="1">
      <alignment horizontal="center" vertical="center"/>
    </xf>
    <xf numFmtId="0" fontId="8" fillId="0" borderId="23" xfId="3" applyFont="1" applyBorder="1" applyAlignment="1">
      <alignment horizontal="center" vertical="center" wrapText="1"/>
    </xf>
    <xf numFmtId="0" fontId="8" fillId="0" borderId="23" xfId="3" applyFont="1" applyBorder="1" applyAlignment="1">
      <alignment horizontal="center" vertical="center"/>
    </xf>
    <xf numFmtId="0" fontId="8" fillId="0" borderId="32" xfId="3" applyFont="1" applyBorder="1" applyAlignment="1">
      <alignment horizontal="center" vertical="center"/>
    </xf>
    <xf numFmtId="0" fontId="8" fillId="0" borderId="18" xfId="3" applyFont="1" applyBorder="1" applyAlignment="1">
      <alignment horizontal="center" vertical="center"/>
    </xf>
    <xf numFmtId="0" fontId="8" fillId="0" borderId="24" xfId="3" applyFont="1" applyBorder="1" applyAlignment="1">
      <alignment horizontal="center" vertical="center"/>
    </xf>
    <xf numFmtId="0" fontId="8" fillId="0" borderId="33" xfId="3" applyFont="1" applyBorder="1" applyAlignment="1">
      <alignment horizontal="center" vertical="center"/>
    </xf>
    <xf numFmtId="179" fontId="8" fillId="0" borderId="19" xfId="2" applyNumberFormat="1" applyFont="1" applyFill="1" applyBorder="1" applyAlignment="1" applyProtection="1">
      <alignment horizontal="center" vertical="center"/>
    </xf>
    <xf numFmtId="179" fontId="8" fillId="0" borderId="20" xfId="2" applyNumberFormat="1" applyFont="1" applyFill="1" applyBorder="1" applyAlignment="1" applyProtection="1">
      <alignment horizontal="center" vertical="center"/>
    </xf>
    <xf numFmtId="179" fontId="8" fillId="0" borderId="21" xfId="2" applyNumberFormat="1" applyFont="1" applyFill="1" applyBorder="1" applyAlignment="1" applyProtection="1">
      <alignment horizontal="center" vertical="center"/>
    </xf>
    <xf numFmtId="179" fontId="8" fillId="0" borderId="22" xfId="2" applyNumberFormat="1" applyFont="1" applyFill="1" applyBorder="1" applyAlignment="1" applyProtection="1">
      <alignment horizontal="center" vertical="center" wrapText="1"/>
    </xf>
    <xf numFmtId="179" fontId="8" fillId="0" borderId="28" xfId="2" applyNumberFormat="1" applyFont="1" applyFill="1" applyBorder="1" applyAlignment="1" applyProtection="1">
      <alignment horizontal="center" vertical="center" wrapText="1"/>
    </xf>
    <xf numFmtId="184" fontId="3" fillId="0" borderId="69" xfId="9" applyNumberFormat="1" applyFont="1" applyBorder="1" applyAlignment="1" applyProtection="1">
      <alignment vertical="center"/>
    </xf>
    <xf numFmtId="184" fontId="3" fillId="0" borderId="70" xfId="9" applyNumberFormat="1" applyFont="1" applyBorder="1" applyAlignment="1" applyProtection="1">
      <alignment vertical="center"/>
    </xf>
    <xf numFmtId="184" fontId="3" fillId="0" borderId="71" xfId="9" applyNumberFormat="1" applyFont="1" applyBorder="1" applyAlignment="1" applyProtection="1">
      <alignment vertical="center"/>
    </xf>
    <xf numFmtId="184" fontId="3" fillId="0" borderId="6" xfId="9" applyNumberFormat="1" applyFont="1" applyBorder="1" applyAlignment="1" applyProtection="1">
      <alignment vertical="center"/>
    </xf>
    <xf numFmtId="184" fontId="0" fillId="0" borderId="1" xfId="9" applyNumberFormat="1" applyFont="1" applyBorder="1" applyAlignment="1" applyProtection="1">
      <alignment vertical="center"/>
    </xf>
    <xf numFmtId="184" fontId="0" fillId="0" borderId="7" xfId="9" applyNumberFormat="1" applyFont="1" applyBorder="1" applyAlignment="1" applyProtection="1">
      <alignment vertical="center"/>
    </xf>
    <xf numFmtId="184" fontId="3" fillId="0" borderId="1" xfId="9" applyNumberFormat="1" applyFont="1" applyBorder="1" applyAlignment="1" applyProtection="1">
      <alignment vertical="center"/>
    </xf>
    <xf numFmtId="184" fontId="3" fillId="0" borderId="7" xfId="9" applyNumberFormat="1" applyFont="1" applyBorder="1" applyAlignment="1" applyProtection="1">
      <alignment vertical="center"/>
    </xf>
    <xf numFmtId="0" fontId="3" fillId="0" borderId="0" xfId="1" applyProtection="1"/>
    <xf numFmtId="0" fontId="13" fillId="0" borderId="0" xfId="1" applyFont="1" applyAlignment="1" applyProtection="1">
      <alignment horizontal="right" vertical="center"/>
    </xf>
    <xf numFmtId="0" fontId="3" fillId="0" borderId="0" xfId="1" applyAlignment="1" applyProtection="1">
      <alignment vertical="center"/>
    </xf>
    <xf numFmtId="0" fontId="14" fillId="5" borderId="0" xfId="5" applyFont="1" applyFill="1" applyAlignment="1" applyProtection="1">
      <alignment horizontal="center" vertical="center"/>
    </xf>
    <xf numFmtId="0" fontId="15" fillId="0" borderId="0" xfId="1" applyFont="1" applyAlignment="1" applyProtection="1">
      <alignment horizontal="center" vertical="center"/>
    </xf>
    <xf numFmtId="0" fontId="5" fillId="0" borderId="0" xfId="1" applyFont="1" applyProtection="1"/>
    <xf numFmtId="0" fontId="5" fillId="0" borderId="0" xfId="1" applyFont="1" applyAlignment="1" applyProtection="1">
      <alignment horizontal="right" vertical="center" wrapText="1" shrinkToFit="1"/>
    </xf>
    <xf numFmtId="0" fontId="5" fillId="0" borderId="13" xfId="1" applyFont="1" applyBorder="1" applyAlignment="1" applyProtection="1">
      <alignment horizontal="center" vertical="center"/>
    </xf>
    <xf numFmtId="0" fontId="3" fillId="0" borderId="12" xfId="1" applyBorder="1" applyAlignment="1" applyProtection="1">
      <alignment horizontal="center" vertical="center"/>
    </xf>
    <xf numFmtId="0" fontId="5" fillId="6" borderId="15" xfId="1" applyFont="1" applyFill="1" applyBorder="1" applyAlignment="1" applyProtection="1">
      <alignment horizontal="center" vertical="center" wrapText="1"/>
    </xf>
    <xf numFmtId="0" fontId="5" fillId="0" borderId="15" xfId="1" applyFont="1" applyBorder="1" applyAlignment="1" applyProtection="1">
      <alignment horizontal="center" vertical="center"/>
    </xf>
    <xf numFmtId="0" fontId="5" fillId="0" borderId="48" xfId="1" applyFont="1" applyBorder="1" applyAlignment="1" applyProtection="1">
      <alignment horizontal="center" vertical="center"/>
    </xf>
    <xf numFmtId="0" fontId="17" fillId="0" borderId="4" xfId="1" applyFont="1" applyBorder="1" applyAlignment="1" applyProtection="1">
      <alignment horizontal="left" vertical="center"/>
    </xf>
    <xf numFmtId="38" fontId="17" fillId="0" borderId="49" xfId="1" applyNumberFormat="1" applyFont="1" applyBorder="1" applyAlignment="1" applyProtection="1">
      <alignment vertical="center" wrapText="1"/>
    </xf>
    <xf numFmtId="0" fontId="5" fillId="0" borderId="50" xfId="1" applyFont="1" applyBorder="1" applyAlignment="1" applyProtection="1">
      <alignment horizontal="center" vertical="center"/>
    </xf>
    <xf numFmtId="0" fontId="17" fillId="0" borderId="51" xfId="1" applyFont="1" applyBorder="1" applyAlignment="1" applyProtection="1">
      <alignment horizontal="left" vertical="center"/>
    </xf>
    <xf numFmtId="38" fontId="17" fillId="0" borderId="52" xfId="1" applyNumberFormat="1" applyFont="1" applyBorder="1" applyAlignment="1" applyProtection="1">
      <alignment vertical="center" wrapText="1"/>
    </xf>
    <xf numFmtId="0" fontId="5" fillId="0" borderId="53" xfId="1" applyFont="1" applyBorder="1" applyAlignment="1" applyProtection="1">
      <alignment horizontal="center" vertical="center"/>
    </xf>
    <xf numFmtId="0" fontId="17" fillId="0" borderId="54" xfId="1" applyFont="1" applyBorder="1" applyAlignment="1" applyProtection="1">
      <alignment horizontal="left" vertical="center"/>
    </xf>
    <xf numFmtId="38" fontId="17" fillId="0" borderId="55" xfId="1" applyNumberFormat="1" applyFont="1" applyBorder="1" applyAlignment="1" applyProtection="1">
      <alignment vertical="center" wrapText="1"/>
    </xf>
    <xf numFmtId="0" fontId="5" fillId="0" borderId="12" xfId="1" applyFont="1" applyBorder="1" applyAlignment="1" applyProtection="1">
      <alignment horizontal="center" vertical="center"/>
    </xf>
    <xf numFmtId="38" fontId="5" fillId="6" borderId="15" xfId="2" applyFont="1" applyFill="1" applyBorder="1" applyAlignment="1" applyProtection="1">
      <alignment vertical="center"/>
    </xf>
    <xf numFmtId="38" fontId="5" fillId="0" borderId="15" xfId="1" applyNumberFormat="1" applyFont="1" applyBorder="1" applyProtection="1"/>
    <xf numFmtId="0" fontId="3" fillId="0" borderId="0" xfId="11" applyProtection="1">
      <alignment vertical="center"/>
    </xf>
    <xf numFmtId="0" fontId="26" fillId="7" borderId="0" xfId="11" applyFont="1" applyFill="1" applyAlignment="1" applyProtection="1">
      <alignment horizontal="center" vertical="center"/>
    </xf>
    <xf numFmtId="0" fontId="3" fillId="0" borderId="0" xfId="11" applyAlignment="1" applyProtection="1">
      <alignment horizontal="center" vertical="center"/>
    </xf>
    <xf numFmtId="0" fontId="3" fillId="0" borderId="2" xfId="4" applyFont="1" applyBorder="1" applyAlignment="1" applyProtection="1">
      <alignment vertical="center"/>
    </xf>
    <xf numFmtId="0" fontId="3" fillId="0" borderId="3" xfId="4" applyFont="1" applyBorder="1" applyAlignment="1" applyProtection="1">
      <alignment vertical="center"/>
    </xf>
    <xf numFmtId="0" fontId="3" fillId="0" borderId="4" xfId="4" applyFont="1" applyBorder="1" applyAlignment="1" applyProtection="1">
      <alignment vertical="center"/>
    </xf>
    <xf numFmtId="184" fontId="3" fillId="0" borderId="6" xfId="11" applyNumberFormat="1" applyBorder="1" applyProtection="1">
      <alignment vertical="center"/>
    </xf>
    <xf numFmtId="184" fontId="3" fillId="0" borderId="1" xfId="11" applyNumberFormat="1" applyBorder="1" applyProtection="1">
      <alignment vertical="center"/>
    </xf>
    <xf numFmtId="184" fontId="3" fillId="0" borderId="7" xfId="11" applyNumberFormat="1" applyBorder="1" applyProtection="1">
      <alignment vertical="center"/>
    </xf>
    <xf numFmtId="0" fontId="3" fillId="0" borderId="0" xfId="11" applyAlignment="1" applyProtection="1">
      <alignment horizontal="left" vertical="center"/>
    </xf>
    <xf numFmtId="0" fontId="3" fillId="0" borderId="60" xfId="11" applyBorder="1" applyProtection="1">
      <alignment vertical="center"/>
    </xf>
    <xf numFmtId="0" fontId="3" fillId="0" borderId="60" xfId="11" applyBorder="1" applyAlignment="1" applyProtection="1">
      <alignment horizontal="left" vertical="center"/>
    </xf>
    <xf numFmtId="0" fontId="3" fillId="0" borderId="61" xfId="11" applyBorder="1" applyProtection="1">
      <alignment vertical="center"/>
    </xf>
    <xf numFmtId="0" fontId="3" fillId="0" borderId="62" xfId="11" applyBorder="1" applyProtection="1">
      <alignment vertical="center"/>
    </xf>
    <xf numFmtId="0" fontId="3" fillId="0" borderId="63" xfId="11" applyBorder="1" applyProtection="1">
      <alignment vertical="center"/>
    </xf>
    <xf numFmtId="0" fontId="3" fillId="0" borderId="64" xfId="11" applyBorder="1" applyProtection="1">
      <alignment vertical="center"/>
    </xf>
    <xf numFmtId="0" fontId="3" fillId="0" borderId="65" xfId="4" applyFont="1" applyBorder="1" applyAlignment="1" applyProtection="1">
      <alignment vertical="center"/>
    </xf>
    <xf numFmtId="0" fontId="3" fillId="0" borderId="66" xfId="4" applyFont="1" applyBorder="1" applyAlignment="1" applyProtection="1">
      <alignment vertical="center"/>
    </xf>
    <xf numFmtId="0" fontId="3" fillId="0" borderId="67" xfId="4" applyFont="1" applyBorder="1" applyAlignment="1" applyProtection="1">
      <alignment vertical="center"/>
    </xf>
    <xf numFmtId="0" fontId="8" fillId="0" borderId="0" xfId="4" applyFont="1" applyAlignment="1" applyProtection="1">
      <alignment vertical="center"/>
    </xf>
    <xf numFmtId="0" fontId="3" fillId="0" borderId="68" xfId="11" applyBorder="1" applyProtection="1">
      <alignment vertical="center"/>
    </xf>
    <xf numFmtId="0" fontId="3" fillId="0" borderId="72" xfId="11" applyBorder="1" applyProtection="1">
      <alignment vertical="center"/>
    </xf>
    <xf numFmtId="0" fontId="3" fillId="0" borderId="73" xfId="11" applyBorder="1" applyProtection="1">
      <alignment vertical="center"/>
    </xf>
    <xf numFmtId="0" fontId="3" fillId="0" borderId="74" xfId="11" applyBorder="1" applyProtection="1">
      <alignment vertical="center"/>
    </xf>
    <xf numFmtId="0" fontId="3" fillId="0" borderId="75" xfId="11" applyBorder="1" applyProtection="1">
      <alignment vertical="center"/>
    </xf>
    <xf numFmtId="0" fontId="3" fillId="0" borderId="76" xfId="11" applyBorder="1" applyProtection="1">
      <alignment vertical="center"/>
    </xf>
    <xf numFmtId="0" fontId="3" fillId="0" borderId="77" xfId="11" applyBorder="1" applyProtection="1">
      <alignment vertical="center"/>
    </xf>
    <xf numFmtId="0" fontId="3" fillId="0" borderId="3" xfId="11" applyBorder="1" applyAlignment="1" applyProtection="1">
      <alignment horizontal="left" vertical="center"/>
    </xf>
    <xf numFmtId="0" fontId="3" fillId="0" borderId="78" xfId="11" applyBorder="1" applyProtection="1">
      <alignment vertical="center"/>
    </xf>
    <xf numFmtId="0" fontId="0" fillId="0" borderId="2" xfId="4" applyFont="1" applyBorder="1" applyAlignment="1" applyProtection="1">
      <alignment vertical="center"/>
    </xf>
    <xf numFmtId="0" fontId="3" fillId="0" borderId="0" xfId="11" applyAlignment="1" applyProtection="1">
      <alignment horizontal="center" vertical="center"/>
    </xf>
    <xf numFmtId="0" fontId="3" fillId="0" borderId="9" xfId="11" applyBorder="1" applyProtection="1">
      <alignment vertical="center"/>
    </xf>
    <xf numFmtId="0" fontId="0" fillId="0" borderId="2" xfId="4" applyFont="1" applyBorder="1" applyAlignment="1" applyProtection="1">
      <alignment vertical="center" shrinkToFit="1"/>
    </xf>
    <xf numFmtId="0" fontId="3" fillId="0" borderId="3" xfId="4" applyFont="1" applyBorder="1" applyAlignment="1" applyProtection="1">
      <alignment vertical="center" shrinkToFit="1"/>
    </xf>
    <xf numFmtId="0" fontId="3" fillId="0" borderId="4" xfId="4" applyFont="1" applyBorder="1" applyAlignment="1" applyProtection="1">
      <alignment vertical="center" shrinkToFit="1"/>
    </xf>
    <xf numFmtId="0" fontId="3" fillId="0" borderId="6" xfId="11" applyBorder="1" applyProtection="1">
      <alignment vertical="center"/>
    </xf>
    <xf numFmtId="0" fontId="3" fillId="0" borderId="1" xfId="11" applyBorder="1" applyProtection="1">
      <alignment vertical="center"/>
    </xf>
    <xf numFmtId="0" fontId="3" fillId="0" borderId="8" xfId="11" applyBorder="1" applyProtection="1">
      <alignment vertical="center"/>
    </xf>
    <xf numFmtId="0" fontId="3" fillId="0" borderId="79" xfId="11" applyBorder="1" applyProtection="1">
      <alignment vertical="center"/>
    </xf>
    <xf numFmtId="0" fontId="3" fillId="0" borderId="80" xfId="11" applyBorder="1" applyProtection="1">
      <alignment vertical="center"/>
    </xf>
    <xf numFmtId="0" fontId="3" fillId="0" borderId="81" xfId="11" applyBorder="1" applyProtection="1">
      <alignment vertical="center"/>
    </xf>
    <xf numFmtId="0" fontId="3" fillId="0" borderId="82" xfId="11" applyBorder="1" applyAlignment="1" applyProtection="1">
      <alignment horizontal="left" vertical="center"/>
    </xf>
    <xf numFmtId="0" fontId="3" fillId="0" borderId="82" xfId="11" applyBorder="1" applyProtection="1">
      <alignment vertical="center"/>
    </xf>
    <xf numFmtId="184" fontId="3" fillId="0" borderId="0" xfId="11" applyNumberFormat="1" applyProtection="1">
      <alignment vertical="center"/>
    </xf>
    <xf numFmtId="184" fontId="3" fillId="0" borderId="10" xfId="11" applyNumberFormat="1" applyBorder="1" applyProtection="1">
      <alignment vertical="center"/>
    </xf>
    <xf numFmtId="0" fontId="3" fillId="0" borderId="3" xfId="11" applyBorder="1" applyProtection="1">
      <alignment vertical="center"/>
    </xf>
    <xf numFmtId="0" fontId="3" fillId="0" borderId="4" xfId="11" applyBorder="1" applyProtection="1">
      <alignment vertical="center"/>
    </xf>
    <xf numFmtId="184" fontId="3" fillId="0" borderId="0" xfId="11" applyNumberFormat="1" applyProtection="1">
      <alignment vertical="center"/>
    </xf>
    <xf numFmtId="184" fontId="3" fillId="0" borderId="69" xfId="11" applyNumberFormat="1" applyBorder="1" applyProtection="1">
      <alignment vertical="center"/>
    </xf>
    <xf numFmtId="184" fontId="3" fillId="0" borderId="70" xfId="11" applyNumberFormat="1" applyBorder="1" applyProtection="1">
      <alignment vertical="center"/>
    </xf>
    <xf numFmtId="184" fontId="3" fillId="0" borderId="71" xfId="11" applyNumberFormat="1" applyBorder="1" applyProtection="1">
      <alignment vertical="center"/>
    </xf>
    <xf numFmtId="184" fontId="3" fillId="0" borderId="60" xfId="11" applyNumberFormat="1" applyBorder="1" applyProtection="1">
      <alignment vertical="center"/>
    </xf>
    <xf numFmtId="184" fontId="3" fillId="0" borderId="62" xfId="11" applyNumberFormat="1" applyBorder="1" applyProtection="1">
      <alignment vertical="center"/>
    </xf>
    <xf numFmtId="0" fontId="18" fillId="8" borderId="0" xfId="4" applyFont="1" applyFill="1" applyAlignment="1" applyProtection="1">
      <alignment vertical="center"/>
    </xf>
    <xf numFmtId="0" fontId="27" fillId="8" borderId="0" xfId="4" applyFont="1" applyFill="1" applyAlignment="1" applyProtection="1">
      <alignment vertical="center"/>
    </xf>
    <xf numFmtId="184" fontId="3" fillId="0" borderId="14" xfId="11" applyNumberFormat="1" applyBorder="1" applyAlignment="1" applyProtection="1">
      <alignment horizontal="right" vertical="center"/>
    </xf>
    <xf numFmtId="184" fontId="3" fillId="0" borderId="12" xfId="11" applyNumberFormat="1" applyBorder="1" applyAlignment="1" applyProtection="1">
      <alignment horizontal="right" vertical="center"/>
    </xf>
    <xf numFmtId="0" fontId="10" fillId="8" borderId="0" xfId="4" applyFill="1" applyAlignment="1" applyProtection="1">
      <alignment vertical="center"/>
    </xf>
  </cellXfs>
  <cellStyles count="15">
    <cellStyle name="ハイパーリンク_③民間消費外需要増加（39部門）修正案(2)" xfId="10" xr:uid="{00000000-0005-0000-0000-000000000000}"/>
    <cellStyle name="桁区切り" xfId="14" builtinId="6"/>
    <cellStyle name="桁区切り 2" xfId="2" xr:uid="{00000000-0005-0000-0000-000002000000}"/>
    <cellStyle name="桁区切り 2 2" xfId="13" xr:uid="{00000000-0005-0000-0000-000003000000}"/>
    <cellStyle name="桁区切り 3" xfId="9" xr:uid="{00000000-0005-0000-0000-000004000000}"/>
    <cellStyle name="標準" xfId="0" builtinId="0"/>
    <cellStyle name="標準 2" xfId="1" xr:uid="{00000000-0005-0000-0000-000006000000}"/>
    <cellStyle name="標準 2 2" xfId="12" xr:uid="{00000000-0005-0000-0000-000007000000}"/>
    <cellStyle name="標準 3" xfId="11" xr:uid="{00000000-0005-0000-0000-000008000000}"/>
    <cellStyle name="標準_1040058_1070187_misc" xfId="5" xr:uid="{00000000-0005-0000-0000-000009000000}"/>
    <cellStyle name="標準_③民間消費外需要増加（39部門）修正案(2)" xfId="4" xr:uid="{00000000-0005-0000-0000-00000A000000}"/>
    <cellStyle name="標準_a101" xfId="7" xr:uid="{00000000-0005-0000-0000-00000B000000}"/>
    <cellStyle name="標準_Ｈ７年３４部門" xfId="6" xr:uid="{00000000-0005-0000-0000-00000C000000}"/>
    <cellStyle name="標準_部門統合" xfId="3" xr:uid="{00000000-0005-0000-0000-00000D000000}"/>
    <cellStyle name="標準_用途分勤(案2）" xfId="8" xr:uid="{00000000-0005-0000-0000-00000E000000}"/>
  </cellStyles>
  <dxfs count="0"/>
  <tableStyles count="0" defaultTableStyle="TableStyleMedium2"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4</xdr:col>
      <xdr:colOff>171450</xdr:colOff>
      <xdr:row>50</xdr:row>
      <xdr:rowOff>95250</xdr:rowOff>
    </xdr:from>
    <xdr:to>
      <xdr:col>7</xdr:col>
      <xdr:colOff>1466850</xdr:colOff>
      <xdr:row>52</xdr:row>
      <xdr:rowOff>152400</xdr:rowOff>
    </xdr:to>
    <xdr:sp macro="" textlink="">
      <xdr:nvSpPr>
        <xdr:cNvPr id="2" name="Rectangle 3">
          <a:extLst>
            <a:ext uri="{FF2B5EF4-FFF2-40B4-BE49-F238E27FC236}">
              <a16:creationId xmlns:a16="http://schemas.microsoft.com/office/drawing/2014/main" id="{64F51593-DD95-4B39-BF3D-846BE4926AB5}"/>
            </a:ext>
          </a:extLst>
        </xdr:cNvPr>
        <xdr:cNvSpPr>
          <a:spLocks noChangeArrowheads="1"/>
        </xdr:cNvSpPr>
      </xdr:nvSpPr>
      <xdr:spPr bwMode="auto">
        <a:xfrm>
          <a:off x="3676650" y="9534525"/>
          <a:ext cx="2933700" cy="428625"/>
        </a:xfrm>
        <a:prstGeom prst="rect">
          <a:avLst/>
        </a:prstGeom>
        <a:solidFill>
          <a:srgbClr val="FFFFCC"/>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赤い枠の範囲をコピーし入力シートの与件データ欄に「値貼り付け」を行ってください。</a:t>
          </a:r>
          <a:endParaRPr lang="ja-JP" altLang="en-US"/>
        </a:p>
      </xdr:txBody>
    </xdr:sp>
    <xdr:clientData/>
  </xdr:twoCellAnchor>
  <xdr:twoCellAnchor>
    <xdr:from>
      <xdr:col>7</xdr:col>
      <xdr:colOff>1524000</xdr:colOff>
      <xdr:row>51</xdr:row>
      <xdr:rowOff>38100</xdr:rowOff>
    </xdr:from>
    <xdr:to>
      <xdr:col>8</xdr:col>
      <xdr:colOff>209550</xdr:colOff>
      <xdr:row>52</xdr:row>
      <xdr:rowOff>123825</xdr:rowOff>
    </xdr:to>
    <xdr:sp macro="" textlink="">
      <xdr:nvSpPr>
        <xdr:cNvPr id="3" name="Line 4">
          <a:extLst>
            <a:ext uri="{FF2B5EF4-FFF2-40B4-BE49-F238E27FC236}">
              <a16:creationId xmlns:a16="http://schemas.microsoft.com/office/drawing/2014/main" id="{B6050A03-5292-4C48-B109-A813D41A703D}"/>
            </a:ext>
          </a:extLst>
        </xdr:cNvPr>
        <xdr:cNvSpPr>
          <a:spLocks noChangeShapeType="1"/>
        </xdr:cNvSpPr>
      </xdr:nvSpPr>
      <xdr:spPr bwMode="auto">
        <a:xfrm flipV="1">
          <a:off x="6667500" y="9477375"/>
          <a:ext cx="657225" cy="266700"/>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809625</xdr:colOff>
      <xdr:row>5</xdr:row>
      <xdr:rowOff>38100</xdr:rowOff>
    </xdr:from>
    <xdr:to>
      <xdr:col>2</xdr:col>
      <xdr:colOff>809625</xdr:colOff>
      <xdr:row>6</xdr:row>
      <xdr:rowOff>142875</xdr:rowOff>
    </xdr:to>
    <xdr:sp macro="" textlink="">
      <xdr:nvSpPr>
        <xdr:cNvPr id="2" name="Line 8">
          <a:extLst>
            <a:ext uri="{FF2B5EF4-FFF2-40B4-BE49-F238E27FC236}">
              <a16:creationId xmlns:a16="http://schemas.microsoft.com/office/drawing/2014/main" id="{D3410B2C-DB77-4FC8-98A1-9CD8E389FD63}"/>
            </a:ext>
          </a:extLst>
        </xdr:cNvPr>
        <xdr:cNvSpPr>
          <a:spLocks noChangeShapeType="1"/>
        </xdr:cNvSpPr>
      </xdr:nvSpPr>
      <xdr:spPr bwMode="auto">
        <a:xfrm>
          <a:off x="1514475" y="914400"/>
          <a:ext cx="0" cy="27622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847725</xdr:colOff>
      <xdr:row>12</xdr:row>
      <xdr:rowOff>0</xdr:rowOff>
    </xdr:from>
    <xdr:to>
      <xdr:col>2</xdr:col>
      <xdr:colOff>847725</xdr:colOff>
      <xdr:row>25</xdr:row>
      <xdr:rowOff>161925</xdr:rowOff>
    </xdr:to>
    <xdr:sp macro="" textlink="">
      <xdr:nvSpPr>
        <xdr:cNvPr id="3" name="Line 10">
          <a:extLst>
            <a:ext uri="{FF2B5EF4-FFF2-40B4-BE49-F238E27FC236}">
              <a16:creationId xmlns:a16="http://schemas.microsoft.com/office/drawing/2014/main" id="{7EEF6161-4DDE-41C6-973A-55A63C4D73AA}"/>
            </a:ext>
          </a:extLst>
        </xdr:cNvPr>
        <xdr:cNvSpPr>
          <a:spLocks noChangeShapeType="1"/>
        </xdr:cNvSpPr>
      </xdr:nvSpPr>
      <xdr:spPr bwMode="auto">
        <a:xfrm>
          <a:off x="1552575" y="2076450"/>
          <a:ext cx="0" cy="23907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790575</xdr:colOff>
      <xdr:row>54</xdr:row>
      <xdr:rowOff>38100</xdr:rowOff>
    </xdr:from>
    <xdr:to>
      <xdr:col>2</xdr:col>
      <xdr:colOff>790575</xdr:colOff>
      <xdr:row>56</xdr:row>
      <xdr:rowOff>142875</xdr:rowOff>
    </xdr:to>
    <xdr:sp macro="" textlink="">
      <xdr:nvSpPr>
        <xdr:cNvPr id="4" name="Line 11">
          <a:extLst>
            <a:ext uri="{FF2B5EF4-FFF2-40B4-BE49-F238E27FC236}">
              <a16:creationId xmlns:a16="http://schemas.microsoft.com/office/drawing/2014/main" id="{47E889A3-981A-4F69-9D77-322A6D91B468}"/>
            </a:ext>
          </a:extLst>
        </xdr:cNvPr>
        <xdr:cNvSpPr>
          <a:spLocks noChangeShapeType="1"/>
        </xdr:cNvSpPr>
      </xdr:nvSpPr>
      <xdr:spPr bwMode="auto">
        <a:xfrm>
          <a:off x="1495425" y="9144000"/>
          <a:ext cx="0" cy="4476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828675</xdr:colOff>
      <xdr:row>8</xdr:row>
      <xdr:rowOff>19050</xdr:rowOff>
    </xdr:from>
    <xdr:to>
      <xdr:col>8</xdr:col>
      <xdr:colOff>828675</xdr:colOff>
      <xdr:row>24</xdr:row>
      <xdr:rowOff>142875</xdr:rowOff>
    </xdr:to>
    <xdr:sp macro="" textlink="">
      <xdr:nvSpPr>
        <xdr:cNvPr id="5" name="Line 12">
          <a:extLst>
            <a:ext uri="{FF2B5EF4-FFF2-40B4-BE49-F238E27FC236}">
              <a16:creationId xmlns:a16="http://schemas.microsoft.com/office/drawing/2014/main" id="{D3670645-94B0-40F7-B5D4-CDB52473853B}"/>
            </a:ext>
          </a:extLst>
        </xdr:cNvPr>
        <xdr:cNvSpPr>
          <a:spLocks noChangeShapeType="1"/>
        </xdr:cNvSpPr>
      </xdr:nvSpPr>
      <xdr:spPr bwMode="auto">
        <a:xfrm>
          <a:off x="6810375" y="1409700"/>
          <a:ext cx="0" cy="286702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809625</xdr:colOff>
      <xdr:row>54</xdr:row>
      <xdr:rowOff>38100</xdr:rowOff>
    </xdr:from>
    <xdr:to>
      <xdr:col>8</xdr:col>
      <xdr:colOff>809625</xdr:colOff>
      <xdr:row>56</xdr:row>
      <xdr:rowOff>142875</xdr:rowOff>
    </xdr:to>
    <xdr:sp macro="" textlink="">
      <xdr:nvSpPr>
        <xdr:cNvPr id="6" name="Line 14">
          <a:extLst>
            <a:ext uri="{FF2B5EF4-FFF2-40B4-BE49-F238E27FC236}">
              <a16:creationId xmlns:a16="http://schemas.microsoft.com/office/drawing/2014/main" id="{4BF5DEC1-A9DB-4FEC-8A65-FF6F2C9F0753}"/>
            </a:ext>
          </a:extLst>
        </xdr:cNvPr>
        <xdr:cNvSpPr>
          <a:spLocks noChangeShapeType="1"/>
        </xdr:cNvSpPr>
      </xdr:nvSpPr>
      <xdr:spPr bwMode="auto">
        <a:xfrm>
          <a:off x="6791325" y="9144000"/>
          <a:ext cx="0" cy="4476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781050</xdr:colOff>
      <xdr:row>56</xdr:row>
      <xdr:rowOff>47625</xdr:rowOff>
    </xdr:from>
    <xdr:to>
      <xdr:col>16</xdr:col>
      <xdr:colOff>781050</xdr:colOff>
      <xdr:row>58</xdr:row>
      <xdr:rowOff>152400</xdr:rowOff>
    </xdr:to>
    <xdr:sp macro="" textlink="">
      <xdr:nvSpPr>
        <xdr:cNvPr id="7" name="Line 17">
          <a:extLst>
            <a:ext uri="{FF2B5EF4-FFF2-40B4-BE49-F238E27FC236}">
              <a16:creationId xmlns:a16="http://schemas.microsoft.com/office/drawing/2014/main" id="{02AE2943-452F-4A69-9BBA-C35C49D7704F}"/>
            </a:ext>
          </a:extLst>
        </xdr:cNvPr>
        <xdr:cNvSpPr>
          <a:spLocks noChangeShapeType="1"/>
        </xdr:cNvSpPr>
      </xdr:nvSpPr>
      <xdr:spPr bwMode="auto">
        <a:xfrm>
          <a:off x="12887325" y="9153525"/>
          <a:ext cx="0" cy="4476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3</xdr:row>
      <xdr:rowOff>104775</xdr:rowOff>
    </xdr:from>
    <xdr:to>
      <xdr:col>5</xdr:col>
      <xdr:colOff>161925</xdr:colOff>
      <xdr:row>5</xdr:row>
      <xdr:rowOff>66675</xdr:rowOff>
    </xdr:to>
    <xdr:sp macro="" textlink="">
      <xdr:nvSpPr>
        <xdr:cNvPr id="2" name="AutoShape 1">
          <a:extLst>
            <a:ext uri="{FF2B5EF4-FFF2-40B4-BE49-F238E27FC236}">
              <a16:creationId xmlns:a16="http://schemas.microsoft.com/office/drawing/2014/main" id="{FBB16C74-D26A-4CD5-A41A-646860CA71DA}"/>
            </a:ext>
          </a:extLst>
        </xdr:cNvPr>
        <xdr:cNvSpPr>
          <a:spLocks noChangeArrowheads="1"/>
        </xdr:cNvSpPr>
      </xdr:nvSpPr>
      <xdr:spPr bwMode="auto">
        <a:xfrm>
          <a:off x="171450" y="628650"/>
          <a:ext cx="847725" cy="304800"/>
        </a:xfrm>
        <a:prstGeom prst="bevel">
          <a:avLst>
            <a:gd name="adj" fmla="val 125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ＭＳ ゴシック"/>
              <a:ea typeface="ＭＳ ゴシック"/>
            </a:rPr>
            <a:t>需要発生</a:t>
          </a:r>
          <a:endParaRPr lang="ja-JP" altLang="en-US"/>
        </a:p>
      </xdr:txBody>
    </xdr:sp>
    <xdr:clientData/>
  </xdr:twoCellAnchor>
  <xdr:twoCellAnchor>
    <xdr:from>
      <xdr:col>1</xdr:col>
      <xdr:colOff>9525</xdr:colOff>
      <xdr:row>9</xdr:row>
      <xdr:rowOff>28575</xdr:rowOff>
    </xdr:from>
    <xdr:to>
      <xdr:col>6</xdr:col>
      <xdr:colOff>9525</xdr:colOff>
      <xdr:row>10</xdr:row>
      <xdr:rowOff>123825</xdr:rowOff>
    </xdr:to>
    <xdr:sp macro="" textlink="">
      <xdr:nvSpPr>
        <xdr:cNvPr id="3" name="AutoShape 2">
          <a:extLst>
            <a:ext uri="{FF2B5EF4-FFF2-40B4-BE49-F238E27FC236}">
              <a16:creationId xmlns:a16="http://schemas.microsoft.com/office/drawing/2014/main" id="{D84F2259-1933-4FE9-9E7A-7FF6CE2D8D98}"/>
            </a:ext>
          </a:extLst>
        </xdr:cNvPr>
        <xdr:cNvSpPr>
          <a:spLocks noChangeArrowheads="1"/>
        </xdr:cNvSpPr>
      </xdr:nvSpPr>
      <xdr:spPr bwMode="auto">
        <a:xfrm>
          <a:off x="180975" y="1581150"/>
          <a:ext cx="857250" cy="276225"/>
        </a:xfrm>
        <a:prstGeom prst="bevel">
          <a:avLst>
            <a:gd name="adj" fmla="val 125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ＭＳ ゴシック"/>
              <a:ea typeface="ＭＳ ゴシック"/>
            </a:rPr>
            <a:t>直接効果</a:t>
          </a:r>
          <a:endParaRPr lang="ja-JP" altLang="en-US"/>
        </a:p>
      </xdr:txBody>
    </xdr:sp>
    <xdr:clientData/>
  </xdr:twoCellAnchor>
  <xdr:twoCellAnchor>
    <xdr:from>
      <xdr:col>12</xdr:col>
      <xdr:colOff>0</xdr:colOff>
      <xdr:row>8</xdr:row>
      <xdr:rowOff>0</xdr:rowOff>
    </xdr:from>
    <xdr:to>
      <xdr:col>12</xdr:col>
      <xdr:colOff>0</xdr:colOff>
      <xdr:row>10</xdr:row>
      <xdr:rowOff>161925</xdr:rowOff>
    </xdr:to>
    <xdr:sp macro="" textlink="">
      <xdr:nvSpPr>
        <xdr:cNvPr id="4" name="Line 3">
          <a:extLst>
            <a:ext uri="{FF2B5EF4-FFF2-40B4-BE49-F238E27FC236}">
              <a16:creationId xmlns:a16="http://schemas.microsoft.com/office/drawing/2014/main" id="{3909D137-63DA-4DE5-B7ED-26575DEEADFC}"/>
            </a:ext>
          </a:extLst>
        </xdr:cNvPr>
        <xdr:cNvSpPr>
          <a:spLocks noChangeShapeType="1"/>
        </xdr:cNvSpPr>
      </xdr:nvSpPr>
      <xdr:spPr bwMode="auto">
        <a:xfrm>
          <a:off x="2057400" y="1381125"/>
          <a:ext cx="0" cy="514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13</xdr:row>
      <xdr:rowOff>19050</xdr:rowOff>
    </xdr:from>
    <xdr:to>
      <xdr:col>12</xdr:col>
      <xdr:colOff>0</xdr:colOff>
      <xdr:row>17</xdr:row>
      <xdr:rowOff>0</xdr:rowOff>
    </xdr:to>
    <xdr:sp macro="" textlink="">
      <xdr:nvSpPr>
        <xdr:cNvPr id="5" name="Line 5">
          <a:extLst>
            <a:ext uri="{FF2B5EF4-FFF2-40B4-BE49-F238E27FC236}">
              <a16:creationId xmlns:a16="http://schemas.microsoft.com/office/drawing/2014/main" id="{65ABA1DA-5ED1-4D43-A686-EED126E098B9}"/>
            </a:ext>
          </a:extLst>
        </xdr:cNvPr>
        <xdr:cNvSpPr>
          <a:spLocks noChangeShapeType="1"/>
        </xdr:cNvSpPr>
      </xdr:nvSpPr>
      <xdr:spPr bwMode="auto">
        <a:xfrm>
          <a:off x="2057400" y="2305050"/>
          <a:ext cx="0" cy="6953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0</xdr:colOff>
      <xdr:row>15</xdr:row>
      <xdr:rowOff>0</xdr:rowOff>
    </xdr:from>
    <xdr:to>
      <xdr:col>20</xdr:col>
      <xdr:colOff>0</xdr:colOff>
      <xdr:row>17</xdr:row>
      <xdr:rowOff>0</xdr:rowOff>
    </xdr:to>
    <xdr:sp macro="" textlink="">
      <xdr:nvSpPr>
        <xdr:cNvPr id="6" name="Line 6">
          <a:extLst>
            <a:ext uri="{FF2B5EF4-FFF2-40B4-BE49-F238E27FC236}">
              <a16:creationId xmlns:a16="http://schemas.microsoft.com/office/drawing/2014/main" id="{4B747C57-8C9E-4433-9CBA-4A087274B980}"/>
            </a:ext>
          </a:extLst>
        </xdr:cNvPr>
        <xdr:cNvSpPr>
          <a:spLocks noChangeShapeType="1"/>
        </xdr:cNvSpPr>
      </xdr:nvSpPr>
      <xdr:spPr bwMode="auto">
        <a:xfrm>
          <a:off x="3429000" y="2657475"/>
          <a:ext cx="0" cy="342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19</xdr:row>
      <xdr:rowOff>9525</xdr:rowOff>
    </xdr:from>
    <xdr:to>
      <xdr:col>12</xdr:col>
      <xdr:colOff>0</xdr:colOff>
      <xdr:row>23</xdr:row>
      <xdr:rowOff>161925</xdr:rowOff>
    </xdr:to>
    <xdr:sp macro="" textlink="">
      <xdr:nvSpPr>
        <xdr:cNvPr id="7" name="Line 9">
          <a:extLst>
            <a:ext uri="{FF2B5EF4-FFF2-40B4-BE49-F238E27FC236}">
              <a16:creationId xmlns:a16="http://schemas.microsoft.com/office/drawing/2014/main" id="{3D851872-C0F1-47BD-9FCD-73D274204A5B}"/>
            </a:ext>
          </a:extLst>
        </xdr:cNvPr>
        <xdr:cNvSpPr>
          <a:spLocks noChangeShapeType="1"/>
        </xdr:cNvSpPr>
      </xdr:nvSpPr>
      <xdr:spPr bwMode="auto">
        <a:xfrm>
          <a:off x="2057400" y="3352800"/>
          <a:ext cx="0" cy="8477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0</xdr:colOff>
      <xdr:row>28</xdr:row>
      <xdr:rowOff>38100</xdr:rowOff>
    </xdr:from>
    <xdr:to>
      <xdr:col>8</xdr:col>
      <xdr:colOff>161925</xdr:colOff>
      <xdr:row>29</xdr:row>
      <xdr:rowOff>152400</xdr:rowOff>
    </xdr:to>
    <xdr:sp macro="" textlink="">
      <xdr:nvSpPr>
        <xdr:cNvPr id="8" name="AutoShape 28">
          <a:extLst>
            <a:ext uri="{FF2B5EF4-FFF2-40B4-BE49-F238E27FC236}">
              <a16:creationId xmlns:a16="http://schemas.microsoft.com/office/drawing/2014/main" id="{C93ED443-814B-4F88-BB92-0C151EB8A29D}"/>
            </a:ext>
          </a:extLst>
        </xdr:cNvPr>
        <xdr:cNvSpPr>
          <a:spLocks noChangeArrowheads="1"/>
        </xdr:cNvSpPr>
      </xdr:nvSpPr>
      <xdr:spPr bwMode="auto">
        <a:xfrm>
          <a:off x="171450" y="4933950"/>
          <a:ext cx="1362075" cy="295275"/>
        </a:xfrm>
        <a:prstGeom prst="bevel">
          <a:avLst>
            <a:gd name="adj" fmla="val 125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ＭＳ ゴシック"/>
              <a:ea typeface="ＭＳ ゴシック"/>
            </a:rPr>
            <a:t>第１次波及効果</a:t>
          </a:r>
        </a:p>
      </xdr:txBody>
    </xdr:sp>
    <xdr:clientData/>
  </xdr:twoCellAnchor>
  <xdr:twoCellAnchor>
    <xdr:from>
      <xdr:col>12</xdr:col>
      <xdr:colOff>0</xdr:colOff>
      <xdr:row>26</xdr:row>
      <xdr:rowOff>9525</xdr:rowOff>
    </xdr:from>
    <xdr:to>
      <xdr:col>12</xdr:col>
      <xdr:colOff>0</xdr:colOff>
      <xdr:row>30</xdr:row>
      <xdr:rowOff>161925</xdr:rowOff>
    </xdr:to>
    <xdr:sp macro="" textlink="">
      <xdr:nvSpPr>
        <xdr:cNvPr id="9" name="Line 12">
          <a:extLst>
            <a:ext uri="{FF2B5EF4-FFF2-40B4-BE49-F238E27FC236}">
              <a16:creationId xmlns:a16="http://schemas.microsoft.com/office/drawing/2014/main" id="{4168324C-C232-4FCE-BEFE-FBFC85D437AB}"/>
            </a:ext>
          </a:extLst>
        </xdr:cNvPr>
        <xdr:cNvSpPr>
          <a:spLocks noChangeShapeType="1"/>
        </xdr:cNvSpPr>
      </xdr:nvSpPr>
      <xdr:spPr bwMode="auto">
        <a:xfrm>
          <a:off x="2057400" y="4562475"/>
          <a:ext cx="0" cy="857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0</xdr:colOff>
      <xdr:row>32</xdr:row>
      <xdr:rowOff>0</xdr:rowOff>
    </xdr:from>
    <xdr:to>
      <xdr:col>20</xdr:col>
      <xdr:colOff>0</xdr:colOff>
      <xdr:row>36</xdr:row>
      <xdr:rowOff>161925</xdr:rowOff>
    </xdr:to>
    <xdr:sp macro="" textlink="">
      <xdr:nvSpPr>
        <xdr:cNvPr id="10" name="Line 13">
          <a:extLst>
            <a:ext uri="{FF2B5EF4-FFF2-40B4-BE49-F238E27FC236}">
              <a16:creationId xmlns:a16="http://schemas.microsoft.com/office/drawing/2014/main" id="{E2936883-CB76-44CC-B36D-826CF46587B5}"/>
            </a:ext>
          </a:extLst>
        </xdr:cNvPr>
        <xdr:cNvSpPr>
          <a:spLocks noChangeShapeType="1"/>
        </xdr:cNvSpPr>
      </xdr:nvSpPr>
      <xdr:spPr bwMode="auto">
        <a:xfrm>
          <a:off x="3429000" y="5619750"/>
          <a:ext cx="0" cy="8858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0</xdr:colOff>
      <xdr:row>20</xdr:row>
      <xdr:rowOff>0</xdr:rowOff>
    </xdr:from>
    <xdr:to>
      <xdr:col>29</xdr:col>
      <xdr:colOff>0</xdr:colOff>
      <xdr:row>44</xdr:row>
      <xdr:rowOff>0</xdr:rowOff>
    </xdr:to>
    <xdr:sp macro="" textlink="">
      <xdr:nvSpPr>
        <xdr:cNvPr id="11" name="Line 16">
          <a:extLst>
            <a:ext uri="{FF2B5EF4-FFF2-40B4-BE49-F238E27FC236}">
              <a16:creationId xmlns:a16="http://schemas.microsoft.com/office/drawing/2014/main" id="{C2277B12-13A5-4F12-8FD4-EBB3D284F6FB}"/>
            </a:ext>
          </a:extLst>
        </xdr:cNvPr>
        <xdr:cNvSpPr>
          <a:spLocks noChangeShapeType="1"/>
        </xdr:cNvSpPr>
      </xdr:nvSpPr>
      <xdr:spPr bwMode="auto">
        <a:xfrm>
          <a:off x="4972050" y="3514725"/>
          <a:ext cx="0" cy="4210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40</xdr:row>
      <xdr:rowOff>9525</xdr:rowOff>
    </xdr:from>
    <xdr:to>
      <xdr:col>27</xdr:col>
      <xdr:colOff>0</xdr:colOff>
      <xdr:row>43</xdr:row>
      <xdr:rowOff>161925</xdr:rowOff>
    </xdr:to>
    <xdr:sp macro="" textlink="">
      <xdr:nvSpPr>
        <xdr:cNvPr id="12" name="Line 17">
          <a:extLst>
            <a:ext uri="{FF2B5EF4-FFF2-40B4-BE49-F238E27FC236}">
              <a16:creationId xmlns:a16="http://schemas.microsoft.com/office/drawing/2014/main" id="{14A0C3C5-67BE-418B-AF65-9EB68C550084}"/>
            </a:ext>
          </a:extLst>
        </xdr:cNvPr>
        <xdr:cNvSpPr>
          <a:spLocks noChangeShapeType="1"/>
        </xdr:cNvSpPr>
      </xdr:nvSpPr>
      <xdr:spPr bwMode="auto">
        <a:xfrm>
          <a:off x="4629150" y="7038975"/>
          <a:ext cx="0" cy="676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9525</xdr:colOff>
      <xdr:row>45</xdr:row>
      <xdr:rowOff>0</xdr:rowOff>
    </xdr:from>
    <xdr:to>
      <xdr:col>20</xdr:col>
      <xdr:colOff>161925</xdr:colOff>
      <xdr:row>45</xdr:row>
      <xdr:rowOff>0</xdr:rowOff>
    </xdr:to>
    <xdr:sp macro="" textlink="">
      <xdr:nvSpPr>
        <xdr:cNvPr id="13" name="Line 18">
          <a:extLst>
            <a:ext uri="{FF2B5EF4-FFF2-40B4-BE49-F238E27FC236}">
              <a16:creationId xmlns:a16="http://schemas.microsoft.com/office/drawing/2014/main" id="{01B75E8C-130E-464F-AACB-BC44159CE51F}"/>
            </a:ext>
          </a:extLst>
        </xdr:cNvPr>
        <xdr:cNvSpPr>
          <a:spLocks noChangeShapeType="1"/>
        </xdr:cNvSpPr>
      </xdr:nvSpPr>
      <xdr:spPr bwMode="auto">
        <a:xfrm flipH="1">
          <a:off x="2238375" y="7896225"/>
          <a:ext cx="13525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46</xdr:row>
      <xdr:rowOff>0</xdr:rowOff>
    </xdr:from>
    <xdr:to>
      <xdr:col>12</xdr:col>
      <xdr:colOff>0</xdr:colOff>
      <xdr:row>49</xdr:row>
      <xdr:rowOff>0</xdr:rowOff>
    </xdr:to>
    <xdr:sp macro="" textlink="">
      <xdr:nvSpPr>
        <xdr:cNvPr id="14" name="Line 19">
          <a:extLst>
            <a:ext uri="{FF2B5EF4-FFF2-40B4-BE49-F238E27FC236}">
              <a16:creationId xmlns:a16="http://schemas.microsoft.com/office/drawing/2014/main" id="{DB35F398-1863-41E1-AD7F-BCF2C0F30A11}"/>
            </a:ext>
          </a:extLst>
        </xdr:cNvPr>
        <xdr:cNvSpPr>
          <a:spLocks noChangeShapeType="1"/>
        </xdr:cNvSpPr>
      </xdr:nvSpPr>
      <xdr:spPr bwMode="auto">
        <a:xfrm>
          <a:off x="2057400" y="8067675"/>
          <a:ext cx="0" cy="514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9525</xdr:colOff>
      <xdr:row>53</xdr:row>
      <xdr:rowOff>38100</xdr:rowOff>
    </xdr:from>
    <xdr:to>
      <xdr:col>9</xdr:col>
      <xdr:colOff>0</xdr:colOff>
      <xdr:row>54</xdr:row>
      <xdr:rowOff>133350</xdr:rowOff>
    </xdr:to>
    <xdr:sp macro="" textlink="">
      <xdr:nvSpPr>
        <xdr:cNvPr id="15" name="AutoShape 29">
          <a:extLst>
            <a:ext uri="{FF2B5EF4-FFF2-40B4-BE49-F238E27FC236}">
              <a16:creationId xmlns:a16="http://schemas.microsoft.com/office/drawing/2014/main" id="{1F82FC61-50CE-46CB-953E-C9E597A41A1A}"/>
            </a:ext>
          </a:extLst>
        </xdr:cNvPr>
        <xdr:cNvSpPr>
          <a:spLocks noChangeArrowheads="1"/>
        </xdr:cNvSpPr>
      </xdr:nvSpPr>
      <xdr:spPr bwMode="auto">
        <a:xfrm>
          <a:off x="180975" y="9305925"/>
          <a:ext cx="1362075" cy="276225"/>
        </a:xfrm>
        <a:prstGeom prst="bevel">
          <a:avLst>
            <a:gd name="adj" fmla="val 125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ＭＳ ゴシック"/>
              <a:ea typeface="ＭＳ ゴシック"/>
            </a:rPr>
            <a:t>第２次波及効果</a:t>
          </a:r>
        </a:p>
      </xdr:txBody>
    </xdr:sp>
    <xdr:clientData/>
  </xdr:twoCellAnchor>
  <xdr:twoCellAnchor>
    <xdr:from>
      <xdr:col>20</xdr:col>
      <xdr:colOff>0</xdr:colOff>
      <xdr:row>57</xdr:row>
      <xdr:rowOff>0</xdr:rowOff>
    </xdr:from>
    <xdr:to>
      <xdr:col>20</xdr:col>
      <xdr:colOff>0</xdr:colOff>
      <xdr:row>63</xdr:row>
      <xdr:rowOff>0</xdr:rowOff>
    </xdr:to>
    <xdr:sp macro="" textlink="">
      <xdr:nvSpPr>
        <xdr:cNvPr id="16" name="Line 22">
          <a:extLst>
            <a:ext uri="{FF2B5EF4-FFF2-40B4-BE49-F238E27FC236}">
              <a16:creationId xmlns:a16="http://schemas.microsoft.com/office/drawing/2014/main" id="{40736BFE-7F25-4E78-9226-D83AA448C45D}"/>
            </a:ext>
          </a:extLst>
        </xdr:cNvPr>
        <xdr:cNvSpPr>
          <a:spLocks noChangeShapeType="1"/>
        </xdr:cNvSpPr>
      </xdr:nvSpPr>
      <xdr:spPr bwMode="auto">
        <a:xfrm>
          <a:off x="3429000" y="9991725"/>
          <a:ext cx="0" cy="1066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51</xdr:row>
      <xdr:rowOff>9525</xdr:rowOff>
    </xdr:from>
    <xdr:to>
      <xdr:col>12</xdr:col>
      <xdr:colOff>0</xdr:colOff>
      <xdr:row>56</xdr:row>
      <xdr:rowOff>9525</xdr:rowOff>
    </xdr:to>
    <xdr:sp macro="" textlink="">
      <xdr:nvSpPr>
        <xdr:cNvPr id="17" name="Line 23">
          <a:extLst>
            <a:ext uri="{FF2B5EF4-FFF2-40B4-BE49-F238E27FC236}">
              <a16:creationId xmlns:a16="http://schemas.microsoft.com/office/drawing/2014/main" id="{FA8D09C4-A91C-4766-8B30-C0E5CB0E0B55}"/>
            </a:ext>
          </a:extLst>
        </xdr:cNvPr>
        <xdr:cNvSpPr>
          <a:spLocks noChangeShapeType="1"/>
        </xdr:cNvSpPr>
      </xdr:nvSpPr>
      <xdr:spPr bwMode="auto">
        <a:xfrm>
          <a:off x="2057400" y="8934450"/>
          <a:ext cx="0" cy="8858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025227/&#12487;&#12473;&#12463;&#12488;&#12483;&#12503;/&#31119;&#23713;&#30476;&#20998;&#26512;&#12484;&#12540;&#12523;/&#23567;&#20013;&#23398;&#26657;&#32784;&#38663;&#25913;&#20462;&#65288;&#25945;&#32946;&#22996;&#21729;&#20250;&#65289;/&#29066;&#26412;&#30476;1040058_1070186_mis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シート"/>
      <sheetName val="入力シート "/>
      <sheetName val="計算シート "/>
      <sheetName val="関係係数シート"/>
      <sheetName val="マージンシート"/>
      <sheetName val="出力シート"/>
    </sheetNames>
    <sheetDataSet>
      <sheetData sheetId="0" refreshError="1"/>
      <sheetData sheetId="1" refreshError="1"/>
      <sheetData sheetId="2" refreshError="1"/>
      <sheetData sheetId="3" refreshError="1"/>
      <sheetData sheetId="4" refreshError="1"/>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48"/>
  <sheetViews>
    <sheetView showGridLines="0" tabSelected="1" zoomScaleNormal="100" workbookViewId="0">
      <pane ySplit="5" topLeftCell="A6" activePane="bottomLeft" state="frozen"/>
      <selection pane="bottomLeft" activeCell="D6" sqref="D6"/>
    </sheetView>
  </sheetViews>
  <sheetFormatPr defaultRowHeight="13.5"/>
  <cols>
    <col min="1" max="2" width="3.625" style="364" customWidth="1"/>
    <col min="3" max="3" width="23" style="364" customWidth="1"/>
    <col min="4" max="4" width="16.75" style="364" customWidth="1"/>
    <col min="5" max="5" width="68.625" style="364" customWidth="1"/>
    <col min="6" max="6" width="11.25" style="364" customWidth="1"/>
    <col min="7" max="7" width="9.75" style="364" customWidth="1"/>
    <col min="8" max="8" width="9.5" style="364" bestFit="1" customWidth="1"/>
    <col min="9" max="16384" width="9" style="364"/>
  </cols>
  <sheetData>
    <row r="1" spans="2:10" ht="18" customHeight="1">
      <c r="E1" s="365"/>
    </row>
    <row r="2" spans="2:10" ht="18" customHeight="1">
      <c r="B2" s="366"/>
    </row>
    <row r="3" spans="2:10" ht="34.5" customHeight="1">
      <c r="B3" s="367" t="s">
        <v>209</v>
      </c>
      <c r="C3" s="367"/>
      <c r="D3" s="367"/>
      <c r="E3" s="367"/>
      <c r="F3" s="368"/>
      <c r="G3" s="366"/>
      <c r="H3" s="366"/>
      <c r="I3" s="366"/>
      <c r="J3" s="366"/>
    </row>
    <row r="4" spans="2:10" s="369" customFormat="1" ht="22.5" customHeight="1">
      <c r="D4" s="370" t="s">
        <v>156</v>
      </c>
    </row>
    <row r="5" spans="2:10" s="369" customFormat="1" ht="22.5" customHeight="1">
      <c r="B5" s="371" t="s">
        <v>157</v>
      </c>
      <c r="C5" s="372"/>
      <c r="D5" s="373" t="s">
        <v>158</v>
      </c>
      <c r="E5" s="374" t="s">
        <v>159</v>
      </c>
    </row>
    <row r="6" spans="2:10" s="369" customFormat="1" ht="22.5" customHeight="1">
      <c r="B6" s="375">
        <v>1</v>
      </c>
      <c r="C6" s="376" t="s">
        <v>72</v>
      </c>
      <c r="D6" s="127"/>
      <c r="E6" s="377" t="s">
        <v>160</v>
      </c>
    </row>
    <row r="7" spans="2:10" s="369" customFormat="1" ht="22.5" customHeight="1">
      <c r="B7" s="378">
        <v>2</v>
      </c>
      <c r="C7" s="379" t="s">
        <v>73</v>
      </c>
      <c r="D7" s="128"/>
      <c r="E7" s="380" t="s">
        <v>264</v>
      </c>
    </row>
    <row r="8" spans="2:10" s="369" customFormat="1" ht="22.5" customHeight="1">
      <c r="B8" s="378">
        <v>3</v>
      </c>
      <c r="C8" s="379" t="s">
        <v>74</v>
      </c>
      <c r="D8" s="128"/>
      <c r="E8" s="380" t="s">
        <v>265</v>
      </c>
    </row>
    <row r="9" spans="2:10" s="369" customFormat="1" ht="22.5" customHeight="1">
      <c r="B9" s="378">
        <v>4</v>
      </c>
      <c r="C9" s="379" t="s">
        <v>19</v>
      </c>
      <c r="D9" s="128"/>
      <c r="E9" s="380" t="s">
        <v>161</v>
      </c>
    </row>
    <row r="10" spans="2:10" s="369" customFormat="1" ht="22.5" customHeight="1">
      <c r="B10" s="378">
        <v>5</v>
      </c>
      <c r="C10" s="379" t="s">
        <v>20</v>
      </c>
      <c r="D10" s="128"/>
      <c r="E10" s="380" t="s">
        <v>162</v>
      </c>
    </row>
    <row r="11" spans="2:10" s="369" customFormat="1" ht="22.5" customHeight="1">
      <c r="B11" s="378">
        <v>6</v>
      </c>
      <c r="C11" s="379" t="s">
        <v>21</v>
      </c>
      <c r="D11" s="128"/>
      <c r="E11" s="380" t="s">
        <v>163</v>
      </c>
    </row>
    <row r="12" spans="2:10" s="369" customFormat="1" ht="22.5" customHeight="1">
      <c r="B12" s="378">
        <v>7</v>
      </c>
      <c r="C12" s="379" t="s">
        <v>22</v>
      </c>
      <c r="D12" s="128"/>
      <c r="E12" s="380" t="s">
        <v>164</v>
      </c>
    </row>
    <row r="13" spans="2:10" s="369" customFormat="1" ht="22.5" customHeight="1">
      <c r="B13" s="378">
        <v>8</v>
      </c>
      <c r="C13" s="379" t="s">
        <v>23</v>
      </c>
      <c r="D13" s="128"/>
      <c r="E13" s="380" t="s">
        <v>165</v>
      </c>
    </row>
    <row r="14" spans="2:10" s="369" customFormat="1" ht="22.5" customHeight="1">
      <c r="B14" s="378">
        <v>9</v>
      </c>
      <c r="C14" s="379" t="s">
        <v>24</v>
      </c>
      <c r="D14" s="128"/>
      <c r="E14" s="380" t="s">
        <v>166</v>
      </c>
    </row>
    <row r="15" spans="2:10" s="369" customFormat="1" ht="22.5" customHeight="1">
      <c r="B15" s="378">
        <v>10</v>
      </c>
      <c r="C15" s="379" t="s">
        <v>25</v>
      </c>
      <c r="D15" s="128"/>
      <c r="E15" s="380" t="s">
        <v>167</v>
      </c>
    </row>
    <row r="16" spans="2:10" s="369" customFormat="1" ht="22.5" customHeight="1">
      <c r="B16" s="378">
        <v>11</v>
      </c>
      <c r="C16" s="379" t="s">
        <v>26</v>
      </c>
      <c r="D16" s="128"/>
      <c r="E16" s="380" t="s">
        <v>168</v>
      </c>
    </row>
    <row r="17" spans="2:5" s="369" customFormat="1" ht="22.5" customHeight="1">
      <c r="B17" s="378">
        <v>12</v>
      </c>
      <c r="C17" s="379" t="s">
        <v>27</v>
      </c>
      <c r="D17" s="128"/>
      <c r="E17" s="380" t="s">
        <v>169</v>
      </c>
    </row>
    <row r="18" spans="2:5" s="369" customFormat="1" ht="22.5" customHeight="1">
      <c r="B18" s="378">
        <v>13</v>
      </c>
      <c r="C18" s="379" t="s">
        <v>28</v>
      </c>
      <c r="D18" s="128"/>
      <c r="E18" s="380" t="s">
        <v>170</v>
      </c>
    </row>
    <row r="19" spans="2:5" s="369" customFormat="1" ht="22.5" customHeight="1">
      <c r="B19" s="378">
        <v>14</v>
      </c>
      <c r="C19" s="379" t="s">
        <v>29</v>
      </c>
      <c r="D19" s="128"/>
      <c r="E19" s="380" t="s">
        <v>171</v>
      </c>
    </row>
    <row r="20" spans="2:5" s="369" customFormat="1" ht="22.5" customHeight="1">
      <c r="B20" s="378">
        <v>15</v>
      </c>
      <c r="C20" s="379" t="s">
        <v>30</v>
      </c>
      <c r="D20" s="128"/>
      <c r="E20" s="380" t="s">
        <v>172</v>
      </c>
    </row>
    <row r="21" spans="2:5" s="369" customFormat="1" ht="22.5" customHeight="1">
      <c r="B21" s="378">
        <v>16</v>
      </c>
      <c r="C21" s="379" t="s">
        <v>31</v>
      </c>
      <c r="D21" s="128"/>
      <c r="E21" s="380" t="s">
        <v>173</v>
      </c>
    </row>
    <row r="22" spans="2:5" s="369" customFormat="1" ht="22.5" customHeight="1">
      <c r="B22" s="378">
        <v>17</v>
      </c>
      <c r="C22" s="379" t="s">
        <v>32</v>
      </c>
      <c r="D22" s="128"/>
      <c r="E22" s="380" t="s">
        <v>174</v>
      </c>
    </row>
    <row r="23" spans="2:5" s="369" customFormat="1" ht="22.5" customHeight="1">
      <c r="B23" s="378">
        <v>18</v>
      </c>
      <c r="C23" s="379" t="s">
        <v>33</v>
      </c>
      <c r="D23" s="128"/>
      <c r="E23" s="380" t="s">
        <v>175</v>
      </c>
    </row>
    <row r="24" spans="2:5" s="369" customFormat="1" ht="22.5" customHeight="1">
      <c r="B24" s="378">
        <v>19</v>
      </c>
      <c r="C24" s="379" t="s">
        <v>34</v>
      </c>
      <c r="D24" s="128"/>
      <c r="E24" s="380" t="s">
        <v>176</v>
      </c>
    </row>
    <row r="25" spans="2:5" s="369" customFormat="1" ht="45" customHeight="1">
      <c r="B25" s="378">
        <v>20</v>
      </c>
      <c r="C25" s="379" t="s">
        <v>35</v>
      </c>
      <c r="D25" s="128"/>
      <c r="E25" s="380" t="s">
        <v>403</v>
      </c>
    </row>
    <row r="26" spans="2:5" s="369" customFormat="1" ht="22.5" customHeight="1">
      <c r="B26" s="378"/>
      <c r="C26" s="379" t="s">
        <v>208</v>
      </c>
      <c r="D26" s="128"/>
      <c r="E26" s="380" t="s">
        <v>210</v>
      </c>
    </row>
    <row r="27" spans="2:5" s="369" customFormat="1" ht="22.5" customHeight="1">
      <c r="B27" s="378">
        <v>21</v>
      </c>
      <c r="C27" s="379" t="s">
        <v>36</v>
      </c>
      <c r="D27" s="128"/>
      <c r="E27" s="380" t="s">
        <v>177</v>
      </c>
    </row>
    <row r="28" spans="2:5" s="369" customFormat="1" ht="22.5" customHeight="1">
      <c r="B28" s="378">
        <v>22</v>
      </c>
      <c r="C28" s="379" t="s">
        <v>37</v>
      </c>
      <c r="D28" s="128"/>
      <c r="E28" s="380" t="s">
        <v>178</v>
      </c>
    </row>
    <row r="29" spans="2:5" s="369" customFormat="1" ht="22.5" customHeight="1">
      <c r="B29" s="378">
        <v>23</v>
      </c>
      <c r="C29" s="379" t="s">
        <v>38</v>
      </c>
      <c r="D29" s="128"/>
      <c r="E29" s="380" t="s">
        <v>179</v>
      </c>
    </row>
    <row r="30" spans="2:5" s="369" customFormat="1" ht="22.5" customHeight="1">
      <c r="B30" s="378">
        <v>24</v>
      </c>
      <c r="C30" s="379" t="s">
        <v>39</v>
      </c>
      <c r="D30" s="128"/>
      <c r="E30" s="380" t="s">
        <v>180</v>
      </c>
    </row>
    <row r="31" spans="2:5" s="369" customFormat="1" ht="22.5" customHeight="1">
      <c r="B31" s="378">
        <v>25</v>
      </c>
      <c r="C31" s="379" t="s">
        <v>192</v>
      </c>
      <c r="D31" s="128"/>
      <c r="E31" s="380" t="s">
        <v>196</v>
      </c>
    </row>
    <row r="32" spans="2:5" s="369" customFormat="1" ht="22.5" customHeight="1">
      <c r="B32" s="378">
        <v>26</v>
      </c>
      <c r="C32" s="379" t="s">
        <v>193</v>
      </c>
      <c r="D32" s="128"/>
      <c r="E32" s="380" t="s">
        <v>197</v>
      </c>
    </row>
    <row r="33" spans="2:5" s="369" customFormat="1" ht="22.5" customHeight="1">
      <c r="B33" s="378">
        <v>27</v>
      </c>
      <c r="C33" s="379" t="s">
        <v>40</v>
      </c>
      <c r="D33" s="128"/>
      <c r="E33" s="380" t="s">
        <v>181</v>
      </c>
    </row>
    <row r="34" spans="2:5" s="369" customFormat="1" ht="22.5" customHeight="1">
      <c r="B34" s="378">
        <v>28</v>
      </c>
      <c r="C34" s="379" t="s">
        <v>41</v>
      </c>
      <c r="D34" s="128"/>
      <c r="E34" s="380" t="s">
        <v>182</v>
      </c>
    </row>
    <row r="35" spans="2:5" s="369" customFormat="1" ht="22.5" customHeight="1">
      <c r="B35" s="378">
        <v>29</v>
      </c>
      <c r="C35" s="379" t="s">
        <v>42</v>
      </c>
      <c r="D35" s="128"/>
      <c r="E35" s="380" t="s">
        <v>183</v>
      </c>
    </row>
    <row r="36" spans="2:5" s="369" customFormat="1" ht="22.5" customHeight="1">
      <c r="B36" s="378">
        <v>30</v>
      </c>
      <c r="C36" s="379" t="s">
        <v>43</v>
      </c>
      <c r="D36" s="128"/>
      <c r="E36" s="380" t="s">
        <v>184</v>
      </c>
    </row>
    <row r="37" spans="2:5" s="369" customFormat="1" ht="22.5" customHeight="1">
      <c r="B37" s="378">
        <v>31</v>
      </c>
      <c r="C37" s="379" t="s">
        <v>44</v>
      </c>
      <c r="D37" s="128"/>
      <c r="E37" s="380" t="s">
        <v>185</v>
      </c>
    </row>
    <row r="38" spans="2:5" s="369" customFormat="1" ht="22.5" customHeight="1">
      <c r="B38" s="378">
        <v>32</v>
      </c>
      <c r="C38" s="379" t="s">
        <v>45</v>
      </c>
      <c r="D38" s="128"/>
      <c r="E38" s="380" t="s">
        <v>186</v>
      </c>
    </row>
    <row r="39" spans="2:5" s="369" customFormat="1" ht="22.5" customHeight="1">
      <c r="B39" s="378">
        <v>33</v>
      </c>
      <c r="C39" s="379" t="s">
        <v>46</v>
      </c>
      <c r="D39" s="128"/>
      <c r="E39" s="380" t="s">
        <v>187</v>
      </c>
    </row>
    <row r="40" spans="2:5" s="369" customFormat="1" ht="22.5" customHeight="1">
      <c r="B40" s="378">
        <v>34</v>
      </c>
      <c r="C40" s="379" t="s">
        <v>47</v>
      </c>
      <c r="D40" s="128"/>
      <c r="E40" s="380" t="s">
        <v>188</v>
      </c>
    </row>
    <row r="41" spans="2:5" s="369" customFormat="1" ht="22.5" customHeight="1">
      <c r="B41" s="378">
        <v>35</v>
      </c>
      <c r="C41" s="379" t="s">
        <v>48</v>
      </c>
      <c r="D41" s="128"/>
      <c r="E41" s="380" t="s">
        <v>189</v>
      </c>
    </row>
    <row r="42" spans="2:5" s="369" customFormat="1" ht="22.5" customHeight="1">
      <c r="B42" s="378">
        <v>36</v>
      </c>
      <c r="C42" s="379" t="s">
        <v>198</v>
      </c>
      <c r="D42" s="128"/>
      <c r="E42" s="380" t="s">
        <v>261</v>
      </c>
    </row>
    <row r="43" spans="2:5" s="369" customFormat="1" ht="22.5" customHeight="1">
      <c r="B43" s="378">
        <v>37</v>
      </c>
      <c r="C43" s="379" t="s">
        <v>199</v>
      </c>
      <c r="D43" s="128"/>
      <c r="E43" s="380" t="s">
        <v>262</v>
      </c>
    </row>
    <row r="44" spans="2:5" s="369" customFormat="1" ht="22.5" customHeight="1">
      <c r="B44" s="378">
        <v>38</v>
      </c>
      <c r="C44" s="379" t="s">
        <v>49</v>
      </c>
      <c r="D44" s="128"/>
      <c r="E44" s="380" t="s">
        <v>263</v>
      </c>
    </row>
    <row r="45" spans="2:5" s="369" customFormat="1" ht="22.5" customHeight="1">
      <c r="B45" s="378">
        <v>39</v>
      </c>
      <c r="C45" s="379" t="s">
        <v>50</v>
      </c>
      <c r="D45" s="128"/>
      <c r="E45" s="380" t="s">
        <v>50</v>
      </c>
    </row>
    <row r="46" spans="2:5" s="369" customFormat="1" ht="22.5" customHeight="1">
      <c r="B46" s="381">
        <v>40</v>
      </c>
      <c r="C46" s="382" t="s">
        <v>51</v>
      </c>
      <c r="D46" s="129"/>
      <c r="E46" s="383" t="s">
        <v>51</v>
      </c>
    </row>
    <row r="47" spans="2:5" s="369" customFormat="1" ht="22.5" customHeight="1">
      <c r="B47" s="371" t="s">
        <v>95</v>
      </c>
      <c r="C47" s="384"/>
      <c r="D47" s="385">
        <f>SUM(D6:D46)</f>
        <v>0</v>
      </c>
      <c r="E47" s="386"/>
    </row>
    <row r="48" spans="2:5" ht="24.75" customHeight="1"/>
  </sheetData>
  <sheetProtection algorithmName="SHA-512" hashValue="KTKExcLdxdCsQSZ1dFZLSUD/Kq3Ien1i43Sb3ThIh29J0Aee9wun300OR6uLpURYCdbLuHcHJza1OcWP1buYDA==" saltValue="WETMphgNOgSYl+QHRzDL5g==" spinCount="100000" sheet="1" selectLockedCells="1"/>
  <mergeCells count="3">
    <mergeCell ref="B3:E3"/>
    <mergeCell ref="B5:C5"/>
    <mergeCell ref="B47:C47"/>
  </mergeCells>
  <phoneticPr fontId="2"/>
  <printOptions horizontalCentered="1"/>
  <pageMargins left="0.78740157480314965" right="0.78740157480314965" top="0.78740157480314965" bottom="0.78740157480314965" header="0.51181102362204722" footer="0.51181102362204722"/>
  <pageSetup paperSize="9" scale="73"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S45"/>
  <sheetViews>
    <sheetView zoomScale="70" zoomScaleNormal="70" workbookViewId="0">
      <pane xSplit="2" ySplit="3" topLeftCell="C4" activePane="bottomRight" state="frozen"/>
      <selection pane="topRight"/>
      <selection pane="bottomLeft"/>
      <selection pane="bottomRight"/>
    </sheetView>
  </sheetViews>
  <sheetFormatPr defaultRowHeight="13.5"/>
  <cols>
    <col min="2" max="46" width="18.625" customWidth="1"/>
  </cols>
  <sheetData>
    <row r="1" spans="1:45" ht="39.950000000000003" customHeight="1">
      <c r="B1" s="1"/>
      <c r="C1" s="337"/>
      <c r="D1" s="337"/>
      <c r="E1" s="337"/>
      <c r="F1" s="337"/>
      <c r="G1" s="337"/>
      <c r="H1" s="337"/>
      <c r="I1" s="337"/>
      <c r="J1" s="337"/>
    </row>
    <row r="2" spans="1:45" ht="39.950000000000003" customHeight="1">
      <c r="A2" s="2"/>
      <c r="B2" s="3"/>
      <c r="C2" s="2">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c r="AF2" s="4">
        <v>29</v>
      </c>
      <c r="AG2" s="4">
        <v>30</v>
      </c>
      <c r="AH2" s="4">
        <v>31</v>
      </c>
      <c r="AI2" s="4">
        <v>32</v>
      </c>
      <c r="AJ2" s="4">
        <v>33</v>
      </c>
      <c r="AK2" s="4">
        <v>34</v>
      </c>
      <c r="AL2" s="4">
        <v>35</v>
      </c>
      <c r="AM2" s="4">
        <v>36</v>
      </c>
      <c r="AN2" s="4">
        <v>37</v>
      </c>
      <c r="AO2" s="4">
        <v>38</v>
      </c>
      <c r="AP2" s="4">
        <v>39</v>
      </c>
      <c r="AQ2" s="5">
        <v>40</v>
      </c>
    </row>
    <row r="3" spans="1:45" ht="39.950000000000003" customHeight="1">
      <c r="A3" s="7"/>
      <c r="B3" s="8"/>
      <c r="C3" s="9" t="s">
        <v>72</v>
      </c>
      <c r="D3" s="8" t="s">
        <v>73</v>
      </c>
      <c r="E3" s="8" t="s">
        <v>74</v>
      </c>
      <c r="F3" s="8" t="s">
        <v>19</v>
      </c>
      <c r="G3" s="8" t="s">
        <v>20</v>
      </c>
      <c r="H3" s="8" t="s">
        <v>21</v>
      </c>
      <c r="I3" s="8" t="s">
        <v>22</v>
      </c>
      <c r="J3" s="8" t="s">
        <v>23</v>
      </c>
      <c r="K3" s="8" t="s">
        <v>24</v>
      </c>
      <c r="L3" s="8" t="s">
        <v>25</v>
      </c>
      <c r="M3" s="8" t="s">
        <v>26</v>
      </c>
      <c r="N3" s="8" t="s">
        <v>27</v>
      </c>
      <c r="O3" s="8" t="s">
        <v>28</v>
      </c>
      <c r="P3" s="8" t="s">
        <v>29</v>
      </c>
      <c r="Q3" s="8" t="s">
        <v>30</v>
      </c>
      <c r="R3" s="8" t="s">
        <v>31</v>
      </c>
      <c r="S3" s="8" t="s">
        <v>32</v>
      </c>
      <c r="T3" s="8" t="s">
        <v>33</v>
      </c>
      <c r="U3" s="8" t="s">
        <v>34</v>
      </c>
      <c r="V3" s="8" t="s">
        <v>35</v>
      </c>
      <c r="W3" s="8" t="s">
        <v>36</v>
      </c>
      <c r="X3" s="8" t="s">
        <v>37</v>
      </c>
      <c r="Y3" s="8" t="s">
        <v>38</v>
      </c>
      <c r="Z3" s="8" t="s">
        <v>39</v>
      </c>
      <c r="AA3" s="8" t="s">
        <v>192</v>
      </c>
      <c r="AB3" s="8" t="s">
        <v>193</v>
      </c>
      <c r="AC3" s="8" t="s">
        <v>40</v>
      </c>
      <c r="AD3" s="8" t="s">
        <v>191</v>
      </c>
      <c r="AE3" s="8" t="s">
        <v>190</v>
      </c>
      <c r="AF3" s="8" t="s">
        <v>42</v>
      </c>
      <c r="AG3" s="8" t="s">
        <v>43</v>
      </c>
      <c r="AH3" s="8" t="s">
        <v>44</v>
      </c>
      <c r="AI3" s="8" t="s">
        <v>45</v>
      </c>
      <c r="AJ3" s="8" t="s">
        <v>46</v>
      </c>
      <c r="AK3" s="8" t="s">
        <v>47</v>
      </c>
      <c r="AL3" s="8" t="s">
        <v>48</v>
      </c>
      <c r="AM3" s="8" t="s">
        <v>194</v>
      </c>
      <c r="AN3" s="8" t="s">
        <v>195</v>
      </c>
      <c r="AO3" s="8" t="s">
        <v>49</v>
      </c>
      <c r="AP3" s="8" t="s">
        <v>50</v>
      </c>
      <c r="AQ3" s="10" t="s">
        <v>51</v>
      </c>
      <c r="AR3" s="1"/>
      <c r="AS3" s="1"/>
    </row>
    <row r="4" spans="1:45" ht="39.950000000000003" customHeight="1">
      <c r="A4" s="2">
        <v>1</v>
      </c>
      <c r="B4" s="3" t="s">
        <v>72</v>
      </c>
      <c r="C4" s="130">
        <f>'41I'!C4-'41(I-M)A'!C4</f>
        <v>0.99635559010084396</v>
      </c>
      <c r="D4" s="131">
        <f>'41I'!D4-'41(I-M)A'!D4</f>
        <v>-3.1507773625232655E-4</v>
      </c>
      <c r="E4" s="131">
        <f>'41I'!E4-'41(I-M)A'!E4</f>
        <v>0</v>
      </c>
      <c r="F4" s="132">
        <f>'41I'!F4-'41(I-M)A'!F4</f>
        <v>0</v>
      </c>
      <c r="G4" s="132">
        <f>'41I'!G4-'41(I-M)A'!G4</f>
        <v>-8.7607907533812108E-3</v>
      </c>
      <c r="H4" s="132">
        <f>'41I'!H4-'41(I-M)A'!H4</f>
        <v>-1.2499849821135853E-4</v>
      </c>
      <c r="I4" s="132">
        <f>'41I'!I4-'41(I-M)A'!I4</f>
        <v>0</v>
      </c>
      <c r="J4" s="132">
        <f>'41I'!J4-'41(I-M)A'!J4</f>
        <v>-2.5421751138096071E-5</v>
      </c>
      <c r="K4" s="132">
        <f>'41I'!K4-'41(I-M)A'!K4</f>
        <v>0</v>
      </c>
      <c r="L4" s="132">
        <f>'41I'!L4-'41(I-M)A'!L4</f>
        <v>0</v>
      </c>
      <c r="M4" s="132">
        <f>'41I'!M4-'41(I-M)A'!M4</f>
        <v>0</v>
      </c>
      <c r="N4" s="132">
        <f>'41I'!N4-'41(I-M)A'!N4</f>
        <v>0</v>
      </c>
      <c r="O4" s="132">
        <f>'41I'!O4-'41(I-M)A'!O4</f>
        <v>0</v>
      </c>
      <c r="P4" s="132">
        <f>'41I'!P4-'41(I-M)A'!P4</f>
        <v>0</v>
      </c>
      <c r="Q4" s="132">
        <f>'41I'!Q4-'41(I-M)A'!Q4</f>
        <v>0</v>
      </c>
      <c r="R4" s="132">
        <f>'41I'!R4-'41(I-M)A'!R4</f>
        <v>0</v>
      </c>
      <c r="S4" s="132">
        <f>'41I'!S4-'41(I-M)A'!S4</f>
        <v>0</v>
      </c>
      <c r="T4" s="132">
        <f>'41I'!T4-'41(I-M)A'!T4</f>
        <v>0</v>
      </c>
      <c r="U4" s="132">
        <f>'41I'!U4-'41(I-M)A'!U4</f>
        <v>0</v>
      </c>
      <c r="V4" s="132">
        <f>'41I'!V4-'41(I-M)A'!V4</f>
        <v>-1.0642633728971017E-4</v>
      </c>
      <c r="W4" s="132">
        <f>'41I'!W4-'41(I-M)A'!W4</f>
        <v>-5.4283808177721186E-5</v>
      </c>
      <c r="X4" s="132">
        <f>'41I'!X4-'41(I-M)A'!X4</f>
        <v>0</v>
      </c>
      <c r="Y4" s="132">
        <f>'41I'!Y4-'41(I-M)A'!Y4</f>
        <v>0</v>
      </c>
      <c r="Z4" s="132">
        <f>'41I'!Z4-'41(I-M)A'!Z4</f>
        <v>0</v>
      </c>
      <c r="AA4" s="132">
        <f>'41I'!AA4-'41(I-M)A'!AA4</f>
        <v>0</v>
      </c>
      <c r="AB4" s="132">
        <f>'41I'!AB4-'41(I-M)A'!AB4</f>
        <v>-1.4678550482586739E-5</v>
      </c>
      <c r="AC4" s="132">
        <f>'41I'!AC4-'41(I-M)A'!AC4</f>
        <v>0</v>
      </c>
      <c r="AD4" s="132">
        <f>'41I'!AD4-'41(I-M)A'!AD4</f>
        <v>0</v>
      </c>
      <c r="AE4" s="132">
        <f>'41I'!AE4-'41(I-M)A'!AE4</f>
        <v>-2.4849520243302372E-7</v>
      </c>
      <c r="AF4" s="132">
        <f>'41I'!AF4-'41(I-M)A'!AF4</f>
        <v>-4.8295931179646585E-6</v>
      </c>
      <c r="AG4" s="132">
        <f>'41I'!AG4-'41(I-M)A'!AG4</f>
        <v>0</v>
      </c>
      <c r="AH4" s="132">
        <f>'41I'!AH4-'41(I-M)A'!AH4</f>
        <v>-2.4035306356563084E-6</v>
      </c>
      <c r="AI4" s="132">
        <f>'41I'!AI4-'41(I-M)A'!AI4</f>
        <v>-9.7598443746498093E-5</v>
      </c>
      <c r="AJ4" s="132">
        <f>'41I'!AJ4-'41(I-M)A'!AJ4</f>
        <v>-1.1399858443644718E-4</v>
      </c>
      <c r="AK4" s="132">
        <f>'41I'!AK4-'41(I-M)A'!AK4</f>
        <v>-1.1698440637227738E-4</v>
      </c>
      <c r="AL4" s="132">
        <f>'41I'!AL4-'41(I-M)A'!AL4</f>
        <v>-7.8808561728749743E-7</v>
      </c>
      <c r="AM4" s="132">
        <f>'41I'!AM4-'41(I-M)A'!AM4</f>
        <v>-7.4645327875011165E-4</v>
      </c>
      <c r="AN4" s="132">
        <f>'41I'!AN4-'41(I-M)A'!AN4</f>
        <v>-1.6954989745472839E-3</v>
      </c>
      <c r="AO4" s="132">
        <f>'41I'!AO4-'41(I-M)A'!AO4</f>
        <v>-1.554816044203324E-4</v>
      </c>
      <c r="AP4" s="132">
        <f>'41I'!AP4-'41(I-M)A'!AP4</f>
        <v>0</v>
      </c>
      <c r="AQ4" s="133">
        <f>'41I'!AQ4-'41(I-M)A'!AQ4</f>
        <v>0</v>
      </c>
    </row>
    <row r="5" spans="1:45" ht="39.950000000000003" customHeight="1">
      <c r="A5" s="16">
        <v>2</v>
      </c>
      <c r="B5" s="35" t="s">
        <v>73</v>
      </c>
      <c r="C5" s="130">
        <f>'41I'!C5-'41(I-M)A'!C5</f>
        <v>-1.5709029501066498E-5</v>
      </c>
      <c r="D5" s="131">
        <f>'41I'!D5-'41(I-M)A'!D5</f>
        <v>0.97647794807632149</v>
      </c>
      <c r="E5" s="131">
        <f>'41I'!E5-'41(I-M)A'!E5</f>
        <v>0</v>
      </c>
      <c r="F5" s="132">
        <f>'41I'!F5-'41(I-M)A'!F5</f>
        <v>0</v>
      </c>
      <c r="G5" s="132">
        <f>'41I'!G5-'41(I-M)A'!G5</f>
        <v>-3.6428356202443481E-5</v>
      </c>
      <c r="H5" s="132">
        <f>'41I'!H5-'41(I-M)A'!H5</f>
        <v>0</v>
      </c>
      <c r="I5" s="132">
        <f>'41I'!I5-'41(I-M)A'!I5</f>
        <v>-7.0634602236137008E-4</v>
      </c>
      <c r="J5" s="132">
        <f>'41I'!J5-'41(I-M)A'!J5</f>
        <v>-8.075977280004545E-5</v>
      </c>
      <c r="K5" s="132">
        <f>'41I'!K5-'41(I-M)A'!K5</f>
        <v>0</v>
      </c>
      <c r="L5" s="132">
        <f>'41I'!L5-'41(I-M)A'!L5</f>
        <v>0</v>
      </c>
      <c r="M5" s="132">
        <f>'41I'!M5-'41(I-M)A'!M5</f>
        <v>0</v>
      </c>
      <c r="N5" s="132">
        <f>'41I'!N5-'41(I-M)A'!N5</f>
        <v>0</v>
      </c>
      <c r="O5" s="132">
        <f>'41I'!O5-'41(I-M)A'!O5</f>
        <v>0</v>
      </c>
      <c r="P5" s="132">
        <f>'41I'!P5-'41(I-M)A'!P5</f>
        <v>0</v>
      </c>
      <c r="Q5" s="132">
        <f>'41I'!Q5-'41(I-M)A'!Q5</f>
        <v>0</v>
      </c>
      <c r="R5" s="132">
        <f>'41I'!R5-'41(I-M)A'!R5</f>
        <v>0</v>
      </c>
      <c r="S5" s="132">
        <f>'41I'!S5-'41(I-M)A'!S5</f>
        <v>0</v>
      </c>
      <c r="T5" s="132">
        <f>'41I'!T5-'41(I-M)A'!T5</f>
        <v>0</v>
      </c>
      <c r="U5" s="132">
        <f>'41I'!U5-'41(I-M)A'!U5</f>
        <v>0</v>
      </c>
      <c r="V5" s="132">
        <f>'41I'!V5-'41(I-M)A'!V5</f>
        <v>-1.8346240029222942E-5</v>
      </c>
      <c r="W5" s="132">
        <f>'41I'!W5-'41(I-M)A'!W5</f>
        <v>-4.1777613141423838E-6</v>
      </c>
      <c r="X5" s="132">
        <f>'41I'!X5-'41(I-M)A'!X5</f>
        <v>0</v>
      </c>
      <c r="Y5" s="132">
        <f>'41I'!Y5-'41(I-M)A'!Y5</f>
        <v>0</v>
      </c>
      <c r="Z5" s="132">
        <f>'41I'!Z5-'41(I-M)A'!Z5</f>
        <v>0</v>
      </c>
      <c r="AA5" s="132">
        <f>'41I'!AA5-'41(I-M)A'!AA5</f>
        <v>0</v>
      </c>
      <c r="AB5" s="132">
        <f>'41I'!AB5-'41(I-M)A'!AB5</f>
        <v>0</v>
      </c>
      <c r="AC5" s="132">
        <f>'41I'!AC5-'41(I-M)A'!AC5</f>
        <v>0</v>
      </c>
      <c r="AD5" s="132">
        <f>'41I'!AD5-'41(I-M)A'!AD5</f>
        <v>0</v>
      </c>
      <c r="AE5" s="132">
        <f>'41I'!AE5-'41(I-M)A'!AE5</f>
        <v>0</v>
      </c>
      <c r="AF5" s="132">
        <f>'41I'!AF5-'41(I-M)A'!AF5</f>
        <v>0</v>
      </c>
      <c r="AG5" s="132">
        <f>'41I'!AG5-'41(I-M)A'!AG5</f>
        <v>0</v>
      </c>
      <c r="AH5" s="132">
        <f>'41I'!AH5-'41(I-M)A'!AH5</f>
        <v>-1.0907902505508279E-6</v>
      </c>
      <c r="AI5" s="132">
        <f>'41I'!AI5-'41(I-M)A'!AI5</f>
        <v>-6.7211713942425126E-6</v>
      </c>
      <c r="AJ5" s="132">
        <f>'41I'!AJ5-'41(I-M)A'!AJ5</f>
        <v>-8.2581592478063221E-6</v>
      </c>
      <c r="AK5" s="132">
        <f>'41I'!AK5-'41(I-M)A'!AK5</f>
        <v>0</v>
      </c>
      <c r="AL5" s="132">
        <f>'41I'!AL5-'41(I-M)A'!AL5</f>
        <v>0</v>
      </c>
      <c r="AM5" s="132">
        <f>'41I'!AM5-'41(I-M)A'!AM5</f>
        <v>-1.8997471310849969E-4</v>
      </c>
      <c r="AN5" s="132">
        <f>'41I'!AN5-'41(I-M)A'!AN5</f>
        <v>-3.4497809948828389E-4</v>
      </c>
      <c r="AO5" s="132">
        <f>'41I'!AO5-'41(I-M)A'!AO5</f>
        <v>-8.0035549718836063E-6</v>
      </c>
      <c r="AP5" s="132">
        <f>'41I'!AP5-'41(I-M)A'!AP5</f>
        <v>0</v>
      </c>
      <c r="AQ5" s="133">
        <f>'41I'!AQ5-'41(I-M)A'!AQ5</f>
        <v>0</v>
      </c>
    </row>
    <row r="6" spans="1:45" ht="39.950000000000003" customHeight="1">
      <c r="A6" s="16">
        <v>3</v>
      </c>
      <c r="B6" s="35" t="s">
        <v>74</v>
      </c>
      <c r="C6" s="130">
        <f>'41I'!C6-'41(I-M)A'!C6</f>
        <v>0</v>
      </c>
      <c r="D6" s="131">
        <f>'41I'!D6-'41(I-M)A'!D6</f>
        <v>0</v>
      </c>
      <c r="E6" s="131">
        <f>'41I'!E6-'41(I-M)A'!E6</f>
        <v>0.99930834681905212</v>
      </c>
      <c r="F6" s="132">
        <f>'41I'!F6-'41(I-M)A'!F6</f>
        <v>0</v>
      </c>
      <c r="G6" s="132">
        <f>'41I'!G6-'41(I-M)A'!G6</f>
        <v>-3.552141806605034E-3</v>
      </c>
      <c r="H6" s="132">
        <f>'41I'!H6-'41(I-M)A'!H6</f>
        <v>0</v>
      </c>
      <c r="I6" s="132">
        <f>'41I'!I6-'41(I-M)A'!I6</f>
        <v>0</v>
      </c>
      <c r="J6" s="132">
        <f>'41I'!J6-'41(I-M)A'!J6</f>
        <v>0</v>
      </c>
      <c r="K6" s="132">
        <f>'41I'!K6-'41(I-M)A'!K6</f>
        <v>0</v>
      </c>
      <c r="L6" s="132">
        <f>'41I'!L6-'41(I-M)A'!L6</f>
        <v>0</v>
      </c>
      <c r="M6" s="132">
        <f>'41I'!M6-'41(I-M)A'!M6</f>
        <v>0</v>
      </c>
      <c r="N6" s="132">
        <f>'41I'!N6-'41(I-M)A'!N6</f>
        <v>0</v>
      </c>
      <c r="O6" s="132">
        <f>'41I'!O6-'41(I-M)A'!O6</f>
        <v>0</v>
      </c>
      <c r="P6" s="132">
        <f>'41I'!P6-'41(I-M)A'!P6</f>
        <v>0</v>
      </c>
      <c r="Q6" s="132">
        <f>'41I'!Q6-'41(I-M)A'!Q6</f>
        <v>0</v>
      </c>
      <c r="R6" s="132">
        <f>'41I'!R6-'41(I-M)A'!R6</f>
        <v>0</v>
      </c>
      <c r="S6" s="132">
        <f>'41I'!S6-'41(I-M)A'!S6</f>
        <v>0</v>
      </c>
      <c r="T6" s="132">
        <f>'41I'!T6-'41(I-M)A'!T6</f>
        <v>0</v>
      </c>
      <c r="U6" s="132">
        <f>'41I'!U6-'41(I-M)A'!U6</f>
        <v>0</v>
      </c>
      <c r="V6" s="132">
        <f>'41I'!V6-'41(I-M)A'!V6</f>
        <v>-3.4358155386967743E-5</v>
      </c>
      <c r="W6" s="132">
        <f>'41I'!W6-'41(I-M)A'!W6</f>
        <v>0</v>
      </c>
      <c r="X6" s="132">
        <f>'41I'!X6-'41(I-M)A'!X6</f>
        <v>0</v>
      </c>
      <c r="Y6" s="132">
        <f>'41I'!Y6-'41(I-M)A'!Y6</f>
        <v>0</v>
      </c>
      <c r="Z6" s="132">
        <f>'41I'!Z6-'41(I-M)A'!Z6</f>
        <v>0</v>
      </c>
      <c r="AA6" s="132">
        <f>'41I'!AA6-'41(I-M)A'!AA6</f>
        <v>0</v>
      </c>
      <c r="AB6" s="132">
        <f>'41I'!AB6-'41(I-M)A'!AB6</f>
        <v>0</v>
      </c>
      <c r="AC6" s="132">
        <f>'41I'!AC6-'41(I-M)A'!AC6</f>
        <v>0</v>
      </c>
      <c r="AD6" s="132">
        <f>'41I'!AD6-'41(I-M)A'!AD6</f>
        <v>0</v>
      </c>
      <c r="AE6" s="132">
        <f>'41I'!AE6-'41(I-M)A'!AE6</f>
        <v>0</v>
      </c>
      <c r="AF6" s="132">
        <f>'41I'!AF6-'41(I-M)A'!AF6</f>
        <v>-8.8167412603502864E-7</v>
      </c>
      <c r="AG6" s="132">
        <f>'41I'!AG6-'41(I-M)A'!AG6</f>
        <v>0</v>
      </c>
      <c r="AH6" s="132">
        <f>'41I'!AH6-'41(I-M)A'!AH6</f>
        <v>-7.6264211389575661E-7</v>
      </c>
      <c r="AI6" s="132">
        <f>'41I'!AI6-'41(I-M)A'!AI6</f>
        <v>-3.8308746581836056E-6</v>
      </c>
      <c r="AJ6" s="132">
        <f>'41I'!AJ6-'41(I-M)A'!AJ6</f>
        <v>-4.3303605040848317E-5</v>
      </c>
      <c r="AK6" s="132">
        <f>'41I'!AK6-'41(I-M)A'!AK6</f>
        <v>0</v>
      </c>
      <c r="AL6" s="132">
        <f>'41I'!AL6-'41(I-M)A'!AL6</f>
        <v>0</v>
      </c>
      <c r="AM6" s="132">
        <f>'41I'!AM6-'41(I-M)A'!AM6</f>
        <v>-3.7503141590371106E-4</v>
      </c>
      <c r="AN6" s="132">
        <f>'41I'!AN6-'41(I-M)A'!AN6</f>
        <v>-6.3972742075400302E-4</v>
      </c>
      <c r="AO6" s="132">
        <f>'41I'!AO6-'41(I-M)A'!AO6</f>
        <v>-1.6187860604070778E-5</v>
      </c>
      <c r="AP6" s="132">
        <f>'41I'!AP6-'41(I-M)A'!AP6</f>
        <v>0</v>
      </c>
      <c r="AQ6" s="133">
        <f>'41I'!AQ6-'41(I-M)A'!AQ6</f>
        <v>0</v>
      </c>
    </row>
    <row r="7" spans="1:45" ht="39.950000000000003" customHeight="1">
      <c r="A7" s="16">
        <v>4</v>
      </c>
      <c r="B7" s="1" t="s">
        <v>19</v>
      </c>
      <c r="C7" s="130">
        <f>'41I'!C7-'41(I-M)A'!C7</f>
        <v>0</v>
      </c>
      <c r="D7" s="131">
        <f>'41I'!D7-'41(I-M)A'!D7</f>
        <v>0</v>
      </c>
      <c r="E7" s="131">
        <f>'41I'!E7-'41(I-M)A'!E7</f>
        <v>0</v>
      </c>
      <c r="F7" s="131">
        <f>'41I'!F7-'41(I-M)A'!F7</f>
        <v>1</v>
      </c>
      <c r="G7" s="132">
        <f>'41I'!G7-'41(I-M)A'!G7</f>
        <v>-4.0086470156570037E-6</v>
      </c>
      <c r="H7" s="132">
        <f>'41I'!H7-'41(I-M)A'!H7</f>
        <v>0</v>
      </c>
      <c r="I7" s="132">
        <f>'41I'!I7-'41(I-M)A'!I7</f>
        <v>-3.373712378744629E-6</v>
      </c>
      <c r="J7" s="132">
        <f>'41I'!J7-'41(I-M)A'!J7</f>
        <v>-1.1571959205883023E-4</v>
      </c>
      <c r="K7" s="132">
        <f>'41I'!K7-'41(I-M)A'!K7</f>
        <v>-8.7031282224299573E-4</v>
      </c>
      <c r="L7" s="132">
        <f>'41I'!L7-'41(I-M)A'!L7</f>
        <v>-1.7230026357070446E-6</v>
      </c>
      <c r="M7" s="132">
        <f>'41I'!M7-'41(I-M)A'!M7</f>
        <v>0</v>
      </c>
      <c r="N7" s="132">
        <f>'41I'!N7-'41(I-M)A'!N7</f>
        <v>-2.9935741556368032E-6</v>
      </c>
      <c r="O7" s="132">
        <f>'41I'!O7-'41(I-M)A'!O7</f>
        <v>0</v>
      </c>
      <c r="P7" s="132">
        <f>'41I'!P7-'41(I-M)A'!P7</f>
        <v>0</v>
      </c>
      <c r="Q7" s="132">
        <f>'41I'!Q7-'41(I-M)A'!Q7</f>
        <v>0</v>
      </c>
      <c r="R7" s="132">
        <f>'41I'!R7-'41(I-M)A'!R7</f>
        <v>-1.2444639187871355E-6</v>
      </c>
      <c r="S7" s="132">
        <f>'41I'!S7-'41(I-M)A'!S7</f>
        <v>-1.0533483800144587E-6</v>
      </c>
      <c r="T7" s="132">
        <f>'41I'!T7-'41(I-M)A'!T7</f>
        <v>0</v>
      </c>
      <c r="U7" s="132">
        <f>'41I'!U7-'41(I-M)A'!U7</f>
        <v>0</v>
      </c>
      <c r="V7" s="132">
        <f>'41I'!V7-'41(I-M)A'!V7</f>
        <v>-1.9403107067389185E-5</v>
      </c>
      <c r="W7" s="132">
        <f>'41I'!W7-'41(I-M)A'!W7</f>
        <v>-8.2514284481810291E-5</v>
      </c>
      <c r="X7" s="132">
        <f>'41I'!X7-'41(I-M)A'!X7</f>
        <v>-4.5738849177760534E-3</v>
      </c>
      <c r="Y7" s="132">
        <f>'41I'!Y7-'41(I-M)A'!Y7</f>
        <v>0</v>
      </c>
      <c r="Z7" s="132">
        <f>'41I'!Z7-'41(I-M)A'!Z7</f>
        <v>0</v>
      </c>
      <c r="AA7" s="132">
        <f>'41I'!AA7-'41(I-M)A'!AA7</f>
        <v>-2.1127016079370964E-8</v>
      </c>
      <c r="AB7" s="132">
        <f>'41I'!AB7-'41(I-M)A'!AB7</f>
        <v>-6.2915852425185352E-8</v>
      </c>
      <c r="AC7" s="132">
        <f>'41I'!AC7-'41(I-M)A'!AC7</f>
        <v>-2.7286690068847048E-8</v>
      </c>
      <c r="AD7" s="132">
        <f>'41I'!AD7-'41(I-M)A'!AD7</f>
        <v>-3.6521143104331393E-8</v>
      </c>
      <c r="AE7" s="132">
        <f>'41I'!AE7-'41(I-M)A'!AE7</f>
        <v>0</v>
      </c>
      <c r="AF7" s="132">
        <f>'41I'!AF7-'41(I-M)A'!AF7</f>
        <v>-8.3653981143407098E-8</v>
      </c>
      <c r="AG7" s="132">
        <f>'41I'!AG7-'41(I-M)A'!AG7</f>
        <v>0</v>
      </c>
      <c r="AH7" s="132">
        <f>'41I'!AH7-'41(I-M)A'!AH7</f>
        <v>-2.0260834696981166E-7</v>
      </c>
      <c r="AI7" s="132">
        <f>'41I'!AI7-'41(I-M)A'!AI7</f>
        <v>-4.6525005203488949E-7</v>
      </c>
      <c r="AJ7" s="132">
        <f>'41I'!AJ7-'41(I-M)A'!AJ7</f>
        <v>-1.1223717761212397E-7</v>
      </c>
      <c r="AK7" s="132">
        <f>'41I'!AK7-'41(I-M)A'!AK7</f>
        <v>-9.2450001643076671E-7</v>
      </c>
      <c r="AL7" s="132">
        <f>'41I'!AL7-'41(I-M)A'!AL7</f>
        <v>-1.4947328904248902E-7</v>
      </c>
      <c r="AM7" s="132">
        <f>'41I'!AM7-'41(I-M)A'!AM7</f>
        <v>-5.3374943305778515E-7</v>
      </c>
      <c r="AN7" s="132">
        <f>'41I'!AN7-'41(I-M)A'!AN7</f>
        <v>4.2249100691128433E-7</v>
      </c>
      <c r="AO7" s="132">
        <f>'41I'!AO7-'41(I-M)A'!AO7</f>
        <v>-1.3197515928150572E-6</v>
      </c>
      <c r="AP7" s="132">
        <f>'41I'!AP7-'41(I-M)A'!AP7</f>
        <v>0</v>
      </c>
      <c r="AQ7" s="133">
        <f>'41I'!AQ7-'41(I-M)A'!AQ7</f>
        <v>-3.0519740677923276E-6</v>
      </c>
    </row>
    <row r="8" spans="1:45" ht="39.950000000000003" customHeight="1">
      <c r="A8" s="16">
        <v>5</v>
      </c>
      <c r="B8" s="1" t="s">
        <v>20</v>
      </c>
      <c r="C8" s="130">
        <f>'41I'!C8-'41(I-M)A'!C8</f>
        <v>-1.137306950985858E-2</v>
      </c>
      <c r="D8" s="131">
        <f>'41I'!D8-'41(I-M)A'!D8</f>
        <v>-1.1495818241987414E-2</v>
      </c>
      <c r="E8" s="131">
        <f>'41I'!E8-'41(I-M)A'!E8</f>
        <v>-6.6497080075470956E-3</v>
      </c>
      <c r="F8" s="132">
        <f>'41I'!F8-'41(I-M)A'!F8</f>
        <v>0</v>
      </c>
      <c r="G8" s="131">
        <f>'41I'!G8-'41(I-M)A'!G8</f>
        <v>0.97907137112131848</v>
      </c>
      <c r="H8" s="132">
        <f>'41I'!H8-'41(I-M)A'!H8</f>
        <v>-1.6891304972814622E-4</v>
      </c>
      <c r="I8" s="132">
        <f>'41I'!I8-'41(I-M)A'!I8</f>
        <v>-3.6055168733871696E-5</v>
      </c>
      <c r="J8" s="132">
        <f>'41I'!J8-'41(I-M)A'!J8</f>
        <v>-9.6188223152361241E-4</v>
      </c>
      <c r="K8" s="132">
        <f>'41I'!K8-'41(I-M)A'!K8</f>
        <v>-4.3821492078822106E-5</v>
      </c>
      <c r="L8" s="132">
        <f>'41I'!L8-'41(I-M)A'!L8</f>
        <v>0</v>
      </c>
      <c r="M8" s="132">
        <f>'41I'!M8-'41(I-M)A'!M8</f>
        <v>0</v>
      </c>
      <c r="N8" s="132">
        <f>'41I'!N8-'41(I-M)A'!N8</f>
        <v>0</v>
      </c>
      <c r="O8" s="132">
        <f>'41I'!O8-'41(I-M)A'!O8</f>
        <v>0</v>
      </c>
      <c r="P8" s="132">
        <f>'41I'!P8-'41(I-M)A'!P8</f>
        <v>0</v>
      </c>
      <c r="Q8" s="132">
        <f>'41I'!Q8-'41(I-M)A'!Q8</f>
        <v>0</v>
      </c>
      <c r="R8" s="132">
        <f>'41I'!R8-'41(I-M)A'!R8</f>
        <v>0</v>
      </c>
      <c r="S8" s="132">
        <f>'41I'!S8-'41(I-M)A'!S8</f>
        <v>0</v>
      </c>
      <c r="T8" s="132">
        <f>'41I'!T8-'41(I-M)A'!T8</f>
        <v>0</v>
      </c>
      <c r="U8" s="132">
        <f>'41I'!U8-'41(I-M)A'!U8</f>
        <v>0</v>
      </c>
      <c r="V8" s="132">
        <f>'41I'!V8-'41(I-M)A'!V8</f>
        <v>-1.6499832256064814E-4</v>
      </c>
      <c r="W8" s="132">
        <f>'41I'!W8-'41(I-M)A'!W8</f>
        <v>-3.9491160177042704E-7</v>
      </c>
      <c r="X8" s="132">
        <f>'41I'!X8-'41(I-M)A'!X8</f>
        <v>0</v>
      </c>
      <c r="Y8" s="132">
        <f>'41I'!Y8-'41(I-M)A'!Y8</f>
        <v>0</v>
      </c>
      <c r="Z8" s="132">
        <f>'41I'!Z8-'41(I-M)A'!Z8</f>
        <v>0</v>
      </c>
      <c r="AA8" s="132">
        <f>'41I'!AA8-'41(I-M)A'!AA8</f>
        <v>-2.1223914828100524E-5</v>
      </c>
      <c r="AB8" s="132">
        <f>'41I'!AB8-'41(I-M)A'!AB8</f>
        <v>-2.2861171403818314E-5</v>
      </c>
      <c r="AC8" s="132">
        <f>'41I'!AC8-'41(I-M)A'!AC8</f>
        <v>0</v>
      </c>
      <c r="AD8" s="132">
        <f>'41I'!AD8-'41(I-M)A'!AD8</f>
        <v>0</v>
      </c>
      <c r="AE8" s="132">
        <f>'41I'!AE8-'41(I-M)A'!AE8</f>
        <v>0</v>
      </c>
      <c r="AF8" s="132">
        <f>'41I'!AF8-'41(I-M)A'!AF8</f>
        <v>-5.7038325933169694E-5</v>
      </c>
      <c r="AG8" s="132">
        <f>'41I'!AG8-'41(I-M)A'!AG8</f>
        <v>0</v>
      </c>
      <c r="AH8" s="132">
        <f>'41I'!AH8-'41(I-M)A'!AH8</f>
        <v>-5.6606963697693335E-5</v>
      </c>
      <c r="AI8" s="132">
        <f>'41I'!AI8-'41(I-M)A'!AI8</f>
        <v>-7.0753969193564981E-4</v>
      </c>
      <c r="AJ8" s="132">
        <f>'41I'!AJ8-'41(I-M)A'!AJ8</f>
        <v>-1.1453404949567962E-3</v>
      </c>
      <c r="AK8" s="132">
        <f>'41I'!AK8-'41(I-M)A'!AK8</f>
        <v>-2.1407132780470518E-4</v>
      </c>
      <c r="AL8" s="132">
        <f>'41I'!AL8-'41(I-M)A'!AL8</f>
        <v>-6.2122454054396303E-7</v>
      </c>
      <c r="AM8" s="132">
        <f>'41I'!AM8-'41(I-M)A'!AM8</f>
        <v>-1.1319090499919455E-2</v>
      </c>
      <c r="AN8" s="132">
        <f>'41I'!AN8-'41(I-M)A'!AN8</f>
        <v>-3.8540840137716574E-2</v>
      </c>
      <c r="AO8" s="132">
        <f>'41I'!AO8-'41(I-M)A'!AO8</f>
        <v>-4.2750633007788454E-4</v>
      </c>
      <c r="AP8" s="132">
        <f>'41I'!AP8-'41(I-M)A'!AP8</f>
        <v>0</v>
      </c>
      <c r="AQ8" s="133">
        <f>'41I'!AQ8-'41(I-M)A'!AQ8</f>
        <v>-4.7760200601021266E-4</v>
      </c>
    </row>
    <row r="9" spans="1:45" ht="39.950000000000003" customHeight="1">
      <c r="A9" s="16">
        <v>6</v>
      </c>
      <c r="B9" s="1" t="s">
        <v>21</v>
      </c>
      <c r="C9" s="130">
        <f>'41I'!C9-'41(I-M)A'!C9</f>
        <v>-8.1694356944667394E-5</v>
      </c>
      <c r="D9" s="131">
        <f>'41I'!D9-'41(I-M)A'!D9</f>
        <v>-1.0844481893334244E-4</v>
      </c>
      <c r="E9" s="131">
        <f>'41I'!E9-'41(I-M)A'!E9</f>
        <v>-5.3457255041305994E-4</v>
      </c>
      <c r="F9" s="132">
        <f>'41I'!F9-'41(I-M)A'!F9</f>
        <v>-6.5422448143393473E-5</v>
      </c>
      <c r="G9" s="132">
        <f>'41I'!G9-'41(I-M)A'!G9</f>
        <v>-1.6773742452825752E-5</v>
      </c>
      <c r="H9" s="131">
        <f>'41I'!H9-'41(I-M)A'!H9</f>
        <v>0.99503950296973986</v>
      </c>
      <c r="I9" s="132">
        <f>'41I'!I9-'41(I-M)A'!I9</f>
        <v>-1.2550551722530267E-4</v>
      </c>
      <c r="J9" s="132">
        <f>'41I'!J9-'41(I-M)A'!J9</f>
        <v>-1.3124652499716078E-5</v>
      </c>
      <c r="K9" s="132">
        <f>'41I'!K9-'41(I-M)A'!K9</f>
        <v>-2.7903575281408208E-5</v>
      </c>
      <c r="L9" s="132">
        <f>'41I'!L9-'41(I-M)A'!L9</f>
        <v>-7.0350852099195007E-6</v>
      </c>
      <c r="M9" s="132">
        <f>'41I'!M9-'41(I-M)A'!M9</f>
        <v>-2.4098848651853878E-5</v>
      </c>
      <c r="N9" s="132">
        <f>'41I'!N9-'41(I-M)A'!N9</f>
        <v>-2.6482900141761626E-5</v>
      </c>
      <c r="O9" s="132">
        <f>'41I'!O9-'41(I-M)A'!O9</f>
        <v>-2.2776738741511035E-5</v>
      </c>
      <c r="P9" s="132">
        <f>'41I'!P9-'41(I-M)A'!P9</f>
        <v>-2.037724045768922E-5</v>
      </c>
      <c r="Q9" s="132">
        <f>'41I'!Q9-'41(I-M)A'!Q9</f>
        <v>0</v>
      </c>
      <c r="R9" s="132">
        <f>'41I'!R9-'41(I-M)A'!R9</f>
        <v>-7.4887113010246346E-5</v>
      </c>
      <c r="S9" s="132">
        <f>'41I'!S9-'41(I-M)A'!S9</f>
        <v>-4.8026286159077686E-5</v>
      </c>
      <c r="T9" s="132">
        <f>'41I'!T9-'41(I-M)A'!T9</f>
        <v>0</v>
      </c>
      <c r="U9" s="132">
        <f>'41I'!U9-'41(I-M)A'!U9</f>
        <v>-7.8397111713933434E-5</v>
      </c>
      <c r="V9" s="132">
        <f>'41I'!V9-'41(I-M)A'!V9</f>
        <v>-4.0321700688625064E-5</v>
      </c>
      <c r="W9" s="132">
        <f>'41I'!W9-'41(I-M)A'!W9</f>
        <v>-6.5153837123723752E-5</v>
      </c>
      <c r="X9" s="132">
        <f>'41I'!X9-'41(I-M)A'!X9</f>
        <v>-2.9159399761205206E-6</v>
      </c>
      <c r="Y9" s="132">
        <f>'41I'!Y9-'41(I-M)A'!Y9</f>
        <v>-2.0965506179080503E-5</v>
      </c>
      <c r="Z9" s="132">
        <f>'41I'!Z9-'41(I-M)A'!Z9</f>
        <v>-3.8734222490650983E-5</v>
      </c>
      <c r="AA9" s="132">
        <f>'41I'!AA9-'41(I-M)A'!AA9</f>
        <v>-7.3423687265623092E-5</v>
      </c>
      <c r="AB9" s="132">
        <f>'41I'!AB9-'41(I-M)A'!AB9</f>
        <v>-9.5961870564825549E-5</v>
      </c>
      <c r="AC9" s="132">
        <f>'41I'!AC9-'41(I-M)A'!AC9</f>
        <v>-3.2012551445347777E-5</v>
      </c>
      <c r="AD9" s="132">
        <f>'41I'!AD9-'41(I-M)A'!AD9</f>
        <v>-1.5408778837054781E-6</v>
      </c>
      <c r="AE9" s="132">
        <f>'41I'!AE9-'41(I-M)A'!AE9</f>
        <v>0</v>
      </c>
      <c r="AF9" s="132">
        <f>'41I'!AF9-'41(I-M)A'!AF9</f>
        <v>-3.6023445952445867E-5</v>
      </c>
      <c r="AG9" s="132">
        <f>'41I'!AG9-'41(I-M)A'!AG9</f>
        <v>-2.2263820649493463E-5</v>
      </c>
      <c r="AH9" s="132">
        <f>'41I'!AH9-'41(I-M)A'!AH9</f>
        <v>-5.983829805261974E-5</v>
      </c>
      <c r="AI9" s="132">
        <f>'41I'!AI9-'41(I-M)A'!AI9</f>
        <v>-7.4718922976716318E-6</v>
      </c>
      <c r="AJ9" s="132">
        <f>'41I'!AJ9-'41(I-M)A'!AJ9</f>
        <v>-6.0818797813999766E-5</v>
      </c>
      <c r="AK9" s="132">
        <f>'41I'!AK9-'41(I-M)A'!AK9</f>
        <v>-5.3182296573780336E-4</v>
      </c>
      <c r="AL9" s="132">
        <f>'41I'!AL9-'41(I-M)A'!AL9</f>
        <v>-4.0099306570286433E-5</v>
      </c>
      <c r="AM9" s="132">
        <f>'41I'!AM9-'41(I-M)A'!AM9</f>
        <v>-1.985601946587873E-4</v>
      </c>
      <c r="AN9" s="132">
        <f>'41I'!AN9-'41(I-M)A'!AN9</f>
        <v>-1.345536527054814E-5</v>
      </c>
      <c r="AO9" s="132">
        <f>'41I'!AO9-'41(I-M)A'!AO9</f>
        <v>-1.1539027738414361E-4</v>
      </c>
      <c r="AP9" s="132">
        <f>'41I'!AP9-'41(I-M)A'!AP9</f>
        <v>-3.8909233681806943E-4</v>
      </c>
      <c r="AQ9" s="133">
        <f>'41I'!AQ9-'41(I-M)A'!AQ9</f>
        <v>-1.0087740134224354E-5</v>
      </c>
    </row>
    <row r="10" spans="1:45" ht="39.950000000000003" customHeight="1">
      <c r="A10" s="16">
        <v>7</v>
      </c>
      <c r="B10" s="1" t="s">
        <v>22</v>
      </c>
      <c r="C10" s="130">
        <f>'41I'!C10-'41(I-M)A'!C10</f>
        <v>-4.2351886837319004E-4</v>
      </c>
      <c r="D10" s="131">
        <f>'41I'!D10-'41(I-M)A'!D10</f>
        <v>-4.9565236152690245E-4</v>
      </c>
      <c r="E10" s="131">
        <f>'41I'!E10-'41(I-M)A'!E10</f>
        <v>-4.3006205491753626E-5</v>
      </c>
      <c r="F10" s="132">
        <f>'41I'!F10-'41(I-M)A'!F10</f>
        <v>-1.6612028145892541E-5</v>
      </c>
      <c r="G10" s="132">
        <f>'41I'!G10-'41(I-M)A'!G10</f>
        <v>-3.1391176863207845E-4</v>
      </c>
      <c r="H10" s="132">
        <f>'41I'!H10-'41(I-M)A'!H10</f>
        <v>-1.3546073835223285E-4</v>
      </c>
      <c r="I10" s="131">
        <f>'41I'!I10-'41(I-M)A'!I10</f>
        <v>0.99495237465862929</v>
      </c>
      <c r="J10" s="132">
        <f>'41I'!J10-'41(I-M)A'!J10</f>
        <v>-2.8438218759730094E-4</v>
      </c>
      <c r="K10" s="132">
        <f>'41I'!K10-'41(I-M)A'!K10</f>
        <v>-5.8099122350548516E-5</v>
      </c>
      <c r="L10" s="132">
        <f>'41I'!L10-'41(I-M)A'!L10</f>
        <v>-1.1908963649070923E-5</v>
      </c>
      <c r="M10" s="132">
        <f>'41I'!M10-'41(I-M)A'!M10</f>
        <v>0</v>
      </c>
      <c r="N10" s="132">
        <f>'41I'!N10-'41(I-M)A'!N10</f>
        <v>-6.0003425809257592E-5</v>
      </c>
      <c r="O10" s="132">
        <f>'41I'!O10-'41(I-M)A'!O10</f>
        <v>-2.3133822459001386E-5</v>
      </c>
      <c r="P10" s="132">
        <f>'41I'!P10-'41(I-M)A'!P10</f>
        <v>-4.5992679763959829E-6</v>
      </c>
      <c r="Q10" s="132">
        <f>'41I'!Q10-'41(I-M)A'!Q10</f>
        <v>-1.3121448953377156E-4</v>
      </c>
      <c r="R10" s="132">
        <f>'41I'!R10-'41(I-M)A'!R10</f>
        <v>-4.4850280314343602E-5</v>
      </c>
      <c r="S10" s="132">
        <f>'41I'!S10-'41(I-M)A'!S10</f>
        <v>-1.0629501933923839E-4</v>
      </c>
      <c r="T10" s="132">
        <f>'41I'!T10-'41(I-M)A'!T10</f>
        <v>-1.5266797994718567E-4</v>
      </c>
      <c r="U10" s="132">
        <f>'41I'!U10-'41(I-M)A'!U10</f>
        <v>-2.117332706085098E-4</v>
      </c>
      <c r="V10" s="132">
        <f>'41I'!V10-'41(I-M)A'!V10</f>
        <v>-2.0707649207604888E-3</v>
      </c>
      <c r="W10" s="132">
        <f>'41I'!W10-'41(I-M)A'!W10</f>
        <v>-1.0223328923420533E-3</v>
      </c>
      <c r="X10" s="132">
        <f>'41I'!X10-'41(I-M)A'!X10</f>
        <v>-3.5539857645591115E-5</v>
      </c>
      <c r="Y10" s="132">
        <f>'41I'!Y10-'41(I-M)A'!Y10</f>
        <v>-7.2280292944850458E-5</v>
      </c>
      <c r="Z10" s="132">
        <f>'41I'!Z10-'41(I-M)A'!Z10</f>
        <v>-7.1529964795584325E-5</v>
      </c>
      <c r="AA10" s="132">
        <f>'41I'!AA10-'41(I-M)A'!AA10</f>
        <v>-1.7187101965865503E-4</v>
      </c>
      <c r="AB10" s="132">
        <f>'41I'!AB10-'41(I-M)A'!AB10</f>
        <v>-1.5118585718991602E-4</v>
      </c>
      <c r="AC10" s="132">
        <f>'41I'!AC10-'41(I-M)A'!AC10</f>
        <v>-8.7622994563793906E-5</v>
      </c>
      <c r="AD10" s="132">
        <f>'41I'!AD10-'41(I-M)A'!AD10</f>
        <v>-1.5776563418949881E-5</v>
      </c>
      <c r="AE10" s="132">
        <f>'41I'!AE10-'41(I-M)A'!AE10</f>
        <v>-4.6909274661817459E-6</v>
      </c>
      <c r="AF10" s="132">
        <f>'41I'!AF10-'41(I-M)A'!AF10</f>
        <v>-6.3300833814234584E-5</v>
      </c>
      <c r="AG10" s="132">
        <f>'41I'!AG10-'41(I-M)A'!AG10</f>
        <v>-3.0344225069351332E-4</v>
      </c>
      <c r="AH10" s="132">
        <f>'41I'!AH10-'41(I-M)A'!AH10</f>
        <v>-2.4446603400610462E-5</v>
      </c>
      <c r="AI10" s="132">
        <f>'41I'!AI10-'41(I-M)A'!AI10</f>
        <v>-1.3470534191071618E-4</v>
      </c>
      <c r="AJ10" s="132">
        <f>'41I'!AJ10-'41(I-M)A'!AJ10</f>
        <v>-1.0350792468586093E-4</v>
      </c>
      <c r="AK10" s="132">
        <f>'41I'!AK10-'41(I-M)A'!AK10</f>
        <v>-3.7061495899212493E-4</v>
      </c>
      <c r="AL10" s="132">
        <f>'41I'!AL10-'41(I-M)A'!AL10</f>
        <v>-9.32450019894863E-5</v>
      </c>
      <c r="AM10" s="132">
        <f>'41I'!AM10-'41(I-M)A'!AM10</f>
        <v>-9.9360910059554324E-5</v>
      </c>
      <c r="AN10" s="132">
        <f>'41I'!AN10-'41(I-M)A'!AN10</f>
        <v>-1.3004411404896811E-4</v>
      </c>
      <c r="AO10" s="132">
        <f>'41I'!AO10-'41(I-M)A'!AO10</f>
        <v>-1.1266987338344766E-4</v>
      </c>
      <c r="AP10" s="132">
        <f>'41I'!AP10-'41(I-M)A'!AP10</f>
        <v>-8.7538316022612323E-3</v>
      </c>
      <c r="AQ10" s="133">
        <f>'41I'!AQ10-'41(I-M)A'!AQ10</f>
        <v>-2.4710679013799976E-5</v>
      </c>
    </row>
    <row r="11" spans="1:45" ht="39.950000000000003" customHeight="1">
      <c r="A11" s="16">
        <v>8</v>
      </c>
      <c r="B11" s="1" t="s">
        <v>23</v>
      </c>
      <c r="C11" s="130">
        <f>'41I'!C11-'41(I-M)A'!C11</f>
        <v>-4.8463568792839992E-4</v>
      </c>
      <c r="D11" s="131">
        <f>'41I'!D11-'41(I-M)A'!D11</f>
        <v>0</v>
      </c>
      <c r="E11" s="131">
        <f>'41I'!E11-'41(I-M)A'!E11</f>
        <v>-2.0046429316277929E-5</v>
      </c>
      <c r="F11" s="132">
        <f>'41I'!F11-'41(I-M)A'!F11</f>
        <v>-1.9710330464104865E-5</v>
      </c>
      <c r="G11" s="132">
        <f>'41I'!G11-'41(I-M)A'!G11</f>
        <v>-4.2726654582375063E-5</v>
      </c>
      <c r="H11" s="132">
        <f>'41I'!H11-'41(I-M)A'!H11</f>
        <v>-4.2810745487797041E-4</v>
      </c>
      <c r="I11" s="132">
        <f>'41I'!I11-'41(I-M)A'!I11</f>
        <v>-1.775979413978254E-4</v>
      </c>
      <c r="J11" s="131">
        <f>'41I'!J11-'41(I-M)A'!J11</f>
        <v>0.99757327166969889</v>
      </c>
      <c r="K11" s="132">
        <f>'41I'!K11-'41(I-M)A'!K11</f>
        <v>-8.791034978956094E-5</v>
      </c>
      <c r="L11" s="132">
        <f>'41I'!L11-'41(I-M)A'!L11</f>
        <v>-4.0371712583664245E-5</v>
      </c>
      <c r="M11" s="132">
        <f>'41I'!M11-'41(I-M)A'!M11</f>
        <v>-2.4892963940173848E-5</v>
      </c>
      <c r="N11" s="132">
        <f>'41I'!N11-'41(I-M)A'!N11</f>
        <v>-6.8038226708150504E-5</v>
      </c>
      <c r="O11" s="132">
        <f>'41I'!O11-'41(I-M)A'!O11</f>
        <v>-2.6958350047216882E-5</v>
      </c>
      <c r="P11" s="132">
        <f>'41I'!P11-'41(I-M)A'!P11</f>
        <v>-2.5726213045172291E-5</v>
      </c>
      <c r="Q11" s="132">
        <f>'41I'!Q11-'41(I-M)A'!Q11</f>
        <v>-6.8745018721186392E-5</v>
      </c>
      <c r="R11" s="132">
        <f>'41I'!R11-'41(I-M)A'!R11</f>
        <v>-8.4644589669174205E-5</v>
      </c>
      <c r="S11" s="132">
        <f>'41I'!S11-'41(I-M)A'!S11</f>
        <v>-6.4417485734610889E-5</v>
      </c>
      <c r="T11" s="132">
        <f>'41I'!T11-'41(I-M)A'!T11</f>
        <v>-2.5877431440632698E-5</v>
      </c>
      <c r="U11" s="132">
        <f>'41I'!U11-'41(I-M)A'!U11</f>
        <v>-1.3742143072035967E-4</v>
      </c>
      <c r="V11" s="132">
        <f>'41I'!V11-'41(I-M)A'!V11</f>
        <v>-3.1883086469323486E-4</v>
      </c>
      <c r="W11" s="132">
        <f>'41I'!W11-'41(I-M)A'!W11</f>
        <v>-3.7239263959438359E-5</v>
      </c>
      <c r="X11" s="132">
        <f>'41I'!X11-'41(I-M)A'!X11</f>
        <v>-5.3547150996228619E-6</v>
      </c>
      <c r="Y11" s="132">
        <f>'41I'!Y11-'41(I-M)A'!Y11</f>
        <v>-6.4969110787356388E-5</v>
      </c>
      <c r="Z11" s="132">
        <f>'41I'!Z11-'41(I-M)A'!Z11</f>
        <v>-9.8965634416642442E-5</v>
      </c>
      <c r="AA11" s="132">
        <f>'41I'!AA11-'41(I-M)A'!AA11</f>
        <v>-5.940330930882026E-8</v>
      </c>
      <c r="AB11" s="132">
        <f>'41I'!AB11-'41(I-M)A'!AB11</f>
        <v>-1.0810673275709976E-7</v>
      </c>
      <c r="AC11" s="132">
        <f>'41I'!AC11-'41(I-M)A'!AC11</f>
        <v>-1.6623230885274365E-7</v>
      </c>
      <c r="AD11" s="132">
        <f>'41I'!AD11-'41(I-M)A'!AD11</f>
        <v>-1.4547370999527412E-7</v>
      </c>
      <c r="AE11" s="132">
        <f>'41I'!AE11-'41(I-M)A'!AE11</f>
        <v>-2.9448837866400266E-7</v>
      </c>
      <c r="AF11" s="132">
        <f>'41I'!AF11-'41(I-M)A'!AF11</f>
        <v>-2.8774242584396595E-6</v>
      </c>
      <c r="AG11" s="132">
        <f>'41I'!AG11-'41(I-M)A'!AG11</f>
        <v>-1.0558164762613441E-5</v>
      </c>
      <c r="AH11" s="132">
        <f>'41I'!AH11-'41(I-M)A'!AH11</f>
        <v>-6.3342820922292608E-6</v>
      </c>
      <c r="AI11" s="132">
        <f>'41I'!AI11-'41(I-M)A'!AI11</f>
        <v>-4.2547712167125373E-5</v>
      </c>
      <c r="AJ11" s="132">
        <f>'41I'!AJ11-'41(I-M)A'!AJ11</f>
        <v>-9.4105900152845407E-4</v>
      </c>
      <c r="AK11" s="132">
        <f>'41I'!AK11-'41(I-M)A'!AK11</f>
        <v>-1.6607518138962015E-5</v>
      </c>
      <c r="AL11" s="132">
        <f>'41I'!AL11-'41(I-M)A'!AL11</f>
        <v>-2.4582338200058327E-5</v>
      </c>
      <c r="AM11" s="132">
        <f>'41I'!AM11-'41(I-M)A'!AM11</f>
        <v>-2.1594202154014211E-5</v>
      </c>
      <c r="AN11" s="132">
        <f>'41I'!AN11-'41(I-M)A'!AN11</f>
        <v>-1.7462534646683998E-5</v>
      </c>
      <c r="AO11" s="132">
        <f>'41I'!AO11-'41(I-M)A'!AO11</f>
        <v>-9.0103598690822613E-5</v>
      </c>
      <c r="AP11" s="132">
        <f>'41I'!AP11-'41(I-M)A'!AP11</f>
        <v>-6.4032681436118361E-5</v>
      </c>
      <c r="AQ11" s="133">
        <f>'41I'!AQ11-'41(I-M)A'!AQ11</f>
        <v>-5.0159768357048741E-5</v>
      </c>
    </row>
    <row r="12" spans="1:45" ht="39.950000000000003" customHeight="1">
      <c r="A12" s="16">
        <v>9</v>
      </c>
      <c r="B12" s="1" t="s">
        <v>24</v>
      </c>
      <c r="C12" s="130">
        <f>'41I'!C12-'41(I-M)A'!C12</f>
        <v>-1.3690378150985405E-4</v>
      </c>
      <c r="D12" s="131">
        <f>'41I'!D12-'41(I-M)A'!D12</f>
        <v>-2.1807879543770772E-4</v>
      </c>
      <c r="E12" s="131">
        <f>'41I'!E12-'41(I-M)A'!E12</f>
        <v>0</v>
      </c>
      <c r="F12" s="132">
        <f>'41I'!F12-'41(I-M)A'!F12</f>
        <v>0</v>
      </c>
      <c r="G12" s="132">
        <f>'41I'!G12-'41(I-M)A'!G12</f>
        <v>-3.7676476902483597E-4</v>
      </c>
      <c r="H12" s="132">
        <f>'41I'!H12-'41(I-M)A'!H12</f>
        <v>-5.1910088435366393E-5</v>
      </c>
      <c r="I12" s="132">
        <f>'41I'!I12-'41(I-M)A'!I12</f>
        <v>-4.8630718270806467E-4</v>
      </c>
      <c r="J12" s="132">
        <f>'41I'!J12-'41(I-M)A'!J12</f>
        <v>-9.3256058456852686E-4</v>
      </c>
      <c r="K12" s="131">
        <f>'41I'!K12-'41(I-M)A'!K12</f>
        <v>0.98872126112366354</v>
      </c>
      <c r="L12" s="132">
        <f>'41I'!L12-'41(I-M)A'!L12</f>
        <v>-5.6589256120162022E-5</v>
      </c>
      <c r="M12" s="132">
        <f>'41I'!M12-'41(I-M)A'!M12</f>
        <v>-4.8461954541712828E-4</v>
      </c>
      <c r="N12" s="132">
        <f>'41I'!N12-'41(I-M)A'!N12</f>
        <v>-2.8676415367408632E-4</v>
      </c>
      <c r="O12" s="132">
        <f>'41I'!O12-'41(I-M)A'!O12</f>
        <v>-8.7598690863413683E-4</v>
      </c>
      <c r="P12" s="132">
        <f>'41I'!P12-'41(I-M)A'!P12</f>
        <v>-4.5531031839938981E-4</v>
      </c>
      <c r="Q12" s="132">
        <f>'41I'!Q12-'41(I-M)A'!Q12</f>
        <v>-5.6682516813002777E-4</v>
      </c>
      <c r="R12" s="132">
        <f>'41I'!R12-'41(I-M)A'!R12</f>
        <v>-1.049545357096547E-3</v>
      </c>
      <c r="S12" s="132">
        <f>'41I'!S12-'41(I-M)A'!S12</f>
        <v>-7.1497442924262522E-4</v>
      </c>
      <c r="T12" s="132">
        <f>'41I'!T12-'41(I-M)A'!T12</f>
        <v>0</v>
      </c>
      <c r="U12" s="132">
        <f>'41I'!U12-'41(I-M)A'!U12</f>
        <v>-2.0781649298251781E-4</v>
      </c>
      <c r="V12" s="132">
        <f>'41I'!V12-'41(I-M)A'!V12</f>
        <v>-1.4504035211647349E-4</v>
      </c>
      <c r="W12" s="132">
        <f>'41I'!W12-'41(I-M)A'!W12</f>
        <v>-4.3085090141113981E-3</v>
      </c>
      <c r="X12" s="132">
        <f>'41I'!X12-'41(I-M)A'!X12</f>
        <v>-3.6300053839119912E-6</v>
      </c>
      <c r="Y12" s="132">
        <f>'41I'!Y12-'41(I-M)A'!Y12</f>
        <v>-4.1448331985165416E-4</v>
      </c>
      <c r="Z12" s="132">
        <f>'41I'!Z12-'41(I-M)A'!Z12</f>
        <v>-4.0716893313585201E-5</v>
      </c>
      <c r="AA12" s="132">
        <f>'41I'!AA12-'41(I-M)A'!AA12</f>
        <v>-1.0408244008399604E-5</v>
      </c>
      <c r="AB12" s="132">
        <f>'41I'!AB12-'41(I-M)A'!AB12</f>
        <v>-2.2730072110369855E-5</v>
      </c>
      <c r="AC12" s="132">
        <f>'41I'!AC12-'41(I-M)A'!AC12</f>
        <v>-8.9618753969219691E-7</v>
      </c>
      <c r="AD12" s="132">
        <f>'41I'!AD12-'41(I-M)A'!AD12</f>
        <v>-1.2994348555311495E-6</v>
      </c>
      <c r="AE12" s="132">
        <f>'41I'!AE12-'41(I-M)A'!AE12</f>
        <v>-8.083726092396732E-6</v>
      </c>
      <c r="AF12" s="132">
        <f>'41I'!AF12-'41(I-M)A'!AF12</f>
        <v>-2.289567287116036E-6</v>
      </c>
      <c r="AG12" s="132">
        <f>'41I'!AG12-'41(I-M)A'!AG12</f>
        <v>-1.0422140004836617E-6</v>
      </c>
      <c r="AH12" s="132">
        <f>'41I'!AH12-'41(I-M)A'!AH12</f>
        <v>-1.2991818315061829E-5</v>
      </c>
      <c r="AI12" s="132">
        <f>'41I'!AI12-'41(I-M)A'!AI12</f>
        <v>-1.4681909234914332E-4</v>
      </c>
      <c r="AJ12" s="132">
        <f>'41I'!AJ12-'41(I-M)A'!AJ12</f>
        <v>-6.8020088474169589E-5</v>
      </c>
      <c r="AK12" s="132">
        <f>'41I'!AK12-'41(I-M)A'!AK12</f>
        <v>-4.2171832223371752E-5</v>
      </c>
      <c r="AL12" s="132">
        <f>'41I'!AL12-'41(I-M)A'!AL12</f>
        <v>-2.1727801015718595E-5</v>
      </c>
      <c r="AM12" s="132">
        <f>'41I'!AM12-'41(I-M)A'!AM12</f>
        <v>-1.4803232247953522E-4</v>
      </c>
      <c r="AN12" s="132">
        <f>'41I'!AN12-'41(I-M)A'!AN12</f>
        <v>-1.3536846951632138E-4</v>
      </c>
      <c r="AO12" s="132">
        <f>'41I'!AO12-'41(I-M)A'!AO12</f>
        <v>-6.5266794163509404E-5</v>
      </c>
      <c r="AP12" s="132">
        <f>'41I'!AP12-'41(I-M)A'!AP12</f>
        <v>-3.9939508841869466E-4</v>
      </c>
      <c r="AQ12" s="133">
        <f>'41I'!AQ12-'41(I-M)A'!AQ12</f>
        <v>-3.7588946169150932E-4</v>
      </c>
    </row>
    <row r="13" spans="1:45" ht="39.950000000000003" customHeight="1">
      <c r="A13" s="16">
        <v>10</v>
      </c>
      <c r="B13" s="1" t="s">
        <v>25</v>
      </c>
      <c r="C13" s="130">
        <f>'41I'!C13-'41(I-M)A'!C13</f>
        <v>0</v>
      </c>
      <c r="D13" s="131">
        <f>'41I'!D13-'41(I-M)A'!D13</f>
        <v>0</v>
      </c>
      <c r="E13" s="131">
        <f>'41I'!E13-'41(I-M)A'!E13</f>
        <v>0</v>
      </c>
      <c r="F13" s="132">
        <f>'41I'!F13-'41(I-M)A'!F13</f>
        <v>0</v>
      </c>
      <c r="G13" s="132">
        <f>'41I'!G13-'41(I-M)A'!G13</f>
        <v>0</v>
      </c>
      <c r="H13" s="132">
        <f>'41I'!H13-'41(I-M)A'!H13</f>
        <v>0</v>
      </c>
      <c r="I13" s="132">
        <f>'41I'!I13-'41(I-M)A'!I13</f>
        <v>0</v>
      </c>
      <c r="J13" s="132">
        <f>'41I'!J13-'41(I-M)A'!J13</f>
        <v>0</v>
      </c>
      <c r="K13" s="132">
        <f>'41I'!K13-'41(I-M)A'!K13</f>
        <v>0</v>
      </c>
      <c r="L13" s="131">
        <f>'41I'!L13-'41(I-M)A'!L13</f>
        <v>1</v>
      </c>
      <c r="M13" s="132">
        <f>'41I'!M13-'41(I-M)A'!M13</f>
        <v>0</v>
      </c>
      <c r="N13" s="132">
        <f>'41I'!N13-'41(I-M)A'!N13</f>
        <v>0</v>
      </c>
      <c r="O13" s="132">
        <f>'41I'!O13-'41(I-M)A'!O13</f>
        <v>0</v>
      </c>
      <c r="P13" s="132">
        <f>'41I'!P13-'41(I-M)A'!P13</f>
        <v>0</v>
      </c>
      <c r="Q13" s="132">
        <f>'41I'!Q13-'41(I-M)A'!Q13</f>
        <v>0</v>
      </c>
      <c r="R13" s="132">
        <f>'41I'!R13-'41(I-M)A'!R13</f>
        <v>0</v>
      </c>
      <c r="S13" s="132">
        <f>'41I'!S13-'41(I-M)A'!S13</f>
        <v>0</v>
      </c>
      <c r="T13" s="132">
        <f>'41I'!T13-'41(I-M)A'!T13</f>
        <v>0</v>
      </c>
      <c r="U13" s="132">
        <f>'41I'!U13-'41(I-M)A'!U13</f>
        <v>0</v>
      </c>
      <c r="V13" s="132">
        <f>'41I'!V13-'41(I-M)A'!V13</f>
        <v>0</v>
      </c>
      <c r="W13" s="132">
        <f>'41I'!W13-'41(I-M)A'!W13</f>
        <v>0</v>
      </c>
      <c r="X13" s="132">
        <f>'41I'!X13-'41(I-M)A'!X13</f>
        <v>0</v>
      </c>
      <c r="Y13" s="132">
        <f>'41I'!Y13-'41(I-M)A'!Y13</f>
        <v>0</v>
      </c>
      <c r="Z13" s="132">
        <f>'41I'!Z13-'41(I-M)A'!Z13</f>
        <v>0</v>
      </c>
      <c r="AA13" s="132">
        <f>'41I'!AA13-'41(I-M)A'!AA13</f>
        <v>0</v>
      </c>
      <c r="AB13" s="132">
        <f>'41I'!AB13-'41(I-M)A'!AB13</f>
        <v>0</v>
      </c>
      <c r="AC13" s="132">
        <f>'41I'!AC13-'41(I-M)A'!AC13</f>
        <v>0</v>
      </c>
      <c r="AD13" s="132">
        <f>'41I'!AD13-'41(I-M)A'!AD13</f>
        <v>0</v>
      </c>
      <c r="AE13" s="132">
        <f>'41I'!AE13-'41(I-M)A'!AE13</f>
        <v>0</v>
      </c>
      <c r="AF13" s="132">
        <f>'41I'!AF13-'41(I-M)A'!AF13</f>
        <v>0</v>
      </c>
      <c r="AG13" s="132">
        <f>'41I'!AG13-'41(I-M)A'!AG13</f>
        <v>0</v>
      </c>
      <c r="AH13" s="132">
        <f>'41I'!AH13-'41(I-M)A'!AH13</f>
        <v>0</v>
      </c>
      <c r="AI13" s="132">
        <f>'41I'!AI13-'41(I-M)A'!AI13</f>
        <v>0</v>
      </c>
      <c r="AJ13" s="132">
        <f>'41I'!AJ13-'41(I-M)A'!AJ13</f>
        <v>0</v>
      </c>
      <c r="AK13" s="132">
        <f>'41I'!AK13-'41(I-M)A'!AK13</f>
        <v>0</v>
      </c>
      <c r="AL13" s="132">
        <f>'41I'!AL13-'41(I-M)A'!AL13</f>
        <v>0</v>
      </c>
      <c r="AM13" s="132">
        <f>'41I'!AM13-'41(I-M)A'!AM13</f>
        <v>0</v>
      </c>
      <c r="AN13" s="132">
        <f>'41I'!AN13-'41(I-M)A'!AN13</f>
        <v>0</v>
      </c>
      <c r="AO13" s="132">
        <f>'41I'!AO13-'41(I-M)A'!AO13</f>
        <v>0</v>
      </c>
      <c r="AP13" s="132">
        <f>'41I'!AP13-'41(I-M)A'!AP13</f>
        <v>0</v>
      </c>
      <c r="AQ13" s="133">
        <f>'41I'!AQ13-'41(I-M)A'!AQ13</f>
        <v>0</v>
      </c>
    </row>
    <row r="14" spans="1:45" ht="39.950000000000003" customHeight="1">
      <c r="A14" s="16">
        <v>11</v>
      </c>
      <c r="B14" s="1" t="s">
        <v>26</v>
      </c>
      <c r="C14" s="130">
        <f>'41I'!C14-'41(I-M)A'!C14</f>
        <v>0</v>
      </c>
      <c r="D14" s="131">
        <f>'41I'!D14-'41(I-M)A'!D14</f>
        <v>0</v>
      </c>
      <c r="E14" s="131">
        <f>'41I'!E14-'41(I-M)A'!E14</f>
        <v>0</v>
      </c>
      <c r="F14" s="132">
        <f>'41I'!F14-'41(I-M)A'!F14</f>
        <v>0</v>
      </c>
      <c r="G14" s="132">
        <f>'41I'!G14-'41(I-M)A'!G14</f>
        <v>0</v>
      </c>
      <c r="H14" s="132">
        <f>'41I'!H14-'41(I-M)A'!H14</f>
        <v>0</v>
      </c>
      <c r="I14" s="132">
        <f>'41I'!I14-'41(I-M)A'!I14</f>
        <v>0</v>
      </c>
      <c r="J14" s="132">
        <f>'41I'!J14-'41(I-M)A'!J14</f>
        <v>0</v>
      </c>
      <c r="K14" s="132">
        <f>'41I'!K14-'41(I-M)A'!K14</f>
        <v>0</v>
      </c>
      <c r="L14" s="132">
        <f>'41I'!L14-'41(I-M)A'!L14</f>
        <v>0</v>
      </c>
      <c r="M14" s="131">
        <f>'41I'!M14-'41(I-M)A'!M14</f>
        <v>1</v>
      </c>
      <c r="N14" s="132">
        <f>'41I'!N14-'41(I-M)A'!N14</f>
        <v>0</v>
      </c>
      <c r="O14" s="132">
        <f>'41I'!O14-'41(I-M)A'!O14</f>
        <v>0</v>
      </c>
      <c r="P14" s="132">
        <f>'41I'!P14-'41(I-M)A'!P14</f>
        <v>0</v>
      </c>
      <c r="Q14" s="132">
        <f>'41I'!Q14-'41(I-M)A'!Q14</f>
        <v>0</v>
      </c>
      <c r="R14" s="132">
        <f>'41I'!R14-'41(I-M)A'!R14</f>
        <v>0</v>
      </c>
      <c r="S14" s="132">
        <f>'41I'!S14-'41(I-M)A'!S14</f>
        <v>0</v>
      </c>
      <c r="T14" s="132">
        <f>'41I'!T14-'41(I-M)A'!T14</f>
        <v>0</v>
      </c>
      <c r="U14" s="132">
        <f>'41I'!U14-'41(I-M)A'!U14</f>
        <v>0</v>
      </c>
      <c r="V14" s="132">
        <f>'41I'!V14-'41(I-M)A'!V14</f>
        <v>0</v>
      </c>
      <c r="W14" s="132">
        <f>'41I'!W14-'41(I-M)A'!W14</f>
        <v>0</v>
      </c>
      <c r="X14" s="132">
        <f>'41I'!X14-'41(I-M)A'!X14</f>
        <v>0</v>
      </c>
      <c r="Y14" s="132">
        <f>'41I'!Y14-'41(I-M)A'!Y14</f>
        <v>0</v>
      </c>
      <c r="Z14" s="132">
        <f>'41I'!Z14-'41(I-M)A'!Z14</f>
        <v>0</v>
      </c>
      <c r="AA14" s="132">
        <f>'41I'!AA14-'41(I-M)A'!AA14</f>
        <v>0</v>
      </c>
      <c r="AB14" s="132">
        <f>'41I'!AB14-'41(I-M)A'!AB14</f>
        <v>0</v>
      </c>
      <c r="AC14" s="132">
        <f>'41I'!AC14-'41(I-M)A'!AC14</f>
        <v>0</v>
      </c>
      <c r="AD14" s="132">
        <f>'41I'!AD14-'41(I-M)A'!AD14</f>
        <v>0</v>
      </c>
      <c r="AE14" s="132">
        <f>'41I'!AE14-'41(I-M)A'!AE14</f>
        <v>0</v>
      </c>
      <c r="AF14" s="132">
        <f>'41I'!AF14-'41(I-M)A'!AF14</f>
        <v>0</v>
      </c>
      <c r="AG14" s="132">
        <f>'41I'!AG14-'41(I-M)A'!AG14</f>
        <v>0</v>
      </c>
      <c r="AH14" s="132">
        <f>'41I'!AH14-'41(I-M)A'!AH14</f>
        <v>0</v>
      </c>
      <c r="AI14" s="132">
        <f>'41I'!AI14-'41(I-M)A'!AI14</f>
        <v>0</v>
      </c>
      <c r="AJ14" s="132">
        <f>'41I'!AJ14-'41(I-M)A'!AJ14</f>
        <v>0</v>
      </c>
      <c r="AK14" s="132">
        <f>'41I'!AK14-'41(I-M)A'!AK14</f>
        <v>0</v>
      </c>
      <c r="AL14" s="132">
        <f>'41I'!AL14-'41(I-M)A'!AL14</f>
        <v>0</v>
      </c>
      <c r="AM14" s="132">
        <f>'41I'!AM14-'41(I-M)A'!AM14</f>
        <v>0</v>
      </c>
      <c r="AN14" s="132">
        <f>'41I'!AN14-'41(I-M)A'!AN14</f>
        <v>0</v>
      </c>
      <c r="AO14" s="132">
        <f>'41I'!AO14-'41(I-M)A'!AO14</f>
        <v>0</v>
      </c>
      <c r="AP14" s="132">
        <f>'41I'!AP14-'41(I-M)A'!AP14</f>
        <v>0</v>
      </c>
      <c r="AQ14" s="133">
        <f>'41I'!AQ14-'41(I-M)A'!AQ14</f>
        <v>0</v>
      </c>
    </row>
    <row r="15" spans="1:45" ht="39.950000000000003" customHeight="1">
      <c r="A15" s="16">
        <v>12</v>
      </c>
      <c r="B15" s="1" t="s">
        <v>27</v>
      </c>
      <c r="C15" s="130">
        <f>'41I'!C15-'41(I-M)A'!C15</f>
        <v>-3.0741061327532519E-5</v>
      </c>
      <c r="D15" s="131">
        <f>'41I'!D15-'41(I-M)A'!D15</f>
        <v>0</v>
      </c>
      <c r="E15" s="131">
        <f>'41I'!E15-'41(I-M)A'!E15</f>
        <v>-4.7799496419627486E-5</v>
      </c>
      <c r="F15" s="132">
        <f>'41I'!F15-'41(I-M)A'!F15</f>
        <v>-5.1697897971883988E-4</v>
      </c>
      <c r="G15" s="132">
        <f>'41I'!G15-'41(I-M)A'!G15</f>
        <v>-6.8330487627076182E-4</v>
      </c>
      <c r="H15" s="132">
        <f>'41I'!H15-'41(I-M)A'!H15</f>
        <v>-1.6318612037696884E-4</v>
      </c>
      <c r="I15" s="132">
        <f>'41I'!I15-'41(I-M)A'!I15</f>
        <v>-7.989412492763171E-4</v>
      </c>
      <c r="J15" s="132">
        <f>'41I'!J15-'41(I-M)A'!J15</f>
        <v>-7.7439166617827545E-4</v>
      </c>
      <c r="K15" s="132">
        <f>'41I'!K15-'41(I-M)A'!K15</f>
        <v>-2.9987817198626031E-4</v>
      </c>
      <c r="L15" s="132">
        <f>'41I'!L15-'41(I-M)A'!L15</f>
        <v>-8.4712234811139084E-6</v>
      </c>
      <c r="M15" s="132">
        <f>'41I'!M15-'41(I-M)A'!M15</f>
        <v>-1.3058268224782292E-4</v>
      </c>
      <c r="N15" s="131">
        <f>'41I'!N15-'41(I-M)A'!N15</f>
        <v>0.99749425230989563</v>
      </c>
      <c r="O15" s="132">
        <f>'41I'!O15-'41(I-M)A'!O15</f>
        <v>-7.9450763164894979E-4</v>
      </c>
      <c r="P15" s="132">
        <f>'41I'!P15-'41(I-M)A'!P15</f>
        <v>-1.022376611267421E-3</v>
      </c>
      <c r="Q15" s="132">
        <f>'41I'!Q15-'41(I-M)A'!Q15</f>
        <v>-1.4000554089619436E-3</v>
      </c>
      <c r="R15" s="132">
        <f>'41I'!R15-'41(I-M)A'!R15</f>
        <v>-3.2384163171445245E-4</v>
      </c>
      <c r="S15" s="132">
        <f>'41I'!S15-'41(I-M)A'!S15</f>
        <v>-9.6714778045041297E-4</v>
      </c>
      <c r="T15" s="132">
        <f>'41I'!T15-'41(I-M)A'!T15</f>
        <v>-1.1538492374892375E-3</v>
      </c>
      <c r="U15" s="132">
        <f>'41I'!U15-'41(I-M)A'!U15</f>
        <v>-1.647727475114238E-3</v>
      </c>
      <c r="V15" s="132">
        <f>'41I'!V15-'41(I-M)A'!V15</f>
        <v>-1.2822081762177542E-4</v>
      </c>
      <c r="W15" s="132">
        <f>'41I'!W15-'41(I-M)A'!W15</f>
        <v>-3.4451462060809015E-3</v>
      </c>
      <c r="X15" s="132">
        <f>'41I'!X15-'41(I-M)A'!X15</f>
        <v>-1.7806791353922054E-5</v>
      </c>
      <c r="Y15" s="132">
        <f>'41I'!Y15-'41(I-M)A'!Y15</f>
        <v>-2.8267728355893592E-5</v>
      </c>
      <c r="Z15" s="132">
        <f>'41I'!Z15-'41(I-M)A'!Z15</f>
        <v>-5.5651675843821032E-6</v>
      </c>
      <c r="AA15" s="132">
        <f>'41I'!AA15-'41(I-M)A'!AA15</f>
        <v>-1.3796794154021888E-4</v>
      </c>
      <c r="AB15" s="132">
        <f>'41I'!AB15-'41(I-M)A'!AB15</f>
        <v>-6.6711899771865893E-5</v>
      </c>
      <c r="AC15" s="132">
        <f>'41I'!AC15-'41(I-M)A'!AC15</f>
        <v>-4.1588451405272803E-6</v>
      </c>
      <c r="AD15" s="132">
        <f>'41I'!AD15-'41(I-M)A'!AD15</f>
        <v>-6.8680903423318661E-6</v>
      </c>
      <c r="AE15" s="132">
        <f>'41I'!AE15-'41(I-M)A'!AE15</f>
        <v>-1.3671633472503703E-5</v>
      </c>
      <c r="AF15" s="132">
        <f>'41I'!AF15-'41(I-M)A'!AF15</f>
        <v>-3.0723268283785213E-5</v>
      </c>
      <c r="AG15" s="132">
        <f>'41I'!AG15-'41(I-M)A'!AG15</f>
        <v>-1.2676297602813024E-5</v>
      </c>
      <c r="AH15" s="132">
        <f>'41I'!AH15-'41(I-M)A'!AH15</f>
        <v>-1.8478275782310332E-4</v>
      </c>
      <c r="AI15" s="132">
        <f>'41I'!AI15-'41(I-M)A'!AI15</f>
        <v>-5.8901161789041846E-6</v>
      </c>
      <c r="AJ15" s="132">
        <f>'41I'!AJ15-'41(I-M)A'!AJ15</f>
        <v>-1.0681646213500503E-5</v>
      </c>
      <c r="AK15" s="132">
        <f>'41I'!AK15-'41(I-M)A'!AK15</f>
        <v>-9.0149398123962068E-5</v>
      </c>
      <c r="AL15" s="132">
        <f>'41I'!AL15-'41(I-M)A'!AL15</f>
        <v>-3.6479244890501704E-5</v>
      </c>
      <c r="AM15" s="132">
        <f>'41I'!AM15-'41(I-M)A'!AM15</f>
        <v>-3.4114654427347361E-5</v>
      </c>
      <c r="AN15" s="132">
        <f>'41I'!AN15-'41(I-M)A'!AN15</f>
        <v>-9.4581698971502024E-5</v>
      </c>
      <c r="AO15" s="132">
        <f>'41I'!AO15-'41(I-M)A'!AO15</f>
        <v>-1.0616726046790178E-4</v>
      </c>
      <c r="AP15" s="132">
        <f>'41I'!AP15-'41(I-M)A'!AP15</f>
        <v>-1.3044680016431842E-5</v>
      </c>
      <c r="AQ15" s="133">
        <f>'41I'!AQ15-'41(I-M)A'!AQ15</f>
        <v>-2.0900063814485091E-4</v>
      </c>
    </row>
    <row r="16" spans="1:45" ht="39.950000000000003" customHeight="1">
      <c r="A16" s="16">
        <v>13</v>
      </c>
      <c r="B16" s="1" t="s">
        <v>28</v>
      </c>
      <c r="C16" s="130">
        <f>'41I'!C16-'41(I-M)A'!C16</f>
        <v>0</v>
      </c>
      <c r="D16" s="131">
        <f>'41I'!D16-'41(I-M)A'!D16</f>
        <v>0</v>
      </c>
      <c r="E16" s="131">
        <f>'41I'!E16-'41(I-M)A'!E16</f>
        <v>0</v>
      </c>
      <c r="F16" s="132">
        <f>'41I'!F16-'41(I-M)A'!F16</f>
        <v>-2.5060530820597649E-5</v>
      </c>
      <c r="G16" s="132">
        <f>'41I'!G16-'41(I-M)A'!G16</f>
        <v>0</v>
      </c>
      <c r="H16" s="132">
        <f>'41I'!H16-'41(I-M)A'!H16</f>
        <v>0</v>
      </c>
      <c r="I16" s="132">
        <f>'41I'!I16-'41(I-M)A'!I16</f>
        <v>-1.4070958472560774E-5</v>
      </c>
      <c r="J16" s="132">
        <f>'41I'!J16-'41(I-M)A'!J16</f>
        <v>0</v>
      </c>
      <c r="K16" s="132">
        <f>'41I'!K16-'41(I-M)A'!K16</f>
        <v>-1.1401239025266074E-6</v>
      </c>
      <c r="L16" s="132">
        <f>'41I'!L16-'41(I-M)A'!L16</f>
        <v>0</v>
      </c>
      <c r="M16" s="132">
        <f>'41I'!M16-'41(I-M)A'!M16</f>
        <v>0</v>
      </c>
      <c r="N16" s="132">
        <f>'41I'!N16-'41(I-M)A'!N16</f>
        <v>-2.9132813776811837E-6</v>
      </c>
      <c r="O16" s="131">
        <f>'41I'!O16-'41(I-M)A'!O16</f>
        <v>0.99926566345444479</v>
      </c>
      <c r="P16" s="132">
        <f>'41I'!P16-'41(I-M)A'!P16</f>
        <v>-1.9704919366210537E-4</v>
      </c>
      <c r="Q16" s="132">
        <f>'41I'!Q16-'41(I-M)A'!Q16</f>
        <v>-5.9984005495642793E-5</v>
      </c>
      <c r="R16" s="132">
        <f>'41I'!R16-'41(I-M)A'!R16</f>
        <v>-6.871055196311979E-6</v>
      </c>
      <c r="S16" s="132">
        <f>'41I'!S16-'41(I-M)A'!S16</f>
        <v>-3.7489216921790222E-5</v>
      </c>
      <c r="T16" s="132">
        <f>'41I'!T16-'41(I-M)A'!T16</f>
        <v>0</v>
      </c>
      <c r="U16" s="132">
        <f>'41I'!U16-'41(I-M)A'!U16</f>
        <v>-1.394146338212633E-4</v>
      </c>
      <c r="V16" s="132">
        <f>'41I'!V16-'41(I-M)A'!V16</f>
        <v>-4.0607919475156453E-7</v>
      </c>
      <c r="W16" s="132">
        <f>'41I'!W16-'41(I-M)A'!W16</f>
        <v>-2.9164442646242736E-5</v>
      </c>
      <c r="X16" s="132">
        <f>'41I'!X16-'41(I-M)A'!X16</f>
        <v>0</v>
      </c>
      <c r="Y16" s="132">
        <f>'41I'!Y16-'41(I-M)A'!Y16</f>
        <v>-5.350973810874309E-5</v>
      </c>
      <c r="Z16" s="132">
        <f>'41I'!Z16-'41(I-M)A'!Z16</f>
        <v>0</v>
      </c>
      <c r="AA16" s="132">
        <f>'41I'!AA16-'41(I-M)A'!AA16</f>
        <v>-1.4685966700208677E-8</v>
      </c>
      <c r="AB16" s="132">
        <f>'41I'!AB16-'41(I-M)A'!AB16</f>
        <v>-1.7493811907185826E-8</v>
      </c>
      <c r="AC16" s="132">
        <f>'41I'!AC16-'41(I-M)A'!AC16</f>
        <v>0</v>
      </c>
      <c r="AD16" s="132">
        <f>'41I'!AD16-'41(I-M)A'!AD16</f>
        <v>0</v>
      </c>
      <c r="AE16" s="132">
        <f>'41I'!AE16-'41(I-M)A'!AE16</f>
        <v>0</v>
      </c>
      <c r="AF16" s="132">
        <f>'41I'!AF16-'41(I-M)A'!AF16</f>
        <v>-4.7915740267358988E-7</v>
      </c>
      <c r="AG16" s="132">
        <f>'41I'!AG16-'41(I-M)A'!AG16</f>
        <v>-2.6470032954488773E-8</v>
      </c>
      <c r="AH16" s="132">
        <f>'41I'!AH16-'41(I-M)A'!AH16</f>
        <v>-1.641775718616296E-6</v>
      </c>
      <c r="AI16" s="132">
        <f>'41I'!AI16-'41(I-M)A'!AI16</f>
        <v>0</v>
      </c>
      <c r="AJ16" s="132">
        <f>'41I'!AJ16-'41(I-M)A'!AJ16</f>
        <v>0</v>
      </c>
      <c r="AK16" s="132">
        <f>'41I'!AK16-'41(I-M)A'!AK16</f>
        <v>0</v>
      </c>
      <c r="AL16" s="132">
        <f>'41I'!AL16-'41(I-M)A'!AL16</f>
        <v>-2.8584861883379878E-5</v>
      </c>
      <c r="AM16" s="132">
        <f>'41I'!AM16-'41(I-M)A'!AM16</f>
        <v>0</v>
      </c>
      <c r="AN16" s="132">
        <f>'41I'!AN16-'41(I-M)A'!AN16</f>
        <v>0</v>
      </c>
      <c r="AO16" s="132">
        <f>'41I'!AO16-'41(I-M)A'!AO16</f>
        <v>-8.857611022627707E-8</v>
      </c>
      <c r="AP16" s="132">
        <f>'41I'!AP16-'41(I-M)A'!AP16</f>
        <v>0</v>
      </c>
      <c r="AQ16" s="133">
        <f>'41I'!AQ16-'41(I-M)A'!AQ16</f>
        <v>0</v>
      </c>
    </row>
    <row r="17" spans="1:43" ht="39.950000000000003" customHeight="1">
      <c r="A17" s="16">
        <v>14</v>
      </c>
      <c r="B17" s="1" t="s">
        <v>29</v>
      </c>
      <c r="C17" s="130">
        <f>'41I'!C17-'41(I-M)A'!C17</f>
        <v>0</v>
      </c>
      <c r="D17" s="131">
        <f>'41I'!D17-'41(I-M)A'!D17</f>
        <v>0</v>
      </c>
      <c r="E17" s="131">
        <f>'41I'!E17-'41(I-M)A'!E17</f>
        <v>0</v>
      </c>
      <c r="F17" s="132">
        <f>'41I'!F17-'41(I-M)A'!F17</f>
        <v>-1.3128123514819548E-5</v>
      </c>
      <c r="G17" s="132">
        <f>'41I'!G17-'41(I-M)A'!G17</f>
        <v>0</v>
      </c>
      <c r="H17" s="132">
        <f>'41I'!H17-'41(I-M)A'!H17</f>
        <v>0</v>
      </c>
      <c r="I17" s="132">
        <f>'41I'!I17-'41(I-M)A'!I17</f>
        <v>-2.457054642644757E-6</v>
      </c>
      <c r="J17" s="132">
        <f>'41I'!J17-'41(I-M)A'!J17</f>
        <v>0</v>
      </c>
      <c r="K17" s="132">
        <f>'41I'!K17-'41(I-M)A'!K17</f>
        <v>-4.4794604077974689E-6</v>
      </c>
      <c r="L17" s="132">
        <f>'41I'!L17-'41(I-M)A'!L17</f>
        <v>-1.8822788445269537E-6</v>
      </c>
      <c r="M17" s="132">
        <f>'41I'!M17-'41(I-M)A'!M17</f>
        <v>-1.9343370396231699E-5</v>
      </c>
      <c r="N17" s="132">
        <f>'41I'!N17-'41(I-M)A'!N17</f>
        <v>-1.635151678211317E-6</v>
      </c>
      <c r="O17" s="132">
        <f>'41I'!O17-'41(I-M)A'!O17</f>
        <v>-1.3483089542651224E-4</v>
      </c>
      <c r="P17" s="131">
        <f>'41I'!P17-'41(I-M)A'!P17</f>
        <v>0.99789914272603875</v>
      </c>
      <c r="Q17" s="132">
        <f>'41I'!Q17-'41(I-M)A'!Q17</f>
        <v>-2.828071339861068E-5</v>
      </c>
      <c r="R17" s="132">
        <f>'41I'!R17-'41(I-M)A'!R17</f>
        <v>-4.7776837150225462E-5</v>
      </c>
      <c r="S17" s="132">
        <f>'41I'!S17-'41(I-M)A'!S17</f>
        <v>-7.4221506583406997E-5</v>
      </c>
      <c r="T17" s="132">
        <f>'41I'!T17-'41(I-M)A'!T17</f>
        <v>0</v>
      </c>
      <c r="U17" s="132">
        <f>'41I'!U17-'41(I-M)A'!U17</f>
        <v>-6.8647460757909889E-5</v>
      </c>
      <c r="V17" s="132">
        <f>'41I'!V17-'41(I-M)A'!V17</f>
        <v>-5.0142851978448679E-6</v>
      </c>
      <c r="W17" s="132">
        <f>'41I'!W17-'41(I-M)A'!W17</f>
        <v>-8.4773034455560736E-7</v>
      </c>
      <c r="X17" s="132">
        <f>'41I'!X17-'41(I-M)A'!X17</f>
        <v>-1.1145386638516006E-7</v>
      </c>
      <c r="Y17" s="132">
        <f>'41I'!Y17-'41(I-M)A'!Y17</f>
        <v>-5.214414347792889E-6</v>
      </c>
      <c r="Z17" s="132">
        <f>'41I'!Z17-'41(I-M)A'!Z17</f>
        <v>0</v>
      </c>
      <c r="AA17" s="132">
        <f>'41I'!AA17-'41(I-M)A'!AA17</f>
        <v>-5.7700050177030266E-8</v>
      </c>
      <c r="AB17" s="132">
        <f>'41I'!AB17-'41(I-M)A'!AB17</f>
        <v>-4.5821240800253615E-8</v>
      </c>
      <c r="AC17" s="132">
        <f>'41I'!AC17-'41(I-M)A'!AC17</f>
        <v>0</v>
      </c>
      <c r="AD17" s="132">
        <f>'41I'!AD17-'41(I-M)A'!AD17</f>
        <v>0</v>
      </c>
      <c r="AE17" s="132">
        <f>'41I'!AE17-'41(I-M)A'!AE17</f>
        <v>0</v>
      </c>
      <c r="AF17" s="132">
        <f>'41I'!AF17-'41(I-M)A'!AF17</f>
        <v>-9.1387044745916586E-7</v>
      </c>
      <c r="AG17" s="132">
        <f>'41I'!AG17-'41(I-M)A'!AG17</f>
        <v>-6.9332502283282661E-8</v>
      </c>
      <c r="AH17" s="132">
        <f>'41I'!AH17-'41(I-M)A'!AH17</f>
        <v>-3.1619668505478152E-7</v>
      </c>
      <c r="AI17" s="132">
        <f>'41I'!AI17-'41(I-M)A'!AI17</f>
        <v>0</v>
      </c>
      <c r="AJ17" s="132">
        <f>'41I'!AJ17-'41(I-M)A'!AJ17</f>
        <v>0</v>
      </c>
      <c r="AK17" s="132">
        <f>'41I'!AK17-'41(I-M)A'!AK17</f>
        <v>0</v>
      </c>
      <c r="AL17" s="132">
        <f>'41I'!AL17-'41(I-M)A'!AL17</f>
        <v>-1.6657471857037387E-4</v>
      </c>
      <c r="AM17" s="132">
        <f>'41I'!AM17-'41(I-M)A'!AM17</f>
        <v>0</v>
      </c>
      <c r="AN17" s="132">
        <f>'41I'!AN17-'41(I-M)A'!AN17</f>
        <v>0</v>
      </c>
      <c r="AO17" s="132">
        <f>'41I'!AO17-'41(I-M)A'!AO17</f>
        <v>-3.9772437058917734E-7</v>
      </c>
      <c r="AP17" s="132">
        <f>'41I'!AP17-'41(I-M)A'!AP17</f>
        <v>0</v>
      </c>
      <c r="AQ17" s="133">
        <f>'41I'!AQ17-'41(I-M)A'!AQ17</f>
        <v>0</v>
      </c>
    </row>
    <row r="18" spans="1:43" ht="39.950000000000003" customHeight="1">
      <c r="A18" s="16">
        <v>15</v>
      </c>
      <c r="B18" s="1" t="s">
        <v>30</v>
      </c>
      <c r="C18" s="130">
        <f>'41I'!C18-'41(I-M)A'!C18</f>
        <v>-1.6713469990009588E-5</v>
      </c>
      <c r="D18" s="131">
        <f>'41I'!D18-'41(I-M)A'!D18</f>
        <v>0</v>
      </c>
      <c r="E18" s="131">
        <f>'41I'!E18-'41(I-M)A'!E18</f>
        <v>0</v>
      </c>
      <c r="F18" s="132">
        <f>'41I'!F18-'41(I-M)A'!F18</f>
        <v>0</v>
      </c>
      <c r="G18" s="132">
        <f>'41I'!G18-'41(I-M)A'!G18</f>
        <v>0</v>
      </c>
      <c r="H18" s="132">
        <f>'41I'!H18-'41(I-M)A'!H18</f>
        <v>0</v>
      </c>
      <c r="I18" s="132">
        <f>'41I'!I18-'41(I-M)A'!I18</f>
        <v>0</v>
      </c>
      <c r="J18" s="132">
        <f>'41I'!J18-'41(I-M)A'!J18</f>
        <v>0</v>
      </c>
      <c r="K18" s="132">
        <f>'41I'!K18-'41(I-M)A'!K18</f>
        <v>0</v>
      </c>
      <c r="L18" s="132">
        <f>'41I'!L18-'41(I-M)A'!L18</f>
        <v>0</v>
      </c>
      <c r="M18" s="132">
        <f>'41I'!M18-'41(I-M)A'!M18</f>
        <v>0</v>
      </c>
      <c r="N18" s="132">
        <f>'41I'!N18-'41(I-M)A'!N18</f>
        <v>0</v>
      </c>
      <c r="O18" s="132">
        <f>'41I'!O18-'41(I-M)A'!O18</f>
        <v>-1.8026019881836618E-5</v>
      </c>
      <c r="P18" s="132">
        <f>'41I'!P18-'41(I-M)A'!P18</f>
        <v>-2.6914908058944414E-5</v>
      </c>
      <c r="Q18" s="131">
        <f>'41I'!Q18-'41(I-M)A'!Q18</f>
        <v>0.99961454899608615</v>
      </c>
      <c r="R18" s="132">
        <f>'41I'!R18-'41(I-M)A'!R18</f>
        <v>0</v>
      </c>
      <c r="S18" s="132">
        <f>'41I'!S18-'41(I-M)A'!S18</f>
        <v>-9.262034917691543E-6</v>
      </c>
      <c r="T18" s="132">
        <f>'41I'!T18-'41(I-M)A'!T18</f>
        <v>-9.7110081357355738E-6</v>
      </c>
      <c r="U18" s="132">
        <f>'41I'!U18-'41(I-M)A'!U18</f>
        <v>-1.335296136103153E-5</v>
      </c>
      <c r="V18" s="132">
        <f>'41I'!V18-'41(I-M)A'!V18</f>
        <v>-2.2014253333845781E-7</v>
      </c>
      <c r="W18" s="132">
        <f>'41I'!W18-'41(I-M)A'!W18</f>
        <v>-1.0332416808445718E-6</v>
      </c>
      <c r="X18" s="132">
        <f>'41I'!X18-'41(I-M)A'!X18</f>
        <v>0</v>
      </c>
      <c r="Y18" s="132">
        <f>'41I'!Y18-'41(I-M)A'!Y18</f>
        <v>-6.1047684850097255E-7</v>
      </c>
      <c r="Z18" s="132">
        <f>'41I'!Z18-'41(I-M)A'!Z18</f>
        <v>-1.1374815962048815E-7</v>
      </c>
      <c r="AA18" s="132">
        <f>'41I'!AA18-'41(I-M)A'!AA18</f>
        <v>-9.2327044575362677E-6</v>
      </c>
      <c r="AB18" s="132">
        <f>'41I'!AB18-'41(I-M)A'!AB18</f>
        <v>-1.5342514377161384E-6</v>
      </c>
      <c r="AC18" s="132">
        <f>'41I'!AC18-'41(I-M)A'!AC18</f>
        <v>-6.7180506165184785E-8</v>
      </c>
      <c r="AD18" s="132">
        <f>'41I'!AD18-'41(I-M)A'!AD18</f>
        <v>0</v>
      </c>
      <c r="AE18" s="132">
        <f>'41I'!AE18-'41(I-M)A'!AE18</f>
        <v>0</v>
      </c>
      <c r="AF18" s="132">
        <f>'41I'!AF18-'41(I-M)A'!AF18</f>
        <v>-4.3545441998150566E-7</v>
      </c>
      <c r="AG18" s="132">
        <f>'41I'!AG18-'41(I-M)A'!AG18</f>
        <v>-1.2611933633436648E-6</v>
      </c>
      <c r="AH18" s="132">
        <f>'41I'!AH18-'41(I-M)A'!AH18</f>
        <v>-2.0166853452055639E-5</v>
      </c>
      <c r="AI18" s="132">
        <f>'41I'!AI18-'41(I-M)A'!AI18</f>
        <v>0</v>
      </c>
      <c r="AJ18" s="132">
        <f>'41I'!AJ18-'41(I-M)A'!AJ18</f>
        <v>-5.6912847170648079E-5</v>
      </c>
      <c r="AK18" s="132">
        <f>'41I'!AK18-'41(I-M)A'!AK18</f>
        <v>0</v>
      </c>
      <c r="AL18" s="132">
        <f>'41I'!AL18-'41(I-M)A'!AL18</f>
        <v>-1.9872374564247713E-5</v>
      </c>
      <c r="AM18" s="132">
        <f>'41I'!AM18-'41(I-M)A'!AM18</f>
        <v>-1.8772918742083841E-7</v>
      </c>
      <c r="AN18" s="132">
        <f>'41I'!AN18-'41(I-M)A'!AN18</f>
        <v>0</v>
      </c>
      <c r="AO18" s="132">
        <f>'41I'!AO18-'41(I-M)A'!AO18</f>
        <v>-9.9398577837867049E-6</v>
      </c>
      <c r="AP18" s="132">
        <f>'41I'!AP18-'41(I-M)A'!AP18</f>
        <v>-1.2737971066195864E-4</v>
      </c>
      <c r="AQ18" s="133">
        <f>'41I'!AQ18-'41(I-M)A'!AQ18</f>
        <v>0</v>
      </c>
    </row>
    <row r="19" spans="1:43" ht="39.950000000000003" customHeight="1">
      <c r="A19" s="16">
        <v>16</v>
      </c>
      <c r="B19" s="1" t="s">
        <v>31</v>
      </c>
      <c r="C19" s="130">
        <f>'41I'!C19-'41(I-M)A'!C19</f>
        <v>0</v>
      </c>
      <c r="D19" s="131">
        <f>'41I'!D19-'41(I-M)A'!D19</f>
        <v>0</v>
      </c>
      <c r="E19" s="131">
        <f>'41I'!E19-'41(I-M)A'!E19</f>
        <v>0</v>
      </c>
      <c r="F19" s="132">
        <f>'41I'!F19-'41(I-M)A'!F19</f>
        <v>0</v>
      </c>
      <c r="G19" s="132">
        <f>'41I'!G19-'41(I-M)A'!G19</f>
        <v>-1.0376682126375372E-7</v>
      </c>
      <c r="H19" s="132">
        <f>'41I'!H19-'41(I-M)A'!H19</f>
        <v>0</v>
      </c>
      <c r="I19" s="132">
        <f>'41I'!I19-'41(I-M)A'!I19</f>
        <v>0</v>
      </c>
      <c r="J19" s="132">
        <f>'41I'!J19-'41(I-M)A'!J19</f>
        <v>0</v>
      </c>
      <c r="K19" s="132">
        <f>'41I'!K19-'41(I-M)A'!K19</f>
        <v>0</v>
      </c>
      <c r="L19" s="132">
        <f>'41I'!L19-'41(I-M)A'!L19</f>
        <v>0</v>
      </c>
      <c r="M19" s="132">
        <f>'41I'!M19-'41(I-M)A'!M19</f>
        <v>0</v>
      </c>
      <c r="N19" s="132">
        <f>'41I'!N19-'41(I-M)A'!N19</f>
        <v>-3.2778651683694167E-5</v>
      </c>
      <c r="O19" s="132">
        <f>'41I'!O19-'41(I-M)A'!O19</f>
        <v>-5.8027356986458376E-4</v>
      </c>
      <c r="P19" s="132">
        <f>'41I'!P19-'41(I-M)A'!P19</f>
        <v>-1.5382001264782841E-4</v>
      </c>
      <c r="Q19" s="132">
        <f>'41I'!Q19-'41(I-M)A'!Q19</f>
        <v>-4.7453481049403749E-3</v>
      </c>
      <c r="R19" s="131">
        <f>'41I'!R19-'41(I-M)A'!R19</f>
        <v>0.98802579329593221</v>
      </c>
      <c r="S19" s="132">
        <f>'41I'!S19-'41(I-M)A'!S19</f>
        <v>-6.3141246183228226E-3</v>
      </c>
      <c r="T19" s="132">
        <f>'41I'!T19-'41(I-M)A'!T19</f>
        <v>-1.0682074916393329E-2</v>
      </c>
      <c r="U19" s="132">
        <f>'41I'!U19-'41(I-M)A'!U19</f>
        <v>-8.9193211802343105E-5</v>
      </c>
      <c r="V19" s="132">
        <f>'41I'!V19-'41(I-M)A'!V19</f>
        <v>-7.2088373487930678E-5</v>
      </c>
      <c r="W19" s="132">
        <f>'41I'!W19-'41(I-M)A'!W19</f>
        <v>-1.2722879256536018E-5</v>
      </c>
      <c r="X19" s="132">
        <f>'41I'!X19-'41(I-M)A'!X19</f>
        <v>-1.2412397488261301E-7</v>
      </c>
      <c r="Y19" s="132">
        <f>'41I'!Y19-'41(I-M)A'!Y19</f>
        <v>-1.0558528205844602E-6</v>
      </c>
      <c r="Z19" s="132">
        <f>'41I'!Z19-'41(I-M)A'!Z19</f>
        <v>0</v>
      </c>
      <c r="AA19" s="132">
        <f>'41I'!AA19-'41(I-M)A'!AA19</f>
        <v>-4.6266774442685741E-7</v>
      </c>
      <c r="AB19" s="132">
        <f>'41I'!AB19-'41(I-M)A'!AB19</f>
        <v>-1.3267855382035566E-6</v>
      </c>
      <c r="AC19" s="132">
        <f>'41I'!AC19-'41(I-M)A'!AC19</f>
        <v>-1.7262860331665711E-6</v>
      </c>
      <c r="AD19" s="132">
        <f>'41I'!AD19-'41(I-M)A'!AD19</f>
        <v>0</v>
      </c>
      <c r="AE19" s="132">
        <f>'41I'!AE19-'41(I-M)A'!AE19</f>
        <v>0</v>
      </c>
      <c r="AF19" s="132">
        <f>'41I'!AF19-'41(I-M)A'!AF19</f>
        <v>-5.2923494532418828E-7</v>
      </c>
      <c r="AG19" s="132">
        <f>'41I'!AG19-'41(I-M)A'!AG19</f>
        <v>-5.6405003525772826E-5</v>
      </c>
      <c r="AH19" s="132">
        <f>'41I'!AH19-'41(I-M)A'!AH19</f>
        <v>-9.6698198071183669E-5</v>
      </c>
      <c r="AI19" s="132">
        <f>'41I'!AI19-'41(I-M)A'!AI19</f>
        <v>-4.1886753909721319E-5</v>
      </c>
      <c r="AJ19" s="132">
        <f>'41I'!AJ19-'41(I-M)A'!AJ19</f>
        <v>-2.7310225611684672E-7</v>
      </c>
      <c r="AK19" s="132">
        <f>'41I'!AK19-'41(I-M)A'!AK19</f>
        <v>0</v>
      </c>
      <c r="AL19" s="132">
        <f>'41I'!AL19-'41(I-M)A'!AL19</f>
        <v>-3.76639222487039E-4</v>
      </c>
      <c r="AM19" s="132">
        <f>'41I'!AM19-'41(I-M)A'!AM19</f>
        <v>0</v>
      </c>
      <c r="AN19" s="132">
        <f>'41I'!AN19-'41(I-M)A'!AN19</f>
        <v>0</v>
      </c>
      <c r="AO19" s="132">
        <f>'41I'!AO19-'41(I-M)A'!AO19</f>
        <v>-1.2180789353702946E-6</v>
      </c>
      <c r="AP19" s="132">
        <f>'41I'!AP19-'41(I-M)A'!AP19</f>
        <v>-1.284738859081273E-3</v>
      </c>
      <c r="AQ19" s="133">
        <f>'41I'!AQ19-'41(I-M)A'!AQ19</f>
        <v>0</v>
      </c>
    </row>
    <row r="20" spans="1:43" ht="39.950000000000003" customHeight="1">
      <c r="A20" s="16">
        <v>17</v>
      </c>
      <c r="B20" s="1" t="s">
        <v>32</v>
      </c>
      <c r="C20" s="130">
        <f>'41I'!C20-'41(I-M)A'!C20</f>
        <v>0</v>
      </c>
      <c r="D20" s="131">
        <f>'41I'!D20-'41(I-M)A'!D20</f>
        <v>0</v>
      </c>
      <c r="E20" s="131">
        <f>'41I'!E20-'41(I-M)A'!E20</f>
        <v>-8.5924470917263273E-5</v>
      </c>
      <c r="F20" s="132">
        <f>'41I'!F20-'41(I-M)A'!F20</f>
        <v>0</v>
      </c>
      <c r="G20" s="132">
        <f>'41I'!G20-'41(I-M)A'!G20</f>
        <v>0</v>
      </c>
      <c r="H20" s="132">
        <f>'41I'!H20-'41(I-M)A'!H20</f>
        <v>0</v>
      </c>
      <c r="I20" s="132">
        <f>'41I'!I20-'41(I-M)A'!I20</f>
        <v>-1.1043278714703708E-5</v>
      </c>
      <c r="J20" s="132">
        <f>'41I'!J20-'41(I-M)A'!J20</f>
        <v>0</v>
      </c>
      <c r="K20" s="132">
        <f>'41I'!K20-'41(I-M)A'!K20</f>
        <v>-2.5166274752410893E-6</v>
      </c>
      <c r="L20" s="132">
        <f>'41I'!L20-'41(I-M)A'!L20</f>
        <v>0</v>
      </c>
      <c r="M20" s="132">
        <f>'41I'!M20-'41(I-M)A'!M20</f>
        <v>0</v>
      </c>
      <c r="N20" s="132">
        <f>'41I'!N20-'41(I-M)A'!N20</f>
        <v>-2.5722270858222199E-5</v>
      </c>
      <c r="O20" s="132">
        <f>'41I'!O20-'41(I-M)A'!O20</f>
        <v>-4.4936442009040165E-4</v>
      </c>
      <c r="P20" s="132">
        <f>'41I'!P20-'41(I-M)A'!P20</f>
        <v>-8.0864355133074056E-4</v>
      </c>
      <c r="Q20" s="132">
        <f>'41I'!Q20-'41(I-M)A'!Q20</f>
        <v>-6.7791041602633187E-4</v>
      </c>
      <c r="R20" s="132">
        <f>'41I'!R20-'41(I-M)A'!R20</f>
        <v>-2.6357277013262684E-3</v>
      </c>
      <c r="S20" s="131">
        <f>'41I'!S20-'41(I-M)A'!S20</f>
        <v>0.99681537947517107</v>
      </c>
      <c r="T20" s="132">
        <f>'41I'!T20-'41(I-M)A'!T20</f>
        <v>-8.1339674917283757E-4</v>
      </c>
      <c r="U20" s="132">
        <f>'41I'!U20-'41(I-M)A'!U20</f>
        <v>-7.4241791417603824E-4</v>
      </c>
      <c r="V20" s="132">
        <f>'41I'!V20-'41(I-M)A'!V20</f>
        <v>-8.1951999888199824E-6</v>
      </c>
      <c r="W20" s="132">
        <f>'41I'!W20-'41(I-M)A'!W20</f>
        <v>-3.1256756623500629E-4</v>
      </c>
      <c r="X20" s="132">
        <f>'41I'!X20-'41(I-M)A'!X20</f>
        <v>-1.2523287933452582E-7</v>
      </c>
      <c r="Y20" s="132">
        <f>'41I'!Y20-'41(I-M)A'!Y20</f>
        <v>-8.5222851749840019E-6</v>
      </c>
      <c r="Z20" s="132">
        <f>'41I'!Z20-'41(I-M)A'!Z20</f>
        <v>0</v>
      </c>
      <c r="AA20" s="132">
        <f>'41I'!AA20-'41(I-M)A'!AA20</f>
        <v>-9.3360229342610475E-6</v>
      </c>
      <c r="AB20" s="132">
        <f>'41I'!AB20-'41(I-M)A'!AB20</f>
        <v>-6.4872497418215926E-6</v>
      </c>
      <c r="AC20" s="132">
        <f>'41I'!AC20-'41(I-M)A'!AC20</f>
        <v>-1.3397756972282711E-7</v>
      </c>
      <c r="AD20" s="132">
        <f>'41I'!AD20-'41(I-M)A'!AD20</f>
        <v>-1.2104012760008018E-6</v>
      </c>
      <c r="AE20" s="132">
        <f>'41I'!AE20-'41(I-M)A'!AE20</f>
        <v>0</v>
      </c>
      <c r="AF20" s="132">
        <f>'41I'!AF20-'41(I-M)A'!AF20</f>
        <v>-1.1541816668457195E-5</v>
      </c>
      <c r="AG20" s="132">
        <f>'41I'!AG20-'41(I-M)A'!AG20</f>
        <v>-1.0127528031299337E-5</v>
      </c>
      <c r="AH20" s="132">
        <f>'41I'!AH20-'41(I-M)A'!AH20</f>
        <v>-7.6742208048822193E-5</v>
      </c>
      <c r="AI20" s="132">
        <f>'41I'!AI20-'41(I-M)A'!AI20</f>
        <v>-1.7132823125793415E-5</v>
      </c>
      <c r="AJ20" s="132">
        <f>'41I'!AJ20-'41(I-M)A'!AJ20</f>
        <v>-2.8341474126287599E-6</v>
      </c>
      <c r="AK20" s="132">
        <f>'41I'!AK20-'41(I-M)A'!AK20</f>
        <v>0</v>
      </c>
      <c r="AL20" s="132">
        <f>'41I'!AL20-'41(I-M)A'!AL20</f>
        <v>-1.8535391129085555E-4</v>
      </c>
      <c r="AM20" s="132">
        <f>'41I'!AM20-'41(I-M)A'!AM20</f>
        <v>-3.4942775739913657E-6</v>
      </c>
      <c r="AN20" s="132">
        <f>'41I'!AN20-'41(I-M)A'!AN20</f>
        <v>-1.5212483940508787E-6</v>
      </c>
      <c r="AO20" s="132">
        <f>'41I'!AO20-'41(I-M)A'!AO20</f>
        <v>-1.0055135984345698E-5</v>
      </c>
      <c r="AP20" s="132">
        <f>'41I'!AP20-'41(I-M)A'!AP20</f>
        <v>0</v>
      </c>
      <c r="AQ20" s="133">
        <f>'41I'!AQ20-'41(I-M)A'!AQ20</f>
        <v>-4.1744440839368481E-5</v>
      </c>
    </row>
    <row r="21" spans="1:43" ht="39.950000000000003" customHeight="1">
      <c r="A21" s="16">
        <v>18</v>
      </c>
      <c r="B21" s="1" t="s">
        <v>33</v>
      </c>
      <c r="C21" s="130">
        <f>'41I'!C21-'41(I-M)A'!C21</f>
        <v>0</v>
      </c>
      <c r="D21" s="131">
        <f>'41I'!D21-'41(I-M)A'!D21</f>
        <v>0</v>
      </c>
      <c r="E21" s="131">
        <f>'41I'!E21-'41(I-M)A'!E21</f>
        <v>0</v>
      </c>
      <c r="F21" s="132">
        <f>'41I'!F21-'41(I-M)A'!F21</f>
        <v>0</v>
      </c>
      <c r="G21" s="132">
        <f>'41I'!G21-'41(I-M)A'!G21</f>
        <v>-2.7112302849492329E-8</v>
      </c>
      <c r="H21" s="132">
        <f>'41I'!H21-'41(I-M)A'!H21</f>
        <v>0</v>
      </c>
      <c r="I21" s="132">
        <f>'41I'!I21-'41(I-M)A'!I21</f>
        <v>0</v>
      </c>
      <c r="J21" s="132">
        <f>'41I'!J21-'41(I-M)A'!J21</f>
        <v>0</v>
      </c>
      <c r="K21" s="132">
        <f>'41I'!K21-'41(I-M)A'!K21</f>
        <v>0</v>
      </c>
      <c r="L21" s="132">
        <f>'41I'!L21-'41(I-M)A'!L21</f>
        <v>0</v>
      </c>
      <c r="M21" s="132">
        <f>'41I'!M21-'41(I-M)A'!M21</f>
        <v>0</v>
      </c>
      <c r="N21" s="132">
        <f>'41I'!N21-'41(I-M)A'!N21</f>
        <v>0</v>
      </c>
      <c r="O21" s="132">
        <f>'41I'!O21-'41(I-M)A'!O21</f>
        <v>-3.8948582238518792E-6</v>
      </c>
      <c r="P21" s="132">
        <f>'41I'!P21-'41(I-M)A'!P21</f>
        <v>-4.5327352655637699E-7</v>
      </c>
      <c r="Q21" s="132">
        <f>'41I'!Q21-'41(I-M)A'!Q21</f>
        <v>0</v>
      </c>
      <c r="R21" s="132">
        <f>'41I'!R21-'41(I-M)A'!R21</f>
        <v>-9.6879954152360352E-8</v>
      </c>
      <c r="S21" s="132">
        <f>'41I'!S21-'41(I-M)A'!S21</f>
        <v>-9.5668824215764403E-8</v>
      </c>
      <c r="T21" s="131">
        <f>'41I'!T21-'41(I-M)A'!T21</f>
        <v>0.99997241575926865</v>
      </c>
      <c r="U21" s="132">
        <f>'41I'!U21-'41(I-M)A'!U21</f>
        <v>-1.1176645576000445E-5</v>
      </c>
      <c r="V21" s="132">
        <f>'41I'!V21-'41(I-M)A'!V21</f>
        <v>0</v>
      </c>
      <c r="W21" s="132">
        <f>'41I'!W21-'41(I-M)A'!W21</f>
        <v>-2.4952829126714531E-6</v>
      </c>
      <c r="X21" s="132">
        <f>'41I'!X21-'41(I-M)A'!X21</f>
        <v>-1.3899103325741373E-8</v>
      </c>
      <c r="Y21" s="132">
        <f>'41I'!Y21-'41(I-M)A'!Y21</f>
        <v>-1.9705308696349438E-8</v>
      </c>
      <c r="Z21" s="132">
        <f>'41I'!Z21-'41(I-M)A'!Z21</f>
        <v>-2.9373007077561973E-8</v>
      </c>
      <c r="AA21" s="132">
        <f>'41I'!AA21-'41(I-M)A'!AA21</f>
        <v>-4.7970757487499656E-7</v>
      </c>
      <c r="AB21" s="132">
        <f>'41I'!AB21-'41(I-M)A'!AB21</f>
        <v>-3.390449167514738E-7</v>
      </c>
      <c r="AC21" s="132">
        <f>'41I'!AC21-'41(I-M)A'!AC21</f>
        <v>-2.081749882879415E-7</v>
      </c>
      <c r="AD21" s="132">
        <f>'41I'!AD21-'41(I-M)A'!AD21</f>
        <v>-2.5540740958034278E-7</v>
      </c>
      <c r="AE21" s="132">
        <f>'41I'!AE21-'41(I-M)A'!AE21</f>
        <v>0</v>
      </c>
      <c r="AF21" s="132">
        <f>'41I'!AF21-'41(I-M)A'!AF21</f>
        <v>-1.3827905626686102E-7</v>
      </c>
      <c r="AG21" s="132">
        <f>'41I'!AG21-'41(I-M)A'!AG21</f>
        <v>-3.2855805262079722E-7</v>
      </c>
      <c r="AH21" s="132">
        <f>'41I'!AH21-'41(I-M)A'!AH21</f>
        <v>-2.7812713730247954E-6</v>
      </c>
      <c r="AI21" s="132">
        <f>'41I'!AI21-'41(I-M)A'!AI21</f>
        <v>-1.3521809510016846E-7</v>
      </c>
      <c r="AJ21" s="132">
        <f>'41I'!AJ21-'41(I-M)A'!AJ21</f>
        <v>-4.6600124844547594E-8</v>
      </c>
      <c r="AK21" s="132">
        <f>'41I'!AK21-'41(I-M)A'!AK21</f>
        <v>-1.119551470181496E-7</v>
      </c>
      <c r="AL21" s="132">
        <f>'41I'!AL21-'41(I-M)A'!AL21</f>
        <v>-1.9639501970361715E-6</v>
      </c>
      <c r="AM21" s="132">
        <f>'41I'!AM21-'41(I-M)A'!AM21</f>
        <v>-1.6159003565932686E-8</v>
      </c>
      <c r="AN21" s="132">
        <f>'41I'!AN21-'41(I-M)A'!AN21</f>
        <v>-2.2511647873293544E-7</v>
      </c>
      <c r="AO21" s="132">
        <f>'41I'!AO21-'41(I-M)A'!AO21</f>
        <v>-1.7359687065572872E-7</v>
      </c>
      <c r="AP21" s="132">
        <f>'41I'!AP21-'41(I-M)A'!AP21</f>
        <v>0</v>
      </c>
      <c r="AQ21" s="133">
        <f>'41I'!AQ21-'41(I-M)A'!AQ21</f>
        <v>0</v>
      </c>
    </row>
    <row r="22" spans="1:43" ht="39.950000000000003" customHeight="1">
      <c r="A22" s="16">
        <v>19</v>
      </c>
      <c r="B22" s="1" t="s">
        <v>34</v>
      </c>
      <c r="C22" s="130">
        <f>'41I'!C22-'41(I-M)A'!C22</f>
        <v>0</v>
      </c>
      <c r="D22" s="131">
        <f>'41I'!D22-'41(I-M)A'!D22</f>
        <v>0</v>
      </c>
      <c r="E22" s="131">
        <f>'41I'!E22-'41(I-M)A'!E22</f>
        <v>-8.6074425017764822E-4</v>
      </c>
      <c r="F22" s="132">
        <f>'41I'!F22-'41(I-M)A'!F22</f>
        <v>0</v>
      </c>
      <c r="G22" s="132">
        <f>'41I'!G22-'41(I-M)A'!G22</f>
        <v>0</v>
      </c>
      <c r="H22" s="132">
        <f>'41I'!H22-'41(I-M)A'!H22</f>
        <v>0</v>
      </c>
      <c r="I22" s="132">
        <f>'41I'!I22-'41(I-M)A'!I22</f>
        <v>0</v>
      </c>
      <c r="J22" s="132">
        <f>'41I'!J22-'41(I-M)A'!J22</f>
        <v>0</v>
      </c>
      <c r="K22" s="132">
        <f>'41I'!K22-'41(I-M)A'!K22</f>
        <v>0</v>
      </c>
      <c r="L22" s="132">
        <f>'41I'!L22-'41(I-M)A'!L22</f>
        <v>0</v>
      </c>
      <c r="M22" s="132">
        <f>'41I'!M22-'41(I-M)A'!M22</f>
        <v>0</v>
      </c>
      <c r="N22" s="132">
        <f>'41I'!N22-'41(I-M)A'!N22</f>
        <v>0</v>
      </c>
      <c r="O22" s="132">
        <f>'41I'!O22-'41(I-M)A'!O22</f>
        <v>0</v>
      </c>
      <c r="P22" s="132">
        <f>'41I'!P22-'41(I-M)A'!P22</f>
        <v>0</v>
      </c>
      <c r="Q22" s="132">
        <f>'41I'!Q22-'41(I-M)A'!Q22</f>
        <v>0</v>
      </c>
      <c r="R22" s="132">
        <f>'41I'!R22-'41(I-M)A'!R22</f>
        <v>0</v>
      </c>
      <c r="S22" s="132">
        <f>'41I'!S22-'41(I-M)A'!S22</f>
        <v>0</v>
      </c>
      <c r="T22" s="132">
        <f>'41I'!T22-'41(I-M)A'!T22</f>
        <v>0</v>
      </c>
      <c r="U22" s="131">
        <f>'41I'!U22-'41(I-M)A'!U22</f>
        <v>0.99822998180538935</v>
      </c>
      <c r="V22" s="132">
        <f>'41I'!V22-'41(I-M)A'!V22</f>
        <v>0</v>
      </c>
      <c r="W22" s="132">
        <f>'41I'!W22-'41(I-M)A'!W22</f>
        <v>0</v>
      </c>
      <c r="X22" s="132">
        <f>'41I'!X22-'41(I-M)A'!X22</f>
        <v>0</v>
      </c>
      <c r="Y22" s="132">
        <f>'41I'!Y22-'41(I-M)A'!Y22</f>
        <v>0</v>
      </c>
      <c r="Z22" s="132">
        <f>'41I'!Z22-'41(I-M)A'!Z22</f>
        <v>0</v>
      </c>
      <c r="AA22" s="132">
        <f>'41I'!AA22-'41(I-M)A'!AA22</f>
        <v>-7.4056801077138793E-8</v>
      </c>
      <c r="AB22" s="132">
        <f>'41I'!AB22-'41(I-M)A'!AB22</f>
        <v>-6.3011356105054163E-8</v>
      </c>
      <c r="AC22" s="132">
        <f>'41I'!AC22-'41(I-M)A'!AC22</f>
        <v>0</v>
      </c>
      <c r="AD22" s="132">
        <f>'41I'!AD22-'41(I-M)A'!AD22</f>
        <v>0</v>
      </c>
      <c r="AE22" s="132">
        <f>'41I'!AE22-'41(I-M)A'!AE22</f>
        <v>0</v>
      </c>
      <c r="AF22" s="132">
        <f>'41I'!AF22-'41(I-M)A'!AF22</f>
        <v>-5.0551758330385837E-4</v>
      </c>
      <c r="AG22" s="132">
        <f>'41I'!AG22-'41(I-M)A'!AG22</f>
        <v>0</v>
      </c>
      <c r="AH22" s="132">
        <f>'41I'!AH22-'41(I-M)A'!AH22</f>
        <v>-9.71967151989418E-5</v>
      </c>
      <c r="AI22" s="132">
        <f>'41I'!AI22-'41(I-M)A'!AI22</f>
        <v>-7.4553005200781796E-7</v>
      </c>
      <c r="AJ22" s="132">
        <f>'41I'!AJ22-'41(I-M)A'!AJ22</f>
        <v>0</v>
      </c>
      <c r="AK22" s="132">
        <f>'41I'!AK22-'41(I-M)A'!AK22</f>
        <v>0</v>
      </c>
      <c r="AL22" s="132">
        <f>'41I'!AL22-'41(I-M)A'!AL22</f>
        <v>-1.5170450247761077E-4</v>
      </c>
      <c r="AM22" s="132">
        <f>'41I'!AM22-'41(I-M)A'!AM22</f>
        <v>0</v>
      </c>
      <c r="AN22" s="132">
        <f>'41I'!AN22-'41(I-M)A'!AN22</f>
        <v>0</v>
      </c>
      <c r="AO22" s="132">
        <f>'41I'!AO22-'41(I-M)A'!AO22</f>
        <v>-1.2305994096979488E-6</v>
      </c>
      <c r="AP22" s="132">
        <f>'41I'!AP22-'41(I-M)A'!AP22</f>
        <v>0</v>
      </c>
      <c r="AQ22" s="133">
        <f>'41I'!AQ22-'41(I-M)A'!AQ22</f>
        <v>0</v>
      </c>
    </row>
    <row r="23" spans="1:43" ht="39.950000000000003" customHeight="1">
      <c r="A23" s="16">
        <v>20</v>
      </c>
      <c r="B23" s="1" t="s">
        <v>35</v>
      </c>
      <c r="C23" s="130">
        <f>'41I'!C23-'41(I-M)A'!C23</f>
        <v>-2.5773895252566405E-3</v>
      </c>
      <c r="D23" s="131">
        <f>'41I'!D23-'41(I-M)A'!D23</f>
        <v>-7.4421995585122946E-3</v>
      </c>
      <c r="E23" s="131">
        <f>'41I'!E23-'41(I-M)A'!E23</f>
        <v>-9.5649701841321582E-3</v>
      </c>
      <c r="F23" s="132">
        <f>'41I'!F23-'41(I-M)A'!F23</f>
        <v>-1.2758288773204793E-2</v>
      </c>
      <c r="G23" s="132">
        <f>'41I'!G23-'41(I-M)A'!G23</f>
        <v>-3.1859740163369824E-3</v>
      </c>
      <c r="H23" s="132">
        <f>'41I'!H23-'41(I-M)A'!H23</f>
        <v>-4.0941190384272321E-3</v>
      </c>
      <c r="I23" s="132">
        <f>'41I'!I23-'41(I-M)A'!I23</f>
        <v>-3.8373443066345102E-3</v>
      </c>
      <c r="J23" s="132">
        <f>'41I'!J23-'41(I-M)A'!J23</f>
        <v>-2.8221943337870784E-3</v>
      </c>
      <c r="K23" s="132">
        <f>'41I'!K23-'41(I-M)A'!K23</f>
        <v>-2.4128087619151033E-3</v>
      </c>
      <c r="L23" s="132">
        <f>'41I'!L23-'41(I-M)A'!L23</f>
        <v>-6.2226782378221651E-4</v>
      </c>
      <c r="M23" s="132">
        <f>'41I'!M23-'41(I-M)A'!M23</f>
        <v>-1.1025480827425622E-3</v>
      </c>
      <c r="N23" s="132">
        <f>'41I'!N23-'41(I-M)A'!N23</f>
        <v>-1.0438580806657913E-3</v>
      </c>
      <c r="O23" s="132">
        <f>'41I'!O23-'41(I-M)A'!O23</f>
        <v>-1.7454507366262788E-3</v>
      </c>
      <c r="P23" s="132">
        <f>'41I'!P23-'41(I-M)A'!P23</f>
        <v>-1.5434422110985517E-3</v>
      </c>
      <c r="Q23" s="132">
        <f>'41I'!Q23-'41(I-M)A'!Q23</f>
        <v>-4.7284322248942936E-3</v>
      </c>
      <c r="R23" s="132">
        <f>'41I'!R23-'41(I-M)A'!R23</f>
        <v>-3.0298594066016384E-3</v>
      </c>
      <c r="S23" s="132">
        <f>'41I'!S23-'41(I-M)A'!S23</f>
        <v>-2.7941199132781439E-3</v>
      </c>
      <c r="T23" s="132">
        <f>'41I'!T23-'41(I-M)A'!T23</f>
        <v>-4.8138370527878649E-3</v>
      </c>
      <c r="U23" s="132">
        <f>'41I'!U23-'41(I-M)A'!U23</f>
        <v>-1.7118587429884517E-3</v>
      </c>
      <c r="V23" s="131">
        <f>'41I'!V23-'41(I-M)A'!V23</f>
        <v>0.9891211071850895</v>
      </c>
      <c r="W23" s="132">
        <f>'41I'!W23-'41(I-M)A'!W23</f>
        <v>-2.9669370451198768E-3</v>
      </c>
      <c r="X23" s="132">
        <f>'41I'!X23-'41(I-M)A'!X23</f>
        <v>-4.462158905716389E-3</v>
      </c>
      <c r="Y23" s="132">
        <f>'41I'!Y23-'41(I-M)A'!Y23</f>
        <v>-5.7740795848570999E-3</v>
      </c>
      <c r="Z23" s="132">
        <f>'41I'!Z23-'41(I-M)A'!Z23</f>
        <v>-3.3448992975988962E-3</v>
      </c>
      <c r="AA23" s="132">
        <f>'41I'!AA23-'41(I-M)A'!AA23</f>
        <v>-1.81102777790386E-3</v>
      </c>
      <c r="AB23" s="132">
        <f>'41I'!AB23-'41(I-M)A'!AB23</f>
        <v>-2.7627131727045282E-3</v>
      </c>
      <c r="AC23" s="132">
        <f>'41I'!AC23-'41(I-M)A'!AC23</f>
        <v>-1.9593810409671807E-3</v>
      </c>
      <c r="AD23" s="132">
        <f>'41I'!AD23-'41(I-M)A'!AD23</f>
        <v>-3.1234635044225613E-4</v>
      </c>
      <c r="AE23" s="132">
        <f>'41I'!AE23-'41(I-M)A'!AE23</f>
        <v>-5.7521165718648921E-5</v>
      </c>
      <c r="AF23" s="132">
        <f>'41I'!AF23-'41(I-M)A'!AF23</f>
        <v>-7.738829897928237E-3</v>
      </c>
      <c r="AG23" s="132">
        <f>'41I'!AG23-'41(I-M)A'!AG23</f>
        <v>-2.6116897731266113E-3</v>
      </c>
      <c r="AH23" s="132">
        <f>'41I'!AH23-'41(I-M)A'!AH23</f>
        <v>-2.4352432011226365E-3</v>
      </c>
      <c r="AI23" s="132">
        <f>'41I'!AI23-'41(I-M)A'!AI23</f>
        <v>-2.1120643904367965E-3</v>
      </c>
      <c r="AJ23" s="132">
        <f>'41I'!AJ23-'41(I-M)A'!AJ23</f>
        <v>-9.1852278544537829E-4</v>
      </c>
      <c r="AK23" s="132">
        <f>'41I'!AK23-'41(I-M)A'!AK23</f>
        <v>-5.6415235917643171E-3</v>
      </c>
      <c r="AL23" s="132">
        <f>'41I'!AL23-'41(I-M)A'!AL23</f>
        <v>-1.9496355743154452E-3</v>
      </c>
      <c r="AM23" s="132">
        <f>'41I'!AM23-'41(I-M)A'!AM23</f>
        <v>-1.5986224691193927E-3</v>
      </c>
      <c r="AN23" s="132">
        <f>'41I'!AN23-'41(I-M)A'!AN23</f>
        <v>-7.9676886777608439E-4</v>
      </c>
      <c r="AO23" s="132">
        <f>'41I'!AO23-'41(I-M)A'!AO23</f>
        <v>-2.726326225921612E-3</v>
      </c>
      <c r="AP23" s="132">
        <f>'41I'!AP23-'41(I-M)A'!AP23</f>
        <v>-1.7727045719117457E-2</v>
      </c>
      <c r="AQ23" s="133">
        <f>'41I'!AQ23-'41(I-M)A'!AQ23</f>
        <v>-2.6239047590196074E-3</v>
      </c>
    </row>
    <row r="24" spans="1:43" ht="39.950000000000003" customHeight="1">
      <c r="A24" s="16">
        <v>21</v>
      </c>
      <c r="B24" s="1" t="s">
        <v>36</v>
      </c>
      <c r="C24" s="130">
        <f>'41I'!C24-'41(I-M)A'!C24</f>
        <v>-2.3029682702149436E-3</v>
      </c>
      <c r="D24" s="131">
        <f>'41I'!D24-'41(I-M)A'!D24</f>
        <v>-2.717391304347826E-3</v>
      </c>
      <c r="E24" s="131">
        <f>'41I'!E24-'41(I-M)A'!E24</f>
        <v>-7.9575596816976125E-4</v>
      </c>
      <c r="F24" s="132">
        <f>'41I'!F24-'41(I-M)A'!F24</f>
        <v>-7.7868852459016397E-3</v>
      </c>
      <c r="G24" s="132">
        <f>'41I'!G24-'41(I-M)A'!G24</f>
        <v>-6.2247121070650485E-4</v>
      </c>
      <c r="H24" s="132">
        <f>'41I'!H24-'41(I-M)A'!H24</f>
        <v>-2.1561017680034496E-3</v>
      </c>
      <c r="I24" s="132">
        <f>'41I'!I24-'41(I-M)A'!I24</f>
        <v>-2.3778476643399557E-3</v>
      </c>
      <c r="J24" s="132">
        <f>'41I'!J24-'41(I-M)A'!J24</f>
        <v>-2.8502521376891033E-3</v>
      </c>
      <c r="K24" s="132">
        <f>'41I'!K24-'41(I-M)A'!K24</f>
        <v>-4.8245000699202907E-3</v>
      </c>
      <c r="L24" s="132">
        <f>'41I'!L24-'41(I-M)A'!L24</f>
        <v>-2.9380655776236925E-3</v>
      </c>
      <c r="M24" s="132">
        <f>'41I'!M24-'41(I-M)A'!M24</f>
        <v>-3.6231884057971015E-3</v>
      </c>
      <c r="N24" s="132">
        <f>'41I'!N24-'41(I-M)A'!N24</f>
        <v>-3.9816232771822356E-3</v>
      </c>
      <c r="O24" s="132">
        <f>'41I'!O24-'41(I-M)A'!O24</f>
        <v>-1.8548904901191411E-3</v>
      </c>
      <c r="P24" s="132">
        <f>'41I'!P24-'41(I-M)A'!P24</f>
        <v>-2.7232497446953363E-3</v>
      </c>
      <c r="Q24" s="132">
        <f>'41I'!Q24-'41(I-M)A'!Q24</f>
        <v>-1.1771630370806356E-3</v>
      </c>
      <c r="R24" s="132">
        <f>'41I'!R24-'41(I-M)A'!R24</f>
        <v>-1.7037117877454011E-3</v>
      </c>
      <c r="S24" s="132">
        <f>'41I'!S24-'41(I-M)A'!S24</f>
        <v>-1.6884003304953839E-3</v>
      </c>
      <c r="T24" s="132">
        <f>'41I'!T24-'41(I-M)A'!T24</f>
        <v>-1.8832391713747645E-3</v>
      </c>
      <c r="U24" s="132">
        <f>'41I'!U24-'41(I-M)A'!U24</f>
        <v>-8.9293686936333598E-4</v>
      </c>
      <c r="V24" s="132">
        <f>'41I'!V24-'41(I-M)A'!V24</f>
        <v>-1.778827681404847E-3</v>
      </c>
      <c r="W24" s="131">
        <f>'41I'!W24-'41(I-M)A'!W24</f>
        <v>0.99917077603013438</v>
      </c>
      <c r="X24" s="132">
        <f>'41I'!X24-'41(I-M)A'!X24</f>
        <v>-1.4749118845400425E-2</v>
      </c>
      <c r="Y24" s="132">
        <f>'41I'!Y24-'41(I-M)A'!Y24</f>
        <v>-2.981916121585225E-2</v>
      </c>
      <c r="Z24" s="132">
        <f>'41I'!Z24-'41(I-M)A'!Z24</f>
        <v>-3.1764939448084176E-3</v>
      </c>
      <c r="AA24" s="132">
        <f>'41I'!AA24-'41(I-M)A'!AA24</f>
        <v>-2.7984846104961904E-3</v>
      </c>
      <c r="AB24" s="132">
        <f>'41I'!AB24-'41(I-M)A'!AB24</f>
        <v>-3.8393426770689395E-3</v>
      </c>
      <c r="AC24" s="132">
        <f>'41I'!AC24-'41(I-M)A'!AC24</f>
        <v>-2.3543819421696791E-3</v>
      </c>
      <c r="AD24" s="132">
        <f>'41I'!AD24-'41(I-M)A'!AD24</f>
        <v>-7.0857501566238502E-3</v>
      </c>
      <c r="AE24" s="132">
        <f>'41I'!AE24-'41(I-M)A'!AE24</f>
        <v>-9.9935062569250516E-3</v>
      </c>
      <c r="AF24" s="132">
        <f>'41I'!AF24-'41(I-M)A'!AF24</f>
        <v>-5.016604092252565E-3</v>
      </c>
      <c r="AG24" s="132">
        <f>'41I'!AG24-'41(I-M)A'!AG24</f>
        <v>-2.9068351750864961E-3</v>
      </c>
      <c r="AH24" s="132">
        <f>'41I'!AH24-'41(I-M)A'!AH24</f>
        <v>-7.3618541843523582E-3</v>
      </c>
      <c r="AI24" s="132">
        <f>'41I'!AI24-'41(I-M)A'!AI24</f>
        <v>-6.381665484582931E-3</v>
      </c>
      <c r="AJ24" s="132">
        <f>'41I'!AJ24-'41(I-M)A'!AJ24</f>
        <v>-2.154470033181026E-3</v>
      </c>
      <c r="AK24" s="132">
        <f>'41I'!AK24-'41(I-M)A'!AK24</f>
        <v>-1.8917498686284813E-3</v>
      </c>
      <c r="AL24" s="132">
        <f>'41I'!AL24-'41(I-M)A'!AL24</f>
        <v>-1.253452942839034E-3</v>
      </c>
      <c r="AM24" s="132">
        <f>'41I'!AM24-'41(I-M)A'!AM24</f>
        <v>-1.7960293189650987E-3</v>
      </c>
      <c r="AN24" s="132">
        <f>'41I'!AN24-'41(I-M)A'!AN24</f>
        <v>-1.264118066322012E-3</v>
      </c>
      <c r="AO24" s="132">
        <f>'41I'!AO24-'41(I-M)A'!AO24</f>
        <v>-3.2220114912201738E-3</v>
      </c>
      <c r="AP24" s="132">
        <f>'41I'!AP24-'41(I-M)A'!AP24</f>
        <v>0</v>
      </c>
      <c r="AQ24" s="133">
        <f>'41I'!AQ24-'41(I-M)A'!AQ24</f>
        <v>-1.3382302648209002E-4</v>
      </c>
    </row>
    <row r="25" spans="1:43" ht="39.950000000000003" customHeight="1">
      <c r="A25" s="16">
        <v>22</v>
      </c>
      <c r="B25" s="1" t="s">
        <v>37</v>
      </c>
      <c r="C25" s="130">
        <f>'41I'!C25-'41(I-M)A'!C25</f>
        <v>-6.4327287714693151E-3</v>
      </c>
      <c r="D25" s="131">
        <f>'41I'!D25-'41(I-M)A'!D25</f>
        <v>-1.0078935154584762E-2</v>
      </c>
      <c r="E25" s="131">
        <f>'41I'!E25-'41(I-M)A'!E25</f>
        <v>-4.9191619852615288E-4</v>
      </c>
      <c r="F25" s="132">
        <f>'41I'!F25-'41(I-M)A'!F25</f>
        <v>-1.1654112998416044E-2</v>
      </c>
      <c r="G25" s="132">
        <f>'41I'!G25-'41(I-M)A'!G25</f>
        <v>-7.1798608314308015E-3</v>
      </c>
      <c r="H25" s="132">
        <f>'41I'!H25-'41(I-M)A'!H25</f>
        <v>-1.4794607704271899E-2</v>
      </c>
      <c r="I25" s="132">
        <f>'41I'!I25-'41(I-M)A'!I25</f>
        <v>-1.1901652762121724E-2</v>
      </c>
      <c r="J25" s="132">
        <f>'41I'!J25-'41(I-M)A'!J25</f>
        <v>-1.2604745915753451E-2</v>
      </c>
      <c r="K25" s="132">
        <f>'41I'!K25-'41(I-M)A'!K25</f>
        <v>-2.2951388624983679E-2</v>
      </c>
      <c r="L25" s="132">
        <f>'41I'!L25-'41(I-M)A'!L25</f>
        <v>-2.6226473487215039E-2</v>
      </c>
      <c r="M25" s="132">
        <f>'41I'!M25-'41(I-M)A'!M25</f>
        <v>-1.8664694730712524E-2</v>
      </c>
      <c r="N25" s="132">
        <f>'41I'!N25-'41(I-M)A'!N25</f>
        <v>-1.4073808652813408E-2</v>
      </c>
      <c r="O25" s="132">
        <f>'41I'!O25-'41(I-M)A'!O25</f>
        <v>-6.8798781165061726E-3</v>
      </c>
      <c r="P25" s="132">
        <f>'41I'!P25-'41(I-M)A'!P25</f>
        <v>-6.3129152449004754E-3</v>
      </c>
      <c r="Q25" s="132">
        <f>'41I'!Q25-'41(I-M)A'!Q25</f>
        <v>-6.185385356786568E-3</v>
      </c>
      <c r="R25" s="132">
        <f>'41I'!R25-'41(I-M)A'!R25</f>
        <v>-1.4804649274562766E-2</v>
      </c>
      <c r="S25" s="132">
        <f>'41I'!S25-'41(I-M)A'!S25</f>
        <v>-5.8626331150280738E-3</v>
      </c>
      <c r="T25" s="132">
        <f>'41I'!T25-'41(I-M)A'!T25</f>
        <v>-4.6566831599337008E-3</v>
      </c>
      <c r="U25" s="132">
        <f>'41I'!U25-'41(I-M)A'!U25</f>
        <v>-1.0874222147316382E-2</v>
      </c>
      <c r="V25" s="132">
        <f>'41I'!V25-'41(I-M)A'!V25</f>
        <v>-1.4330329284696004E-2</v>
      </c>
      <c r="W25" s="132">
        <f>'41I'!W25-'41(I-M)A'!W25</f>
        <v>-2.1228713692608273E-3</v>
      </c>
      <c r="X25" s="131">
        <f>'41I'!X25-'41(I-M)A'!X25</f>
        <v>0.94432476649065322</v>
      </c>
      <c r="Y25" s="132">
        <f>'41I'!Y25-'41(I-M)A'!Y25</f>
        <v>-2.9667335335891432E-2</v>
      </c>
      <c r="Z25" s="132">
        <f>'41I'!Z25-'41(I-M)A'!Z25</f>
        <v>-4.5586173139559427E-2</v>
      </c>
      <c r="AA25" s="132">
        <f>'41I'!AA25-'41(I-M)A'!AA25</f>
        <v>-3.3044584249669025E-3</v>
      </c>
      <c r="AB25" s="132">
        <f>'41I'!AB25-'41(I-M)A'!AB25</f>
        <v>-2.6019686269606934E-2</v>
      </c>
      <c r="AC25" s="132">
        <f>'41I'!AC25-'41(I-M)A'!AC25</f>
        <v>-2.8602153711366923E-3</v>
      </c>
      <c r="AD25" s="132">
        <f>'41I'!AD25-'41(I-M)A'!AD25</f>
        <v>-6.8794810307836072E-3</v>
      </c>
      <c r="AE25" s="132">
        <f>'41I'!AE25-'41(I-M)A'!AE25</f>
        <v>0</v>
      </c>
      <c r="AF25" s="132">
        <f>'41I'!AF25-'41(I-M)A'!AF25</f>
        <v>-7.797287248326114E-3</v>
      </c>
      <c r="AG25" s="132">
        <f>'41I'!AG25-'41(I-M)A'!AG25</f>
        <v>-3.0941214386675576E-3</v>
      </c>
      <c r="AH25" s="132">
        <f>'41I'!AH25-'41(I-M)A'!AH25</f>
        <v>-7.4103344609990308E-3</v>
      </c>
      <c r="AI25" s="132">
        <f>'41I'!AI25-'41(I-M)A'!AI25</f>
        <v>-1.1649571335132955E-2</v>
      </c>
      <c r="AJ25" s="132">
        <f>'41I'!AJ25-'41(I-M)A'!AJ25</f>
        <v>-8.297964450907868E-3</v>
      </c>
      <c r="AK25" s="132">
        <f>'41I'!AK25-'41(I-M)A'!AK25</f>
        <v>-2.8586112808379137E-3</v>
      </c>
      <c r="AL25" s="132">
        <f>'41I'!AL25-'41(I-M)A'!AL25</f>
        <v>-3.5195757736744353E-3</v>
      </c>
      <c r="AM25" s="132">
        <f>'41I'!AM25-'41(I-M)A'!AM25</f>
        <v>-3.5025698087322428E-2</v>
      </c>
      <c r="AN25" s="132">
        <f>'41I'!AN25-'41(I-M)A'!AN25</f>
        <v>-2.2361463280523731E-2</v>
      </c>
      <c r="AO25" s="132">
        <f>'41I'!AO25-'41(I-M)A'!AO25</f>
        <v>-1.7998809865108982E-2</v>
      </c>
      <c r="AP25" s="132">
        <f>'41I'!AP25-'41(I-M)A'!AP25</f>
        <v>0</v>
      </c>
      <c r="AQ25" s="133">
        <f>'41I'!AQ25-'41(I-M)A'!AQ25</f>
        <v>-2.8218760452430082E-3</v>
      </c>
    </row>
    <row r="26" spans="1:43" ht="39.950000000000003" customHeight="1">
      <c r="A26" s="16">
        <v>23</v>
      </c>
      <c r="B26" s="1" t="s">
        <v>38</v>
      </c>
      <c r="C26" s="130">
        <f>'41I'!C26-'41(I-M)A'!C26</f>
        <v>-1.0816956427516682E-3</v>
      </c>
      <c r="D26" s="131">
        <f>'41I'!D26-'41(I-M)A'!D26</f>
        <v>0</v>
      </c>
      <c r="E26" s="131">
        <f>'41I'!E26-'41(I-M)A'!E26</f>
        <v>-2.587594310471446E-4</v>
      </c>
      <c r="F26" s="132">
        <f>'41I'!F26-'41(I-M)A'!F26</f>
        <v>-2.7986317153008795E-3</v>
      </c>
      <c r="G26" s="132">
        <f>'41I'!G26-'41(I-M)A'!G26</f>
        <v>-1.8103548642066111E-3</v>
      </c>
      <c r="H26" s="132">
        <f>'41I'!H26-'41(I-M)A'!H26</f>
        <v>-6.3099809511496464E-4</v>
      </c>
      <c r="I26" s="132">
        <f>'41I'!I26-'41(I-M)A'!I26</f>
        <v>-8.2309991604856078E-4</v>
      </c>
      <c r="J26" s="132">
        <f>'41I'!J26-'41(I-M)A'!J26</f>
        <v>-1.0694179511595431E-3</v>
      </c>
      <c r="K26" s="132">
        <f>'41I'!K26-'41(I-M)A'!K26</f>
        <v>-1.3641771151555518E-3</v>
      </c>
      <c r="L26" s="132">
        <f>'41I'!L26-'41(I-M)A'!L26</f>
        <v>-1.0318142549570592E-3</v>
      </c>
      <c r="M26" s="132">
        <f>'41I'!M26-'41(I-M)A'!M26</f>
        <v>0</v>
      </c>
      <c r="N26" s="132">
        <f>'41I'!N26-'41(I-M)A'!N26</f>
        <v>-7.96751857108921E-4</v>
      </c>
      <c r="O26" s="132">
        <f>'41I'!O26-'41(I-M)A'!O26</f>
        <v>-6.263613822807745E-4</v>
      </c>
      <c r="P26" s="132">
        <f>'41I'!P26-'41(I-M)A'!P26</f>
        <v>-5.5345685637565823E-4</v>
      </c>
      <c r="Q26" s="132">
        <f>'41I'!Q26-'41(I-M)A'!Q26</f>
        <v>0</v>
      </c>
      <c r="R26" s="132">
        <f>'41I'!R26-'41(I-M)A'!R26</f>
        <v>-5.7963342545914152E-4</v>
      </c>
      <c r="S26" s="132">
        <f>'41I'!S26-'41(I-M)A'!S26</f>
        <v>-4.9061762297188246E-4</v>
      </c>
      <c r="T26" s="132">
        <f>'41I'!T26-'41(I-M)A'!T26</f>
        <v>0</v>
      </c>
      <c r="U26" s="132">
        <f>'41I'!U26-'41(I-M)A'!U26</f>
        <v>-6.0975635193625741E-4</v>
      </c>
      <c r="V26" s="132">
        <f>'41I'!V26-'41(I-M)A'!V26</f>
        <v>-8.051733601737365E-4</v>
      </c>
      <c r="W26" s="132">
        <f>'41I'!W26-'41(I-M)A'!W26</f>
        <v>-8.802307049968663E-4</v>
      </c>
      <c r="X26" s="132">
        <f>'41I'!X26-'41(I-M)A'!X26</f>
        <v>-9.1983406081945192E-4</v>
      </c>
      <c r="Y26" s="131">
        <f>'41I'!Y26-'41(I-M)A'!Y26</f>
        <v>0.91372827156946068</v>
      </c>
      <c r="Z26" s="132">
        <f>'41I'!Z26-'41(I-M)A'!Z26</f>
        <v>-9.145595888101106E-3</v>
      </c>
      <c r="AA26" s="132">
        <f>'41I'!AA26-'41(I-M)A'!AA26</f>
        <v>-1.0922756547288054E-3</v>
      </c>
      <c r="AB26" s="132">
        <f>'41I'!AB26-'41(I-M)A'!AB26</f>
        <v>-4.4612292290525648E-3</v>
      </c>
      <c r="AC26" s="132">
        <f>'41I'!AC26-'41(I-M)A'!AC26</f>
        <v>-1.2872715338078902E-3</v>
      </c>
      <c r="AD26" s="132">
        <f>'41I'!AD26-'41(I-M)A'!AD26</f>
        <v>-1.1093235085966654E-3</v>
      </c>
      <c r="AE26" s="132">
        <f>'41I'!AE26-'41(I-M)A'!AE26</f>
        <v>-6.2720753298697303E-6</v>
      </c>
      <c r="AF26" s="132">
        <f>'41I'!AF26-'41(I-M)A'!AF26</f>
        <v>-1.9281355845013378E-3</v>
      </c>
      <c r="AG26" s="132">
        <f>'41I'!AG26-'41(I-M)A'!AG26</f>
        <v>-1.6469352865272268E-3</v>
      </c>
      <c r="AH26" s="132">
        <f>'41I'!AH26-'41(I-M)A'!AH26</f>
        <v>-3.8748985978244986E-3</v>
      </c>
      <c r="AI26" s="132">
        <f>'41I'!AI26-'41(I-M)A'!AI26</f>
        <v>-8.7747744902610739E-3</v>
      </c>
      <c r="AJ26" s="132">
        <f>'41I'!AJ26-'41(I-M)A'!AJ26</f>
        <v>-4.4723217824139535E-3</v>
      </c>
      <c r="AK26" s="132">
        <f>'41I'!AK26-'41(I-M)A'!AK26</f>
        <v>-2.2145347334767292E-3</v>
      </c>
      <c r="AL26" s="132">
        <f>'41I'!AL26-'41(I-M)A'!AL26</f>
        <v>-7.0725190805279853E-4</v>
      </c>
      <c r="AM26" s="132">
        <f>'41I'!AM26-'41(I-M)A'!AM26</f>
        <v>-1.1554178216185981E-2</v>
      </c>
      <c r="AN26" s="132">
        <f>'41I'!AN26-'41(I-M)A'!AN26</f>
        <v>-9.0051857264248081E-3</v>
      </c>
      <c r="AO26" s="132">
        <f>'41I'!AO26-'41(I-M)A'!AO26</f>
        <v>-7.3158400075593981E-3</v>
      </c>
      <c r="AP26" s="132">
        <f>'41I'!AP26-'41(I-M)A'!AP26</f>
        <v>0</v>
      </c>
      <c r="AQ26" s="133">
        <f>'41I'!AQ26-'41(I-M)A'!AQ26</f>
        <v>-1.6826115472252136E-3</v>
      </c>
    </row>
    <row r="27" spans="1:43" ht="39.950000000000003" customHeight="1">
      <c r="A27" s="16">
        <v>24</v>
      </c>
      <c r="B27" s="1" t="s">
        <v>39</v>
      </c>
      <c r="C27" s="130">
        <f>'41I'!C27-'41(I-M)A'!C27</f>
        <v>-4.110805219730804E-4</v>
      </c>
      <c r="D27" s="131">
        <f>'41I'!D27-'41(I-M)A'!D27</f>
        <v>0</v>
      </c>
      <c r="E27" s="131">
        <f>'41I'!E27-'41(I-M)A'!E27</f>
        <v>0</v>
      </c>
      <c r="F27" s="132">
        <f>'41I'!F27-'41(I-M)A'!F27</f>
        <v>-5.6434520370168557E-4</v>
      </c>
      <c r="G27" s="132">
        <f>'41I'!G27-'41(I-M)A'!G27</f>
        <v>-4.9265769765627918E-4</v>
      </c>
      <c r="H27" s="132">
        <f>'41I'!H27-'41(I-M)A'!H27</f>
        <v>-1.484478543587875E-4</v>
      </c>
      <c r="I27" s="132">
        <f>'41I'!I27-'41(I-M)A'!I27</f>
        <v>-2.1124527069603632E-4</v>
      </c>
      <c r="J27" s="132">
        <f>'41I'!J27-'41(I-M)A'!J27</f>
        <v>-1.8114478803316545E-3</v>
      </c>
      <c r="K27" s="132">
        <f>'41I'!K27-'41(I-M)A'!K27</f>
        <v>-2.5514306300762819E-3</v>
      </c>
      <c r="L27" s="132">
        <f>'41I'!L27-'41(I-M)A'!L27</f>
        <v>0</v>
      </c>
      <c r="M27" s="132">
        <f>'41I'!M27-'41(I-M)A'!M27</f>
        <v>0</v>
      </c>
      <c r="N27" s="132">
        <f>'41I'!N27-'41(I-M)A'!N27</f>
        <v>0</v>
      </c>
      <c r="O27" s="132">
        <f>'41I'!O27-'41(I-M)A'!O27</f>
        <v>-1.9647603581823684E-4</v>
      </c>
      <c r="P27" s="132">
        <f>'41I'!P27-'41(I-M)A'!P27</f>
        <v>0</v>
      </c>
      <c r="Q27" s="132">
        <f>'41I'!Q27-'41(I-M)A'!Q27</f>
        <v>0</v>
      </c>
      <c r="R27" s="132">
        <f>'41I'!R27-'41(I-M)A'!R27</f>
        <v>-3.3395231960229248E-4</v>
      </c>
      <c r="S27" s="132">
        <f>'41I'!S27-'41(I-M)A'!S27</f>
        <v>-1.4839985957884608E-4</v>
      </c>
      <c r="T27" s="132">
        <f>'41I'!T27-'41(I-M)A'!T27</f>
        <v>0</v>
      </c>
      <c r="U27" s="132">
        <f>'41I'!U27-'41(I-M)A'!U27</f>
        <v>-9.836608961743818E-4</v>
      </c>
      <c r="V27" s="132">
        <f>'41I'!V27-'41(I-M)A'!V27</f>
        <v>-2.9393397639825377E-4</v>
      </c>
      <c r="W27" s="132">
        <f>'41I'!W27-'41(I-M)A'!W27</f>
        <v>-1.1158134485404127E-3</v>
      </c>
      <c r="X27" s="132">
        <f>'41I'!X27-'41(I-M)A'!X27</f>
        <v>-7.0716975940718161E-3</v>
      </c>
      <c r="Y27" s="132">
        <f>'41I'!Y27-'41(I-M)A'!Y27</f>
        <v>-1.1615285602573537E-3</v>
      </c>
      <c r="Z27" s="131">
        <f>'41I'!Z27-'41(I-M)A'!Z27</f>
        <v>1</v>
      </c>
      <c r="AA27" s="132">
        <f>'41I'!AA27-'41(I-M)A'!AA27</f>
        <v>-7.4907502608934475E-4</v>
      </c>
      <c r="AB27" s="132">
        <f>'41I'!AB27-'41(I-M)A'!AB27</f>
        <v>-1.0951757559955464E-3</v>
      </c>
      <c r="AC27" s="132">
        <f>'41I'!AC27-'41(I-M)A'!AC27</f>
        <v>-2.1796932298506072E-3</v>
      </c>
      <c r="AD27" s="132">
        <f>'41I'!AD27-'41(I-M)A'!AD27</f>
        <v>-2.5726210867990933E-5</v>
      </c>
      <c r="AE27" s="132">
        <f>'41I'!AE27-'41(I-M)A'!AE27</f>
        <v>0</v>
      </c>
      <c r="AF27" s="132">
        <f>'41I'!AF27-'41(I-M)A'!AF27</f>
        <v>-3.3792961688111907E-3</v>
      </c>
      <c r="AG27" s="132">
        <f>'41I'!AG27-'41(I-M)A'!AG27</f>
        <v>-2.1548515484994899E-3</v>
      </c>
      <c r="AH27" s="132">
        <f>'41I'!AH27-'41(I-M)A'!AH27</f>
        <v>-1.6535282158406859E-2</v>
      </c>
      <c r="AI27" s="132">
        <f>'41I'!AI27-'41(I-M)A'!AI27</f>
        <v>-3.1953799715498067E-3</v>
      </c>
      <c r="AJ27" s="132">
        <f>'41I'!AJ27-'41(I-M)A'!AJ27</f>
        <v>-2.5977538418251473E-3</v>
      </c>
      <c r="AK27" s="132">
        <f>'41I'!AK27-'41(I-M)A'!AK27</f>
        <v>-1.4471910636175645E-5</v>
      </c>
      <c r="AL27" s="132">
        <f>'41I'!AL27-'41(I-M)A'!AL27</f>
        <v>-1.9030539985932527E-4</v>
      </c>
      <c r="AM27" s="132">
        <f>'41I'!AM27-'41(I-M)A'!AM27</f>
        <v>-3.2309523097320401E-2</v>
      </c>
      <c r="AN27" s="132">
        <f>'41I'!AN27-'41(I-M)A'!AN27</f>
        <v>-1.0892561410643806E-2</v>
      </c>
      <c r="AO27" s="132">
        <f>'41I'!AO27-'41(I-M)A'!AO27</f>
        <v>-9.0508176520460362E-3</v>
      </c>
      <c r="AP27" s="132">
        <f>'41I'!AP27-'41(I-M)A'!AP27</f>
        <v>0</v>
      </c>
      <c r="AQ27" s="133">
        <f>'41I'!AQ27-'41(I-M)A'!AQ27</f>
        <v>-9.8791668523039028E-3</v>
      </c>
    </row>
    <row r="28" spans="1:43" ht="39.950000000000003" customHeight="1">
      <c r="A28" s="16">
        <v>25</v>
      </c>
      <c r="B28" s="1" t="s">
        <v>192</v>
      </c>
      <c r="C28" s="130">
        <f>'41I'!C28-'41(I-M)A'!C28</f>
        <v>-1.3587380873598605E-2</v>
      </c>
      <c r="D28" s="131">
        <f>'41I'!D28-'41(I-M)A'!D28</f>
        <v>-1.5705260116540474E-2</v>
      </c>
      <c r="E28" s="131">
        <f>'41I'!E28-'41(I-M)A'!E28</f>
        <v>-1.0731233437721024E-2</v>
      </c>
      <c r="F28" s="132">
        <f>'41I'!F28-'41(I-M)A'!F28</f>
        <v>-8.2903176352885771E-3</v>
      </c>
      <c r="G28" s="132">
        <f>'41I'!G28-'41(I-M)A'!G28</f>
        <v>-1.976050280918018E-2</v>
      </c>
      <c r="H28" s="132">
        <f>'41I'!H28-'41(I-M)A'!H28</f>
        <v>-2.1028388383724957E-2</v>
      </c>
      <c r="I28" s="132">
        <f>'41I'!I28-'41(I-M)A'!I28</f>
        <v>-2.5490780399324724E-2</v>
      </c>
      <c r="J28" s="132">
        <f>'41I'!J28-'41(I-M)A'!J28</f>
        <v>-2.1541790679473188E-2</v>
      </c>
      <c r="K28" s="132">
        <f>'41I'!K28-'41(I-M)A'!K28</f>
        <v>-1.1946407831621019E-2</v>
      </c>
      <c r="L28" s="132">
        <f>'41I'!L28-'41(I-M)A'!L28</f>
        <v>-1.3839233794079267E-2</v>
      </c>
      <c r="M28" s="132">
        <f>'41I'!M28-'41(I-M)A'!M28</f>
        <v>-1.9631575145675591E-2</v>
      </c>
      <c r="N28" s="132">
        <f>'41I'!N28-'41(I-M)A'!N28</f>
        <v>-1.5931338899228806E-2</v>
      </c>
      <c r="O28" s="132">
        <f>'41I'!O28-'41(I-M)A'!O28</f>
        <v>-1.3812830614019472E-2</v>
      </c>
      <c r="P28" s="132">
        <f>'41I'!P28-'41(I-M)A'!P28</f>
        <v>-1.1804339386356985E-2</v>
      </c>
      <c r="Q28" s="132">
        <f>'41I'!Q28-'41(I-M)A'!Q28</f>
        <v>-1.5732991594085866E-2</v>
      </c>
      <c r="R28" s="132">
        <f>'41I'!R28-'41(I-M)A'!R28</f>
        <v>-1.4202760332512365E-2</v>
      </c>
      <c r="S28" s="132">
        <f>'41I'!S28-'41(I-M)A'!S28</f>
        <v>-1.5921907739659041E-2</v>
      </c>
      <c r="T28" s="132">
        <f>'41I'!T28-'41(I-M)A'!T28</f>
        <v>-1.5646106594444278E-2</v>
      </c>
      <c r="U28" s="132">
        <f>'41I'!U28-'41(I-M)A'!U28</f>
        <v>-2.0933334919153463E-2</v>
      </c>
      <c r="V28" s="132">
        <f>'41I'!V28-'41(I-M)A'!V28</f>
        <v>-2.2818231448512652E-2</v>
      </c>
      <c r="W28" s="132">
        <f>'41I'!W28-'41(I-M)A'!W28</f>
        <v>-1.9222013016376386E-2</v>
      </c>
      <c r="X28" s="132">
        <f>'41I'!X28-'41(I-M)A'!X28</f>
        <v>-6.1270334075617522E-3</v>
      </c>
      <c r="Y28" s="132">
        <f>'41I'!Y28-'41(I-M)A'!Y28</f>
        <v>-6.5376218933046286E-3</v>
      </c>
      <c r="Z28" s="132">
        <f>'41I'!Z28-'41(I-M)A'!Z28</f>
        <v>-4.2231293058175804E-3</v>
      </c>
      <c r="AA28" s="131">
        <f>'41I'!AA28-'41(I-M)A'!AA28</f>
        <v>0.99644425217964772</v>
      </c>
      <c r="AB28" s="132">
        <f>'41I'!AB28-'41(I-M)A'!AB28</f>
        <v>-3.01448938882018E-3</v>
      </c>
      <c r="AC28" s="132">
        <f>'41I'!AC28-'41(I-M)A'!AC28</f>
        <v>-1.4118178129539488E-3</v>
      </c>
      <c r="AD28" s="132">
        <f>'41I'!AD28-'41(I-M)A'!AD28</f>
        <v>-3.8332087057168905E-4</v>
      </c>
      <c r="AE28" s="132">
        <f>'41I'!AE28-'41(I-M)A'!AE28</f>
        <v>-1.0838108108019092E-4</v>
      </c>
      <c r="AF28" s="132">
        <f>'41I'!AF28-'41(I-M)A'!AF28</f>
        <v>-2.3949764454385004E-3</v>
      </c>
      <c r="AG28" s="132">
        <f>'41I'!AG28-'41(I-M)A'!AG28</f>
        <v>-3.5065481869545924E-3</v>
      </c>
      <c r="AH28" s="132">
        <f>'41I'!AH28-'41(I-M)A'!AH28</f>
        <v>-2.2534860823054145E-3</v>
      </c>
      <c r="AI28" s="132">
        <f>'41I'!AI28-'41(I-M)A'!AI28</f>
        <v>-3.6801676968900039E-3</v>
      </c>
      <c r="AJ28" s="132">
        <f>'41I'!AJ28-'41(I-M)A'!AJ28</f>
        <v>-1.7106263484060222E-2</v>
      </c>
      <c r="AK28" s="132">
        <f>'41I'!AK28-'41(I-M)A'!AK28</f>
        <v>-8.1089649921744656E-3</v>
      </c>
      <c r="AL28" s="132">
        <f>'41I'!AL28-'41(I-M)A'!AL28</f>
        <v>-4.4986822415665579E-3</v>
      </c>
      <c r="AM28" s="132">
        <f>'41I'!AM28-'41(I-M)A'!AM28</f>
        <v>-1.2589518254674499E-2</v>
      </c>
      <c r="AN28" s="132">
        <f>'41I'!AN28-'41(I-M)A'!AN28</f>
        <v>-2.8318443713587622E-2</v>
      </c>
      <c r="AO28" s="132">
        <f>'41I'!AO28-'41(I-M)A'!AO28</f>
        <v>-5.9269308461000862E-3</v>
      </c>
      <c r="AP28" s="132">
        <f>'41I'!AP28-'41(I-M)A'!AP28</f>
        <v>-5.3587458815958597E-2</v>
      </c>
      <c r="AQ28" s="133">
        <f>'41I'!AQ28-'41(I-M)A'!AQ28</f>
        <v>-3.5663945474522494E-3</v>
      </c>
    </row>
    <row r="29" spans="1:43" ht="39.950000000000003" customHeight="1">
      <c r="A29" s="16">
        <v>26</v>
      </c>
      <c r="B29" s="1" t="s">
        <v>193</v>
      </c>
      <c r="C29" s="130">
        <f>'41I'!C29-'41(I-M)A'!C29</f>
        <v>-2.5377595021685066E-2</v>
      </c>
      <c r="D29" s="131">
        <f>'41I'!D29-'41(I-M)A'!D29</f>
        <v>-1.5351210307214969E-2</v>
      </c>
      <c r="E29" s="131">
        <f>'41I'!E29-'41(I-M)A'!E29</f>
        <v>-1.1738043035967732E-2</v>
      </c>
      <c r="F29" s="132">
        <f>'41I'!F29-'41(I-M)A'!F29</f>
        <v>-1.0418690274077044E-2</v>
      </c>
      <c r="G29" s="132">
        <f>'41I'!G29-'41(I-M)A'!G29</f>
        <v>-2.5661632277035741E-3</v>
      </c>
      <c r="H29" s="132">
        <f>'41I'!H29-'41(I-M)A'!H29</f>
        <v>-2.2127632163396825E-2</v>
      </c>
      <c r="I29" s="132">
        <f>'41I'!I29-'41(I-M)A'!I29</f>
        <v>-5.4165503883707037E-3</v>
      </c>
      <c r="J29" s="132">
        <f>'41I'!J29-'41(I-M)A'!J29</f>
        <v>-1.6514639751677583E-3</v>
      </c>
      <c r="K29" s="132">
        <f>'41I'!K29-'41(I-M)A'!K29</f>
        <v>-2.7649781674860693E-3</v>
      </c>
      <c r="L29" s="132">
        <f>'41I'!L29-'41(I-M)A'!L29</f>
        <v>-1.1065235619256294E-3</v>
      </c>
      <c r="M29" s="132">
        <f>'41I'!M29-'41(I-M)A'!M29</f>
        <v>-2.2742533788466619E-3</v>
      </c>
      <c r="N29" s="132">
        <f>'41I'!N29-'41(I-M)A'!N29</f>
        <v>-1.3457450315258045E-3</v>
      </c>
      <c r="O29" s="132">
        <f>'41I'!O29-'41(I-M)A'!O29</f>
        <v>-3.6944245870256477E-3</v>
      </c>
      <c r="P29" s="132">
        <f>'41I'!P29-'41(I-M)A'!P29</f>
        <v>-4.7007601893873591E-3</v>
      </c>
      <c r="Q29" s="132">
        <f>'41I'!Q29-'41(I-M)A'!Q29</f>
        <v>-4.9875621480769058E-3</v>
      </c>
      <c r="R29" s="132">
        <f>'41I'!R29-'41(I-M)A'!R29</f>
        <v>-1.2558902212118422E-3</v>
      </c>
      <c r="S29" s="132">
        <f>'41I'!S29-'41(I-M)A'!S29</f>
        <v>-3.7205697048057259E-3</v>
      </c>
      <c r="T29" s="132">
        <f>'41I'!T29-'41(I-M)A'!T29</f>
        <v>-3.5462934043032695E-3</v>
      </c>
      <c r="U29" s="132">
        <f>'41I'!U29-'41(I-M)A'!U29</f>
        <v>-3.783314621654908E-3</v>
      </c>
      <c r="V29" s="132">
        <f>'41I'!V29-'41(I-M)A'!V29</f>
        <v>-2.8271282556925521E-3</v>
      </c>
      <c r="W29" s="132">
        <f>'41I'!W29-'41(I-M)A'!W29</f>
        <v>-4.7450036161615873E-3</v>
      </c>
      <c r="X29" s="132">
        <f>'41I'!X29-'41(I-M)A'!X29</f>
        <v>-5.4708942408048693E-4</v>
      </c>
      <c r="Y29" s="132">
        <f>'41I'!Y29-'41(I-M)A'!Y29</f>
        <v>-3.2465005687143979E-3</v>
      </c>
      <c r="Z29" s="132">
        <f>'41I'!Z29-'41(I-M)A'!Z29</f>
        <v>-5.0677426889368547E-3</v>
      </c>
      <c r="AA29" s="132">
        <f>'41I'!AA29-'41(I-M)A'!AA29</f>
        <v>-5.213468613312509E-3</v>
      </c>
      <c r="AB29" s="131">
        <f>'41I'!AB29-'41(I-M)A'!AB29</f>
        <v>0.99518776784341045</v>
      </c>
      <c r="AC29" s="132">
        <f>'41I'!AC29-'41(I-M)A'!AC29</f>
        <v>-2.1904613538033927E-3</v>
      </c>
      <c r="AD29" s="132">
        <f>'41I'!AD29-'41(I-M)A'!AD29</f>
        <v>-1.4752639572636571E-3</v>
      </c>
      <c r="AE29" s="132">
        <f>'41I'!AE29-'41(I-M)A'!AE29</f>
        <v>-4.6007274907382538E-4</v>
      </c>
      <c r="AF29" s="132">
        <f>'41I'!AF29-'41(I-M)A'!AF29</f>
        <v>-2.2746374862769297E-3</v>
      </c>
      <c r="AG29" s="132">
        <f>'41I'!AG29-'41(I-M)A'!AG29</f>
        <v>-3.693699827931946E-3</v>
      </c>
      <c r="AH29" s="132">
        <f>'41I'!AH29-'41(I-M)A'!AH29</f>
        <v>-4.7901425311771646E-3</v>
      </c>
      <c r="AI29" s="132">
        <f>'41I'!AI29-'41(I-M)A'!AI29</f>
        <v>-6.4522971966381789E-3</v>
      </c>
      <c r="AJ29" s="132">
        <f>'41I'!AJ29-'41(I-M)A'!AJ29</f>
        <v>-4.0549838902968318E-3</v>
      </c>
      <c r="AK29" s="132">
        <f>'41I'!AK29-'41(I-M)A'!AK29</f>
        <v>-1.6564786806751188E-2</v>
      </c>
      <c r="AL29" s="132">
        <f>'41I'!AL29-'41(I-M)A'!AL29</f>
        <v>-4.9425586925078051E-3</v>
      </c>
      <c r="AM29" s="132">
        <f>'41I'!AM29-'41(I-M)A'!AM29</f>
        <v>-1.9549736395315136E-2</v>
      </c>
      <c r="AN29" s="132">
        <f>'41I'!AN29-'41(I-M)A'!AN29</f>
        <v>-4.2363108982907079E-2</v>
      </c>
      <c r="AO29" s="132">
        <f>'41I'!AO29-'41(I-M)A'!AO29</f>
        <v>-1.3215983239846992E-2</v>
      </c>
      <c r="AP29" s="132">
        <f>'41I'!AP29-'41(I-M)A'!AP29</f>
        <v>-7.38647205624995E-2</v>
      </c>
      <c r="AQ29" s="133">
        <f>'41I'!AQ29-'41(I-M)A'!AQ29</f>
        <v>-1.3579984117842218E-3</v>
      </c>
    </row>
    <row r="30" spans="1:43" ht="39.950000000000003" customHeight="1">
      <c r="A30" s="16">
        <v>27</v>
      </c>
      <c r="B30" s="1" t="s">
        <v>40</v>
      </c>
      <c r="C30" s="130">
        <f>'41I'!C30-'41(I-M)A'!C30</f>
        <v>-7.4204206665963758E-3</v>
      </c>
      <c r="D30" s="131">
        <f>'41I'!D30-'41(I-M)A'!D30</f>
        <v>-6.1139204386602263E-3</v>
      </c>
      <c r="E30" s="131">
        <f>'41I'!E30-'41(I-M)A'!E30</f>
        <v>-7.3604898932623916E-3</v>
      </c>
      <c r="F30" s="132">
        <f>'41I'!F30-'41(I-M)A'!F30</f>
        <v>-4.3031308879750665E-2</v>
      </c>
      <c r="G30" s="132">
        <f>'41I'!G30-'41(I-M)A'!G30</f>
        <v>-4.9236072519453743E-3</v>
      </c>
      <c r="H30" s="132">
        <f>'41I'!H30-'41(I-M)A'!H30</f>
        <v>-1.3097868365357484E-2</v>
      </c>
      <c r="I30" s="132">
        <f>'41I'!I30-'41(I-M)A'!I30</f>
        <v>-9.0892022700892385E-3</v>
      </c>
      <c r="J30" s="132">
        <f>'41I'!J30-'41(I-M)A'!J30</f>
        <v>-3.288639510965378E-3</v>
      </c>
      <c r="K30" s="132">
        <f>'41I'!K30-'41(I-M)A'!K30</f>
        <v>-8.3901467260596215E-3</v>
      </c>
      <c r="L30" s="132">
        <f>'41I'!L30-'41(I-M)A'!L30</f>
        <v>-3.8781133600809489E-3</v>
      </c>
      <c r="M30" s="132">
        <f>'41I'!M30-'41(I-M)A'!M30</f>
        <v>-4.5288299545631306E-3</v>
      </c>
      <c r="N30" s="132">
        <f>'41I'!N30-'41(I-M)A'!N30</f>
        <v>-8.1926741940678942E-3</v>
      </c>
      <c r="O30" s="132">
        <f>'41I'!O30-'41(I-M)A'!O30</f>
        <v>-5.5109757272592142E-3</v>
      </c>
      <c r="P30" s="132">
        <f>'41I'!P30-'41(I-M)A'!P30</f>
        <v>-4.6804247391536357E-3</v>
      </c>
      <c r="Q30" s="132">
        <f>'41I'!Q30-'41(I-M)A'!Q30</f>
        <v>-9.2698405238309245E-3</v>
      </c>
      <c r="R30" s="132">
        <f>'41I'!R30-'41(I-M)A'!R30</f>
        <v>-2.3326711615798486E-3</v>
      </c>
      <c r="S30" s="132">
        <f>'41I'!S30-'41(I-M)A'!S30</f>
        <v>-4.5261943600211924E-3</v>
      </c>
      <c r="T30" s="132">
        <f>'41I'!T30-'41(I-M)A'!T30</f>
        <v>-2.8247617343715795E-3</v>
      </c>
      <c r="U30" s="132">
        <f>'41I'!U30-'41(I-M)A'!U30</f>
        <v>-9.9782267908628021E-3</v>
      </c>
      <c r="V30" s="132">
        <f>'41I'!V30-'41(I-M)A'!V30</f>
        <v>-7.7162894489035041E-3</v>
      </c>
      <c r="W30" s="132">
        <f>'41I'!W30-'41(I-M)A'!W30</f>
        <v>-9.8690645509862882E-3</v>
      </c>
      <c r="X30" s="132">
        <f>'41I'!X30-'41(I-M)A'!X30</f>
        <v>-1.2360965380568932E-2</v>
      </c>
      <c r="Y30" s="132">
        <f>'41I'!Y30-'41(I-M)A'!Y30</f>
        <v>-2.126484512906375E-2</v>
      </c>
      <c r="Z30" s="132">
        <f>'41I'!Z30-'41(I-M)A'!Z30</f>
        <v>-2.4435002165807282E-2</v>
      </c>
      <c r="AA30" s="132">
        <f>'41I'!AA30-'41(I-M)A'!AA30</f>
        <v>-1.5543160394844076E-2</v>
      </c>
      <c r="AB30" s="132">
        <f>'41I'!AB30-'41(I-M)A'!AB30</f>
        <v>-1.1643150595330247E-2</v>
      </c>
      <c r="AC30" s="131">
        <f>'41I'!AC30-'41(I-M)A'!AC30</f>
        <v>0.96245494639767626</v>
      </c>
      <c r="AD30" s="132">
        <f>'41I'!AD30-'41(I-M)A'!AD30</f>
        <v>-5.9370855073295134E-2</v>
      </c>
      <c r="AE30" s="132">
        <f>'41I'!AE30-'41(I-M)A'!AE30</f>
        <v>-5.6382720174635567E-2</v>
      </c>
      <c r="AF30" s="132">
        <f>'41I'!AF30-'41(I-M)A'!AF30</f>
        <v>-1.264092883842725E-2</v>
      </c>
      <c r="AG30" s="132">
        <f>'41I'!AG30-'41(I-M)A'!AG30</f>
        <v>-4.3649728150069629E-3</v>
      </c>
      <c r="AH30" s="132">
        <f>'41I'!AH30-'41(I-M)A'!AH30</f>
        <v>-1.6896740631962903E-2</v>
      </c>
      <c r="AI30" s="132">
        <f>'41I'!AI30-'41(I-M)A'!AI30</f>
        <v>-6.0534094964952477E-3</v>
      </c>
      <c r="AJ30" s="132">
        <f>'41I'!AJ30-'41(I-M)A'!AJ30</f>
        <v>-6.4057739995000557E-3</v>
      </c>
      <c r="AK30" s="132">
        <f>'41I'!AK30-'41(I-M)A'!AK30</f>
        <v>-1.9310949964953791E-2</v>
      </c>
      <c r="AL30" s="132">
        <f>'41I'!AL30-'41(I-M)A'!AL30</f>
        <v>-7.5098396324313503E-3</v>
      </c>
      <c r="AM30" s="132">
        <f>'41I'!AM30-'41(I-M)A'!AM30</f>
        <v>-1.598168494581876E-2</v>
      </c>
      <c r="AN30" s="132">
        <f>'41I'!AN30-'41(I-M)A'!AN30</f>
        <v>-4.3109171916275385E-3</v>
      </c>
      <c r="AO30" s="132">
        <f>'41I'!AO30-'41(I-M)A'!AO30</f>
        <v>-5.2705082907411605E-3</v>
      </c>
      <c r="AP30" s="132">
        <f>'41I'!AP30-'41(I-M)A'!AP30</f>
        <v>0</v>
      </c>
      <c r="AQ30" s="133">
        <f>'41I'!AQ30-'41(I-M)A'!AQ30</f>
        <v>-2.5090955661014715E-3</v>
      </c>
    </row>
    <row r="31" spans="1:43" ht="39.950000000000003" customHeight="1">
      <c r="A31" s="16">
        <v>28</v>
      </c>
      <c r="B31" s="1" t="s">
        <v>191</v>
      </c>
      <c r="C31" s="130">
        <f>'41I'!C31-'41(I-M)A'!C31</f>
        <v>-1.5522651802052837E-2</v>
      </c>
      <c r="D31" s="131">
        <f>'41I'!D31-'41(I-M)A'!D31</f>
        <v>-2.7172057114080786E-3</v>
      </c>
      <c r="E31" s="131">
        <f>'41I'!E31-'41(I-M)A'!E31</f>
        <v>-5.3046774631202798E-4</v>
      </c>
      <c r="F31" s="132">
        <f>'41I'!F31-'41(I-M)A'!F31</f>
        <v>-6.1471211176117183E-3</v>
      </c>
      <c r="G31" s="132">
        <f>'41I'!G31-'41(I-M)A'!G31</f>
        <v>-2.539160058494274E-3</v>
      </c>
      <c r="H31" s="132">
        <f>'41I'!H31-'41(I-M)A'!H31</f>
        <v>-4.7430999222854249E-3</v>
      </c>
      <c r="I31" s="132">
        <f>'41I'!I31-'41(I-M)A'!I31</f>
        <v>-3.9116757529881734E-3</v>
      </c>
      <c r="J31" s="132">
        <f>'41I'!J31-'41(I-M)A'!J31</f>
        <v>-1.5346463303194935E-3</v>
      </c>
      <c r="K31" s="132">
        <f>'41I'!K31-'41(I-M)A'!K31</f>
        <v>-4.4745929880494386E-3</v>
      </c>
      <c r="L31" s="132">
        <f>'41I'!L31-'41(I-M)A'!L31</f>
        <v>-1.0576313686900406E-3</v>
      </c>
      <c r="M31" s="132">
        <f>'41I'!M31-'41(I-M)A'!M31</f>
        <v>-2.4152939656960698E-3</v>
      </c>
      <c r="N31" s="132">
        <f>'41I'!N31-'41(I-M)A'!N31</f>
        <v>-4.7980387937227292E-3</v>
      </c>
      <c r="O31" s="132">
        <f>'41I'!O31-'41(I-M)A'!O31</f>
        <v>-3.8522017476707812E-3</v>
      </c>
      <c r="P31" s="132">
        <f>'41I'!P31-'41(I-M)A'!P31</f>
        <v>-3.7442126584976408E-3</v>
      </c>
      <c r="Q31" s="132">
        <f>'41I'!Q31-'41(I-M)A'!Q31</f>
        <v>-2.3541652779238914E-3</v>
      </c>
      <c r="R31" s="132">
        <f>'41I'!R31-'41(I-M)A'!R31</f>
        <v>-1.1094589437536568E-3</v>
      </c>
      <c r="S31" s="132">
        <f>'41I'!S31-'41(I-M)A'!S31</f>
        <v>-2.5503880025746408E-3</v>
      </c>
      <c r="T31" s="132">
        <f>'41I'!T31-'41(I-M)A'!T31</f>
        <v>-1.8831105495257492E-3</v>
      </c>
      <c r="U31" s="132">
        <f>'41I'!U31-'41(I-M)A'!U31</f>
        <v>-1.8750393550997081E-3</v>
      </c>
      <c r="V31" s="132">
        <f>'41I'!V31-'41(I-M)A'!V31</f>
        <v>-4.0839094137848564E-3</v>
      </c>
      <c r="W31" s="132">
        <f>'41I'!W31-'41(I-M)A'!W31</f>
        <v>-5.4614152453624342E-3</v>
      </c>
      <c r="X31" s="132">
        <f>'41I'!X31-'41(I-M)A'!X31</f>
        <v>-5.9284694522544219E-3</v>
      </c>
      <c r="Y31" s="132">
        <f>'41I'!Y31-'41(I-M)A'!Y31</f>
        <v>-1.331782241125811E-3</v>
      </c>
      <c r="Z31" s="132">
        <f>'41I'!Z31-'41(I-M)A'!Z31</f>
        <v>-2.1836904347389123E-3</v>
      </c>
      <c r="AA31" s="132">
        <f>'41I'!AA31-'41(I-M)A'!AA31</f>
        <v>-3.4848984444040845E-2</v>
      </c>
      <c r="AB31" s="132">
        <f>'41I'!AB31-'41(I-M)A'!AB31</f>
        <v>-2.0342549276294801E-2</v>
      </c>
      <c r="AC31" s="132">
        <f>'41I'!AC31-'41(I-M)A'!AC31</f>
        <v>-1.5416891653196868E-2</v>
      </c>
      <c r="AD31" s="131">
        <f>'41I'!AD31-'41(I-M)A'!AD31</f>
        <v>0.93223601078762974</v>
      </c>
      <c r="AE31" s="132">
        <f>'41I'!AE31-'41(I-M)A'!AE31</f>
        <v>-7.9376836914045405E-3</v>
      </c>
      <c r="AF31" s="132">
        <f>'41I'!AF31-'41(I-M)A'!AF31</f>
        <v>-1.5093287176259497E-2</v>
      </c>
      <c r="AG31" s="132">
        <f>'41I'!AG31-'41(I-M)A'!AG31</f>
        <v>-2.5789636815786145E-2</v>
      </c>
      <c r="AH31" s="132">
        <f>'41I'!AH31-'41(I-M)A'!AH31</f>
        <v>-2.114241708538178E-3</v>
      </c>
      <c r="AI31" s="132">
        <f>'41I'!AI31-'41(I-M)A'!AI31</f>
        <v>-6.6430155280248248E-3</v>
      </c>
      <c r="AJ31" s="132">
        <f>'41I'!AJ31-'41(I-M)A'!AJ31</f>
        <v>-1.6504081729370155E-2</v>
      </c>
      <c r="AK31" s="132">
        <f>'41I'!AK31-'41(I-M)A'!AK31</f>
        <v>-1.8958242669930677E-2</v>
      </c>
      <c r="AL31" s="132">
        <f>'41I'!AL31-'41(I-M)A'!AL31</f>
        <v>-8.2207983988883074E-3</v>
      </c>
      <c r="AM31" s="132">
        <f>'41I'!AM31-'41(I-M)A'!AM31</f>
        <v>-1.1454972167582584E-2</v>
      </c>
      <c r="AN31" s="132">
        <f>'41I'!AN31-'41(I-M)A'!AN31</f>
        <v>-1.0050781166961642E-2</v>
      </c>
      <c r="AO31" s="132">
        <f>'41I'!AO31-'41(I-M)A'!AO31</f>
        <v>-1.7915395139602039E-2</v>
      </c>
      <c r="AP31" s="132">
        <f>'41I'!AP31-'41(I-M)A'!AP31</f>
        <v>0</v>
      </c>
      <c r="AQ31" s="133">
        <f>'41I'!AQ31-'41(I-M)A'!AQ31</f>
        <v>-3.1803100384314331E-2</v>
      </c>
    </row>
    <row r="32" spans="1:43" ht="39.950000000000003" customHeight="1">
      <c r="A32" s="16"/>
      <c r="B32" s="1" t="s">
        <v>190</v>
      </c>
      <c r="C32" s="130">
        <f>'41I'!C32-'41(I-M)A'!C32</f>
        <v>0</v>
      </c>
      <c r="D32" s="131">
        <f>'41I'!D32-'41(I-M)A'!D32</f>
        <v>0</v>
      </c>
      <c r="E32" s="131">
        <f>'41I'!E32-'41(I-M)A'!E32</f>
        <v>0</v>
      </c>
      <c r="F32" s="132">
        <f>'41I'!F32-'41(I-M)A'!F32</f>
        <v>0</v>
      </c>
      <c r="G32" s="132">
        <f>'41I'!G32-'41(I-M)A'!G32</f>
        <v>0</v>
      </c>
      <c r="H32" s="132">
        <f>'41I'!H32-'41(I-M)A'!H32</f>
        <v>0</v>
      </c>
      <c r="I32" s="132">
        <f>'41I'!I32-'41(I-M)A'!I32</f>
        <v>0</v>
      </c>
      <c r="J32" s="132">
        <f>'41I'!J32-'41(I-M)A'!J32</f>
        <v>0</v>
      </c>
      <c r="K32" s="132">
        <f>'41I'!K32-'41(I-M)A'!K32</f>
        <v>0</v>
      </c>
      <c r="L32" s="132">
        <f>'41I'!L32-'41(I-M)A'!L32</f>
        <v>0</v>
      </c>
      <c r="M32" s="132">
        <f>'41I'!M32-'41(I-M)A'!M32</f>
        <v>0</v>
      </c>
      <c r="N32" s="132">
        <f>'41I'!N32-'41(I-M)A'!N32</f>
        <v>0</v>
      </c>
      <c r="O32" s="132">
        <f>'41I'!O32-'41(I-M)A'!O32</f>
        <v>0</v>
      </c>
      <c r="P32" s="132">
        <f>'41I'!P32-'41(I-M)A'!P32</f>
        <v>0</v>
      </c>
      <c r="Q32" s="132">
        <f>'41I'!Q32-'41(I-M)A'!Q32</f>
        <v>0</v>
      </c>
      <c r="R32" s="132">
        <f>'41I'!R32-'41(I-M)A'!R32</f>
        <v>0</v>
      </c>
      <c r="S32" s="132">
        <f>'41I'!S32-'41(I-M)A'!S32</f>
        <v>0</v>
      </c>
      <c r="T32" s="132">
        <f>'41I'!T32-'41(I-M)A'!T32</f>
        <v>0</v>
      </c>
      <c r="U32" s="132">
        <f>'41I'!U32-'41(I-M)A'!U32</f>
        <v>0</v>
      </c>
      <c r="V32" s="132">
        <f>'41I'!V32-'41(I-M)A'!V32</f>
        <v>0</v>
      </c>
      <c r="W32" s="132">
        <f>'41I'!W32-'41(I-M)A'!W32</f>
        <v>0</v>
      </c>
      <c r="X32" s="132">
        <f>'41I'!X32-'41(I-M)A'!X32</f>
        <v>0</v>
      </c>
      <c r="Y32" s="132">
        <f>'41I'!Y32-'41(I-M)A'!Y32</f>
        <v>0</v>
      </c>
      <c r="Z32" s="132">
        <f>'41I'!Z32-'41(I-M)A'!Z32</f>
        <v>0</v>
      </c>
      <c r="AA32" s="132">
        <f>'41I'!AA32-'41(I-M)A'!AA32</f>
        <v>0</v>
      </c>
      <c r="AB32" s="132">
        <f>'41I'!AB32-'41(I-M)A'!AB32</f>
        <v>0</v>
      </c>
      <c r="AC32" s="132">
        <f>'41I'!AC32-'41(I-M)A'!AC32</f>
        <v>0</v>
      </c>
      <c r="AD32" s="132">
        <f>'41I'!AD32-'41(I-M)A'!AD32</f>
        <v>0</v>
      </c>
      <c r="AE32" s="131">
        <f>'41I'!AE32-'41(I-M)A'!AE32</f>
        <v>1</v>
      </c>
      <c r="AF32" s="132">
        <f>'41I'!AF32-'41(I-M)A'!AF32</f>
        <v>0</v>
      </c>
      <c r="AG32" s="132">
        <f>'41I'!AG32-'41(I-M)A'!AG32</f>
        <v>0</v>
      </c>
      <c r="AH32" s="132">
        <f>'41I'!AH32-'41(I-M)A'!AH32</f>
        <v>0</v>
      </c>
      <c r="AI32" s="132">
        <f>'41I'!AI32-'41(I-M)A'!AI32</f>
        <v>0</v>
      </c>
      <c r="AJ32" s="132">
        <f>'41I'!AJ32-'41(I-M)A'!AJ32</f>
        <v>0</v>
      </c>
      <c r="AK32" s="132">
        <f>'41I'!AK32-'41(I-M)A'!AK32</f>
        <v>0</v>
      </c>
      <c r="AL32" s="132">
        <f>'41I'!AL32-'41(I-M)A'!AL32</f>
        <v>0</v>
      </c>
      <c r="AM32" s="132">
        <f>'41I'!AM32-'41(I-M)A'!AM32</f>
        <v>0</v>
      </c>
      <c r="AN32" s="132">
        <f>'41I'!AN32-'41(I-M)A'!AN32</f>
        <v>0</v>
      </c>
      <c r="AO32" s="132">
        <f>'41I'!AO32-'41(I-M)A'!AO32</f>
        <v>0</v>
      </c>
      <c r="AP32" s="132">
        <f>'41I'!AP32-'41(I-M)A'!AP32</f>
        <v>0</v>
      </c>
      <c r="AQ32" s="133">
        <f>'41I'!AQ32-'41(I-M)A'!AQ32</f>
        <v>0</v>
      </c>
    </row>
    <row r="33" spans="1:43" ht="39.950000000000003" customHeight="1">
      <c r="A33" s="16">
        <v>29</v>
      </c>
      <c r="B33" s="1" t="s">
        <v>42</v>
      </c>
      <c r="C33" s="130">
        <f>'41I'!C33-'41(I-M)A'!C33</f>
        <v>-1.5604904381166391E-2</v>
      </c>
      <c r="D33" s="131">
        <f>'41I'!D33-'41(I-M)A'!D33</f>
        <v>-1.9886075974434213E-2</v>
      </c>
      <c r="E33" s="131">
        <f>'41I'!E33-'41(I-M)A'!E33</f>
        <v>-1.1470338493090581E-2</v>
      </c>
      <c r="F33" s="132">
        <f>'41I'!F33-'41(I-M)A'!F33</f>
        <v>-2.1539791383336494E-2</v>
      </c>
      <c r="G33" s="132">
        <f>'41I'!G33-'41(I-M)A'!G33</f>
        <v>-2.143928447681042E-2</v>
      </c>
      <c r="H33" s="132">
        <f>'41I'!H33-'41(I-M)A'!H33</f>
        <v>-1.1475284736511491E-2</v>
      </c>
      <c r="I33" s="132">
        <f>'41I'!I33-'41(I-M)A'!I33</f>
        <v>-2.0820287650571107E-2</v>
      </c>
      <c r="J33" s="132">
        <f>'41I'!J33-'41(I-M)A'!J33</f>
        <v>-1.9545597625147994E-2</v>
      </c>
      <c r="K33" s="132">
        <f>'41I'!K33-'41(I-M)A'!K33</f>
        <v>-4.1074109606009018E-2</v>
      </c>
      <c r="L33" s="132">
        <f>'41I'!L33-'41(I-M)A'!L33</f>
        <v>-1.821719995247692E-2</v>
      </c>
      <c r="M33" s="132">
        <f>'41I'!M33-'41(I-M)A'!M33</f>
        <v>-1.7676511977274857E-2</v>
      </c>
      <c r="N33" s="132">
        <f>'41I'!N33-'41(I-M)A'!N33</f>
        <v>-1.4670791285496559E-2</v>
      </c>
      <c r="O33" s="132">
        <f>'41I'!O33-'41(I-M)A'!O33</f>
        <v>-1.1201112455833906E-2</v>
      </c>
      <c r="P33" s="132">
        <f>'41I'!P33-'41(I-M)A'!P33</f>
        <v>-8.9831245069001697E-3</v>
      </c>
      <c r="Q33" s="132">
        <f>'41I'!Q33-'41(I-M)A'!Q33</f>
        <v>-1.1355567595867191E-2</v>
      </c>
      <c r="R33" s="132">
        <f>'41I'!R33-'41(I-M)A'!R33</f>
        <v>-8.7166338417002387E-3</v>
      </c>
      <c r="S33" s="132">
        <f>'41I'!S33-'41(I-M)A'!S33</f>
        <v>-1.2308043639351066E-2</v>
      </c>
      <c r="T33" s="132">
        <f>'41I'!T33-'41(I-M)A'!T33</f>
        <v>-1.2528806640287262E-2</v>
      </c>
      <c r="U33" s="132">
        <f>'41I'!U33-'41(I-M)A'!U33</f>
        <v>-1.2890943858740785E-2</v>
      </c>
      <c r="V33" s="132">
        <f>'41I'!V33-'41(I-M)A'!V33</f>
        <v>-3.9990055187762344E-2</v>
      </c>
      <c r="W33" s="132">
        <f>'41I'!W33-'41(I-M)A'!W33</f>
        <v>-1.8874851916360538E-2</v>
      </c>
      <c r="X33" s="132">
        <f>'41I'!X33-'41(I-M)A'!X33</f>
        <v>-2.3872170305511357E-2</v>
      </c>
      <c r="Y33" s="132">
        <f>'41I'!Y33-'41(I-M)A'!Y33</f>
        <v>-1.1016780253922586E-2</v>
      </c>
      <c r="Z33" s="132">
        <f>'41I'!Z33-'41(I-M)A'!Z33</f>
        <v>-2.8895850629517803E-2</v>
      </c>
      <c r="AA33" s="132">
        <f>'41I'!AA33-'41(I-M)A'!AA33</f>
        <v>-2.2467844762778869E-2</v>
      </c>
      <c r="AB33" s="132">
        <f>'41I'!AB33-'41(I-M)A'!AB33</f>
        <v>-9.109221922646767E-3</v>
      </c>
      <c r="AC33" s="132">
        <f>'41I'!AC33-'41(I-M)A'!AC33</f>
        <v>-1.9136373101272794E-2</v>
      </c>
      <c r="AD33" s="132">
        <f>'41I'!AD33-'41(I-M)A'!AD33</f>
        <v>-1.877647375843569E-3</v>
      </c>
      <c r="AE33" s="132">
        <f>'41I'!AE33-'41(I-M)A'!AE33</f>
        <v>-1.1976667346403112E-4</v>
      </c>
      <c r="AF33" s="131">
        <f>'41I'!AF33-'41(I-M)A'!AF33</f>
        <v>0.90874867890694322</v>
      </c>
      <c r="AG33" s="132">
        <f>'41I'!AG33-'41(I-M)A'!AG33</f>
        <v>-1.2860949252805344E-2</v>
      </c>
      <c r="AH33" s="132">
        <f>'41I'!AH33-'41(I-M)A'!AH33</f>
        <v>-1.759832941227055E-2</v>
      </c>
      <c r="AI33" s="132">
        <f>'41I'!AI33-'41(I-M)A'!AI33</f>
        <v>-1.1983083333359876E-2</v>
      </c>
      <c r="AJ33" s="132">
        <f>'41I'!AJ33-'41(I-M)A'!AJ33</f>
        <v>-8.2812718353292691E-3</v>
      </c>
      <c r="AK33" s="132">
        <f>'41I'!AK33-'41(I-M)A'!AK33</f>
        <v>-1.9213751238914861E-2</v>
      </c>
      <c r="AL33" s="132">
        <f>'41I'!AL33-'41(I-M)A'!AL33</f>
        <v>-6.9266558444378706E-3</v>
      </c>
      <c r="AM33" s="132">
        <f>'41I'!AM33-'41(I-M)A'!AM33</f>
        <v>-5.5811345324967732E-2</v>
      </c>
      <c r="AN33" s="132">
        <f>'41I'!AN33-'41(I-M)A'!AN33</f>
        <v>-1.6561663178279319E-2</v>
      </c>
      <c r="AO33" s="132">
        <f>'41I'!AO33-'41(I-M)A'!AO33</f>
        <v>-1.2171499646261632E-2</v>
      </c>
      <c r="AP33" s="132">
        <f>'41I'!AP33-'41(I-M)A'!AP33</f>
        <v>-3.3771150874377355E-2</v>
      </c>
      <c r="AQ33" s="133">
        <f>'41I'!AQ33-'41(I-M)A'!AQ33</f>
        <v>-5.6108516736843958E-2</v>
      </c>
    </row>
    <row r="34" spans="1:43" ht="39.950000000000003" customHeight="1">
      <c r="A34" s="16">
        <v>30</v>
      </c>
      <c r="B34" s="1" t="s">
        <v>43</v>
      </c>
      <c r="C34" s="130">
        <f>'41I'!C34-'41(I-M)A'!C34</f>
        <v>-3.8905525285755998E-3</v>
      </c>
      <c r="D34" s="131">
        <f>'41I'!D34-'41(I-M)A'!D34</f>
        <v>0</v>
      </c>
      <c r="E34" s="131">
        <f>'41I'!E34-'41(I-M)A'!E34</f>
        <v>-4.760221369224194E-3</v>
      </c>
      <c r="F34" s="132">
        <f>'41I'!F34-'41(I-M)A'!F34</f>
        <v>-3.3710105905349619E-3</v>
      </c>
      <c r="G34" s="132">
        <f>'41I'!G34-'41(I-M)A'!G34</f>
        <v>-3.4604528366680345E-3</v>
      </c>
      <c r="H34" s="132">
        <f>'41I'!H34-'41(I-M)A'!H34</f>
        <v>-4.1917933251702927E-3</v>
      </c>
      <c r="I34" s="132">
        <f>'41I'!I34-'41(I-M)A'!I34</f>
        <v>-5.2767609486516565E-3</v>
      </c>
      <c r="J34" s="132">
        <f>'41I'!J34-'41(I-M)A'!J34</f>
        <v>-6.5577850478605619E-3</v>
      </c>
      <c r="K34" s="132">
        <f>'41I'!K34-'41(I-M)A'!K34</f>
        <v>-3.39839488220875E-3</v>
      </c>
      <c r="L34" s="132">
        <f>'41I'!L34-'41(I-M)A'!L34</f>
        <v>-2.0211873453864042E-3</v>
      </c>
      <c r="M34" s="132">
        <f>'41I'!M34-'41(I-M)A'!M34</f>
        <v>-3.6123257974990364E-3</v>
      </c>
      <c r="N34" s="132">
        <f>'41I'!N34-'41(I-M)A'!N34</f>
        <v>-5.0384476820246899E-3</v>
      </c>
      <c r="O34" s="132">
        <f>'41I'!O34-'41(I-M)A'!O34</f>
        <v>-5.3879500212821825E-3</v>
      </c>
      <c r="P34" s="132">
        <f>'41I'!P34-'41(I-M)A'!P34</f>
        <v>-1.0266416004760963E-2</v>
      </c>
      <c r="Q34" s="132">
        <f>'41I'!Q34-'41(I-M)A'!Q34</f>
        <v>-6.6016901714152487E-3</v>
      </c>
      <c r="R34" s="132">
        <f>'41I'!R34-'41(I-M)A'!R34</f>
        <v>-3.948800758556051E-3</v>
      </c>
      <c r="S34" s="132">
        <f>'41I'!S34-'41(I-M)A'!S34</f>
        <v>-1.1577428267251196E-2</v>
      </c>
      <c r="T34" s="132">
        <f>'41I'!T34-'41(I-M)A'!T34</f>
        <v>-5.6327792096595138E-3</v>
      </c>
      <c r="U34" s="132">
        <f>'41I'!U34-'41(I-M)A'!U34</f>
        <v>-2.9378572518636687E-3</v>
      </c>
      <c r="V34" s="132">
        <f>'41I'!V34-'41(I-M)A'!V34</f>
        <v>-5.0118957788954695E-3</v>
      </c>
      <c r="W34" s="132">
        <f>'41I'!W34-'41(I-M)A'!W34</f>
        <v>-6.4106738602642812E-3</v>
      </c>
      <c r="X34" s="132">
        <f>'41I'!X34-'41(I-M)A'!X34</f>
        <v>-8.2994745913027128E-3</v>
      </c>
      <c r="Y34" s="132">
        <f>'41I'!Y34-'41(I-M)A'!Y34</f>
        <v>-3.407119134598223E-2</v>
      </c>
      <c r="Z34" s="132">
        <f>'41I'!Z34-'41(I-M)A'!Z34</f>
        <v>-7.2411462333428168E-3</v>
      </c>
      <c r="AA34" s="132">
        <f>'41I'!AA34-'41(I-M)A'!AA34</f>
        <v>-2.4033316837734915E-2</v>
      </c>
      <c r="AB34" s="132">
        <f>'41I'!AB34-'41(I-M)A'!AB34</f>
        <v>-3.2287706050432602E-2</v>
      </c>
      <c r="AC34" s="132">
        <f>'41I'!AC34-'41(I-M)A'!AC34</f>
        <v>-4.2583042798826402E-2</v>
      </c>
      <c r="AD34" s="132">
        <f>'41I'!AD34-'41(I-M)A'!AD34</f>
        <v>-7.1340463893443742E-3</v>
      </c>
      <c r="AE34" s="132">
        <f>'41I'!AE34-'41(I-M)A'!AE34</f>
        <v>0</v>
      </c>
      <c r="AF34" s="132">
        <f>'41I'!AF34-'41(I-M)A'!AF34</f>
        <v>-1.0835394431255694E-2</v>
      </c>
      <c r="AG34" s="131">
        <f>'41I'!AG34-'41(I-M)A'!AG34</f>
        <v>0.85812751875498627</v>
      </c>
      <c r="AH34" s="132">
        <f>'41I'!AH34-'41(I-M)A'!AH34</f>
        <v>-2.3290376621677798E-2</v>
      </c>
      <c r="AI34" s="132">
        <f>'41I'!AI34-'41(I-M)A'!AI34</f>
        <v>-1.8551323088279999E-2</v>
      </c>
      <c r="AJ34" s="132">
        <f>'41I'!AJ34-'41(I-M)A'!AJ34</f>
        <v>-1.1766083304611595E-2</v>
      </c>
      <c r="AK34" s="132">
        <f>'41I'!AK34-'41(I-M)A'!AK34</f>
        <v>-5.2983081545295539E-2</v>
      </c>
      <c r="AL34" s="132">
        <f>'41I'!AL34-'41(I-M)A'!AL34</f>
        <v>-6.6619528898340913E-2</v>
      </c>
      <c r="AM34" s="132">
        <f>'41I'!AM34-'41(I-M)A'!AM34</f>
        <v>-1.9010476032382161E-2</v>
      </c>
      <c r="AN34" s="132">
        <f>'41I'!AN34-'41(I-M)A'!AN34</f>
        <v>-1.2302564801160418E-2</v>
      </c>
      <c r="AO34" s="132">
        <f>'41I'!AO34-'41(I-M)A'!AO34</f>
        <v>-1.7052852257067666E-2</v>
      </c>
      <c r="AP34" s="132">
        <f>'41I'!AP34-'41(I-M)A'!AP34</f>
        <v>0</v>
      </c>
      <c r="AQ34" s="133">
        <f>'41I'!AQ34-'41(I-M)A'!AQ34</f>
        <v>-5.6437427473239231E-2</v>
      </c>
    </row>
    <row r="35" spans="1:43" ht="39.950000000000003" customHeight="1">
      <c r="A35" s="16">
        <v>31</v>
      </c>
      <c r="B35" s="1" t="s">
        <v>44</v>
      </c>
      <c r="C35" s="130">
        <f>'41I'!C35-'41(I-M)A'!C35</f>
        <v>0</v>
      </c>
      <c r="D35" s="131">
        <f>'41I'!D35-'41(I-M)A'!D35</f>
        <v>0</v>
      </c>
      <c r="E35" s="131">
        <f>'41I'!E35-'41(I-M)A'!E35</f>
        <v>0</v>
      </c>
      <c r="F35" s="132">
        <f>'41I'!F35-'41(I-M)A'!F35</f>
        <v>0</v>
      </c>
      <c r="G35" s="132">
        <f>'41I'!G35-'41(I-M)A'!G35</f>
        <v>0</v>
      </c>
      <c r="H35" s="132">
        <f>'41I'!H35-'41(I-M)A'!H35</f>
        <v>0</v>
      </c>
      <c r="I35" s="132">
        <f>'41I'!I35-'41(I-M)A'!I35</f>
        <v>0</v>
      </c>
      <c r="J35" s="132">
        <f>'41I'!J35-'41(I-M)A'!J35</f>
        <v>0</v>
      </c>
      <c r="K35" s="132">
        <f>'41I'!K35-'41(I-M)A'!K35</f>
        <v>0</v>
      </c>
      <c r="L35" s="132">
        <f>'41I'!L35-'41(I-M)A'!L35</f>
        <v>0</v>
      </c>
      <c r="M35" s="132">
        <f>'41I'!M35-'41(I-M)A'!M35</f>
        <v>0</v>
      </c>
      <c r="N35" s="132">
        <f>'41I'!N35-'41(I-M)A'!N35</f>
        <v>0</v>
      </c>
      <c r="O35" s="132">
        <f>'41I'!O35-'41(I-M)A'!O35</f>
        <v>0</v>
      </c>
      <c r="P35" s="132">
        <f>'41I'!P35-'41(I-M)A'!P35</f>
        <v>0</v>
      </c>
      <c r="Q35" s="132">
        <f>'41I'!Q35-'41(I-M)A'!Q35</f>
        <v>0</v>
      </c>
      <c r="R35" s="132">
        <f>'41I'!R35-'41(I-M)A'!R35</f>
        <v>0</v>
      </c>
      <c r="S35" s="132">
        <f>'41I'!S35-'41(I-M)A'!S35</f>
        <v>0</v>
      </c>
      <c r="T35" s="132">
        <f>'41I'!T35-'41(I-M)A'!T35</f>
        <v>0</v>
      </c>
      <c r="U35" s="132">
        <f>'41I'!U35-'41(I-M)A'!U35</f>
        <v>0</v>
      </c>
      <c r="V35" s="132">
        <f>'41I'!V35-'41(I-M)A'!V35</f>
        <v>0</v>
      </c>
      <c r="W35" s="132">
        <f>'41I'!W35-'41(I-M)A'!W35</f>
        <v>0</v>
      </c>
      <c r="X35" s="132">
        <f>'41I'!X35-'41(I-M)A'!X35</f>
        <v>0</v>
      </c>
      <c r="Y35" s="132">
        <f>'41I'!Y35-'41(I-M)A'!Y35</f>
        <v>0</v>
      </c>
      <c r="Z35" s="132">
        <f>'41I'!Z35-'41(I-M)A'!Z35</f>
        <v>0</v>
      </c>
      <c r="AA35" s="132">
        <f>'41I'!AA35-'41(I-M)A'!AA35</f>
        <v>0</v>
      </c>
      <c r="AB35" s="132">
        <f>'41I'!AB35-'41(I-M)A'!AB35</f>
        <v>0</v>
      </c>
      <c r="AC35" s="132">
        <f>'41I'!AC35-'41(I-M)A'!AC35</f>
        <v>0</v>
      </c>
      <c r="AD35" s="132">
        <f>'41I'!AD35-'41(I-M)A'!AD35</f>
        <v>0</v>
      </c>
      <c r="AE35" s="132">
        <f>'41I'!AE35-'41(I-M)A'!AE35</f>
        <v>0</v>
      </c>
      <c r="AF35" s="132">
        <f>'41I'!AF35-'41(I-M)A'!AF35</f>
        <v>0</v>
      </c>
      <c r="AG35" s="132">
        <f>'41I'!AG35-'41(I-M)A'!AG35</f>
        <v>0</v>
      </c>
      <c r="AH35" s="131">
        <f>'41I'!AH35-'41(I-M)A'!AH35</f>
        <v>1</v>
      </c>
      <c r="AI35" s="132">
        <f>'41I'!AI35-'41(I-M)A'!AI35</f>
        <v>0</v>
      </c>
      <c r="AJ35" s="132">
        <f>'41I'!AJ35-'41(I-M)A'!AJ35</f>
        <v>0</v>
      </c>
      <c r="AK35" s="132">
        <f>'41I'!AK35-'41(I-M)A'!AK35</f>
        <v>0</v>
      </c>
      <c r="AL35" s="132">
        <f>'41I'!AL35-'41(I-M)A'!AL35</f>
        <v>0</v>
      </c>
      <c r="AM35" s="132">
        <f>'41I'!AM35-'41(I-M)A'!AM35</f>
        <v>0</v>
      </c>
      <c r="AN35" s="132">
        <f>'41I'!AN35-'41(I-M)A'!AN35</f>
        <v>0</v>
      </c>
      <c r="AO35" s="132">
        <f>'41I'!AO35-'41(I-M)A'!AO35</f>
        <v>0</v>
      </c>
      <c r="AP35" s="132">
        <f>'41I'!AP35-'41(I-M)A'!AP35</f>
        <v>0</v>
      </c>
      <c r="AQ35" s="133">
        <f>'41I'!AQ35-'41(I-M)A'!AQ35</f>
        <v>-0.24654662245550385</v>
      </c>
    </row>
    <row r="36" spans="1:43" ht="39.950000000000003" customHeight="1">
      <c r="A36" s="16">
        <v>32</v>
      </c>
      <c r="B36" s="1" t="s">
        <v>45</v>
      </c>
      <c r="C36" s="130">
        <f>'41I'!C36-'41(I-M)A'!C36</f>
        <v>-3.1766951813448234E-4</v>
      </c>
      <c r="D36" s="131">
        <f>'41I'!D36-'41(I-M)A'!D36</f>
        <v>0</v>
      </c>
      <c r="E36" s="131">
        <f>'41I'!E36-'41(I-M)A'!E36</f>
        <v>0</v>
      </c>
      <c r="F36" s="132">
        <f>'41I'!F36-'41(I-M)A'!F36</f>
        <v>-3.8159399903777363E-4</v>
      </c>
      <c r="G36" s="132">
        <f>'41I'!G36-'41(I-M)A'!G36</f>
        <v>-1.3541502797516047E-4</v>
      </c>
      <c r="H36" s="132">
        <f>'41I'!H36-'41(I-M)A'!H36</f>
        <v>0</v>
      </c>
      <c r="I36" s="132">
        <f>'41I'!I36-'41(I-M)A'!I36</f>
        <v>-1.4283797770225785E-4</v>
      </c>
      <c r="J36" s="132">
        <f>'41I'!J36-'41(I-M)A'!J36</f>
        <v>-2.0414149477135886E-4</v>
      </c>
      <c r="K36" s="132">
        <f>'41I'!K36-'41(I-M)A'!K36</f>
        <v>-1.9530611613456181E-4</v>
      </c>
      <c r="L36" s="132">
        <f>'41I'!L36-'41(I-M)A'!L36</f>
        <v>-1.0942406365638356E-4</v>
      </c>
      <c r="M36" s="132">
        <f>'41I'!M36-'41(I-M)A'!M36</f>
        <v>0</v>
      </c>
      <c r="N36" s="132">
        <f>'41I'!N36-'41(I-M)A'!N36</f>
        <v>-4.7528808455955476E-4</v>
      </c>
      <c r="O36" s="132">
        <f>'41I'!O36-'41(I-M)A'!O36</f>
        <v>-7.9710867459699029E-4</v>
      </c>
      <c r="P36" s="132">
        <f>'41I'!P36-'41(I-M)A'!P36</f>
        <v>-3.1694860693935132E-4</v>
      </c>
      <c r="Q36" s="132">
        <f>'41I'!Q36-'41(I-M)A'!Q36</f>
        <v>0</v>
      </c>
      <c r="R36" s="132">
        <f>'41I'!R36-'41(I-M)A'!R36</f>
        <v>-4.1774656811973521E-4</v>
      </c>
      <c r="S36" s="132">
        <f>'41I'!S36-'41(I-M)A'!S36</f>
        <v>-9.3654136632038986E-4</v>
      </c>
      <c r="T36" s="132">
        <f>'41I'!T36-'41(I-M)A'!T36</f>
        <v>-1.7534639503807301E-3</v>
      </c>
      <c r="U36" s="132">
        <f>'41I'!U36-'41(I-M)A'!U36</f>
        <v>-4.1570200805972303E-4</v>
      </c>
      <c r="V36" s="132">
        <f>'41I'!V36-'41(I-M)A'!V36</f>
        <v>-2.6499960372050139E-5</v>
      </c>
      <c r="W36" s="132">
        <f>'41I'!W36-'41(I-M)A'!W36</f>
        <v>-1.4901879165410688E-4</v>
      </c>
      <c r="X36" s="132">
        <f>'41I'!X36-'41(I-M)A'!X36</f>
        <v>-4.89182563422176E-4</v>
      </c>
      <c r="Y36" s="132">
        <f>'41I'!Y36-'41(I-M)A'!Y36</f>
        <v>-8.2672864502811823E-5</v>
      </c>
      <c r="Z36" s="132">
        <f>'41I'!Z36-'41(I-M)A'!Z36</f>
        <v>-1.4377220796252564E-4</v>
      </c>
      <c r="AA36" s="132">
        <f>'41I'!AA36-'41(I-M)A'!AA36</f>
        <v>-1.697288175364966E-4</v>
      </c>
      <c r="AB36" s="132">
        <f>'41I'!AB36-'41(I-M)A'!AB36</f>
        <v>-2.4906192138925181E-4</v>
      </c>
      <c r="AC36" s="132">
        <f>'41I'!AC36-'41(I-M)A'!AC36</f>
        <v>-2.1314878761654029E-4</v>
      </c>
      <c r="AD36" s="132">
        <f>'41I'!AD36-'41(I-M)A'!AD36</f>
        <v>-3.4790648067224364E-6</v>
      </c>
      <c r="AE36" s="132">
        <f>'41I'!AE36-'41(I-M)A'!AE36</f>
        <v>0</v>
      </c>
      <c r="AF36" s="132">
        <f>'41I'!AF36-'41(I-M)A'!AF36</f>
        <v>-9.8603307569550226E-4</v>
      </c>
      <c r="AG36" s="132">
        <f>'41I'!AG36-'41(I-M)A'!AG36</f>
        <v>-3.6406063545595235E-3</v>
      </c>
      <c r="AH36" s="132">
        <f>'41I'!AH36-'41(I-M)A'!AH36</f>
        <v>-1.5256829148348549E-4</v>
      </c>
      <c r="AI36" s="131">
        <f>'41I'!AI36-'41(I-M)A'!AI36</f>
        <v>0.9999970453004392</v>
      </c>
      <c r="AJ36" s="132">
        <f>'41I'!AJ36-'41(I-M)A'!AJ36</f>
        <v>-1.0182762026778506E-4</v>
      </c>
      <c r="AK36" s="132">
        <f>'41I'!AK36-'41(I-M)A'!AK36</f>
        <v>0</v>
      </c>
      <c r="AL36" s="132">
        <f>'41I'!AL36-'41(I-M)A'!AL36</f>
        <v>-4.9203911288013384E-4</v>
      </c>
      <c r="AM36" s="132">
        <f>'41I'!AM36-'41(I-M)A'!AM36</f>
        <v>-2.1468251292887708E-4</v>
      </c>
      <c r="AN36" s="132">
        <f>'41I'!AN36-'41(I-M)A'!AN36</f>
        <v>-3.9710566413032563E-4</v>
      </c>
      <c r="AO36" s="132">
        <f>'41I'!AO36-'41(I-M)A'!AO36</f>
        <v>-4.8554599463483612E-4</v>
      </c>
      <c r="AP36" s="132">
        <f>'41I'!AP36-'41(I-M)A'!AP36</f>
        <v>0</v>
      </c>
      <c r="AQ36" s="133">
        <f>'41I'!AQ36-'41(I-M)A'!AQ36</f>
        <v>-1.5229035038100673E-4</v>
      </c>
    </row>
    <row r="37" spans="1:43" ht="39.950000000000003" customHeight="1">
      <c r="A37" s="16">
        <v>33</v>
      </c>
      <c r="B37" s="1" t="s">
        <v>46</v>
      </c>
      <c r="C37" s="130">
        <f>'41I'!C37-'41(I-M)A'!C37</f>
        <v>-4.0244603458927013E-3</v>
      </c>
      <c r="D37" s="131">
        <f>'41I'!D37-'41(I-M)A'!D37</f>
        <v>0</v>
      </c>
      <c r="E37" s="131">
        <f>'41I'!E37-'41(I-M)A'!E37</f>
        <v>0</v>
      </c>
      <c r="F37" s="132">
        <f>'41I'!F37-'41(I-M)A'!F37</f>
        <v>0</v>
      </c>
      <c r="G37" s="132">
        <f>'41I'!G37-'41(I-M)A'!G37</f>
        <v>0</v>
      </c>
      <c r="H37" s="132">
        <f>'41I'!H37-'41(I-M)A'!H37</f>
        <v>0</v>
      </c>
      <c r="I37" s="132">
        <f>'41I'!I37-'41(I-M)A'!I37</f>
        <v>0</v>
      </c>
      <c r="J37" s="132">
        <f>'41I'!J37-'41(I-M)A'!J37</f>
        <v>0</v>
      </c>
      <c r="K37" s="132">
        <f>'41I'!K37-'41(I-M)A'!K37</f>
        <v>0</v>
      </c>
      <c r="L37" s="132">
        <f>'41I'!L37-'41(I-M)A'!L37</f>
        <v>0</v>
      </c>
      <c r="M37" s="132">
        <f>'41I'!M37-'41(I-M)A'!M37</f>
        <v>0</v>
      </c>
      <c r="N37" s="132">
        <f>'41I'!N37-'41(I-M)A'!N37</f>
        <v>0</v>
      </c>
      <c r="O37" s="132">
        <f>'41I'!O37-'41(I-M)A'!O37</f>
        <v>0</v>
      </c>
      <c r="P37" s="132">
        <f>'41I'!P37-'41(I-M)A'!P37</f>
        <v>0</v>
      </c>
      <c r="Q37" s="132">
        <f>'41I'!Q37-'41(I-M)A'!Q37</f>
        <v>0</v>
      </c>
      <c r="R37" s="132">
        <f>'41I'!R37-'41(I-M)A'!R37</f>
        <v>0</v>
      </c>
      <c r="S37" s="132">
        <f>'41I'!S37-'41(I-M)A'!S37</f>
        <v>0</v>
      </c>
      <c r="T37" s="132">
        <f>'41I'!T37-'41(I-M)A'!T37</f>
        <v>0</v>
      </c>
      <c r="U37" s="132">
        <f>'41I'!U37-'41(I-M)A'!U37</f>
        <v>0</v>
      </c>
      <c r="V37" s="132">
        <f>'41I'!V37-'41(I-M)A'!V37</f>
        <v>-1.3165493783100783E-5</v>
      </c>
      <c r="W37" s="132">
        <f>'41I'!W37-'41(I-M)A'!W37</f>
        <v>0</v>
      </c>
      <c r="X37" s="132">
        <f>'41I'!X37-'41(I-M)A'!X37</f>
        <v>-2.5751701625423879E-5</v>
      </c>
      <c r="Y37" s="132">
        <f>'41I'!Y37-'41(I-M)A'!Y37</f>
        <v>-2.3274618983260833E-4</v>
      </c>
      <c r="Z37" s="132">
        <f>'41I'!Z37-'41(I-M)A'!Z37</f>
        <v>0</v>
      </c>
      <c r="AA37" s="132">
        <f>'41I'!AA37-'41(I-M)A'!AA37</f>
        <v>-1.8664442372186709E-5</v>
      </c>
      <c r="AB37" s="132">
        <f>'41I'!AB37-'41(I-M)A'!AB37</f>
        <v>-2.911456675780106E-5</v>
      </c>
      <c r="AC37" s="132">
        <f>'41I'!AC37-'41(I-M)A'!AC37</f>
        <v>-1.5496805713592651E-4</v>
      </c>
      <c r="AD37" s="132">
        <f>'41I'!AD37-'41(I-M)A'!AD37</f>
        <v>-1.7284405501307329E-5</v>
      </c>
      <c r="AE37" s="132">
        <f>'41I'!AE37-'41(I-M)A'!AE37</f>
        <v>0</v>
      </c>
      <c r="AF37" s="132">
        <f>'41I'!AF37-'41(I-M)A'!AF37</f>
        <v>-1.3841020829541736E-3</v>
      </c>
      <c r="AG37" s="132">
        <f>'41I'!AG37-'41(I-M)A'!AG37</f>
        <v>-4.6356290496482621E-4</v>
      </c>
      <c r="AH37" s="132">
        <f>'41I'!AH37-'41(I-M)A'!AH37</f>
        <v>-2.73967705851265E-5</v>
      </c>
      <c r="AI37" s="132">
        <f>'41I'!AI37-'41(I-M)A'!AI37</f>
        <v>-1.467929693201313E-5</v>
      </c>
      <c r="AJ37" s="131">
        <f>'41I'!AJ37-'41(I-M)A'!AJ37</f>
        <v>0.98367588782588478</v>
      </c>
      <c r="AK37" s="132">
        <f>'41I'!AK37-'41(I-M)A'!AK37</f>
        <v>0</v>
      </c>
      <c r="AL37" s="132">
        <f>'41I'!AL37-'41(I-M)A'!AL37</f>
        <v>-3.7728748807873816E-5</v>
      </c>
      <c r="AM37" s="132">
        <f>'41I'!AM37-'41(I-M)A'!AM37</f>
        <v>0</v>
      </c>
      <c r="AN37" s="132">
        <f>'41I'!AN37-'41(I-M)A'!AN37</f>
        <v>-9.2422640986393063E-5</v>
      </c>
      <c r="AO37" s="132">
        <f>'41I'!AO37-'41(I-M)A'!AO37</f>
        <v>-7.1793152886639447E-5</v>
      </c>
      <c r="AP37" s="132">
        <f>'41I'!AP37-'41(I-M)A'!AP37</f>
        <v>0</v>
      </c>
      <c r="AQ37" s="133">
        <f>'41I'!AQ37-'41(I-M)A'!AQ37</f>
        <v>-2.2560331261905508E-3</v>
      </c>
    </row>
    <row r="38" spans="1:43" ht="39.950000000000003" customHeight="1">
      <c r="A38" s="16">
        <v>34</v>
      </c>
      <c r="B38" s="1" t="s">
        <v>47</v>
      </c>
      <c r="C38" s="130">
        <f>'41I'!C38-'41(I-M)A'!C38</f>
        <v>-7.745304547073274E-4</v>
      </c>
      <c r="D38" s="131">
        <f>'41I'!D38-'41(I-M)A'!D38</f>
        <v>0</v>
      </c>
      <c r="E38" s="131">
        <f>'41I'!E38-'41(I-M)A'!E38</f>
        <v>-4.0144098368650339E-3</v>
      </c>
      <c r="F38" s="132">
        <f>'41I'!F38-'41(I-M)A'!F38</f>
        <v>-1.5506480619857765E-3</v>
      </c>
      <c r="G38" s="132">
        <f>'41I'!G38-'41(I-M)A'!G38</f>
        <v>-7.7478503362702548E-4</v>
      </c>
      <c r="H38" s="132">
        <f>'41I'!H38-'41(I-M)A'!H38</f>
        <v>-4.8946717609900316E-4</v>
      </c>
      <c r="I38" s="132">
        <f>'41I'!I38-'41(I-M)A'!I38</f>
        <v>-1.160874824344648E-3</v>
      </c>
      <c r="J38" s="132">
        <f>'41I'!J38-'41(I-M)A'!J38</f>
        <v>-2.3227422844741994E-3</v>
      </c>
      <c r="K38" s="132">
        <f>'41I'!K38-'41(I-M)A'!K38</f>
        <v>-1.2169258738448016E-3</v>
      </c>
      <c r="L38" s="132">
        <f>'41I'!L38-'41(I-M)A'!L38</f>
        <v>-2.6679383743649979E-4</v>
      </c>
      <c r="M38" s="132">
        <f>'41I'!M38-'41(I-M)A'!M38</f>
        <v>0</v>
      </c>
      <c r="N38" s="132">
        <f>'41I'!N38-'41(I-M)A'!N38</f>
        <v>-6.1804288249029825E-4</v>
      </c>
      <c r="O38" s="132">
        <f>'41I'!O38-'41(I-M)A'!O38</f>
        <v>-1.1336977483933962E-3</v>
      </c>
      <c r="P38" s="132">
        <f>'41I'!P38-'41(I-M)A'!P38</f>
        <v>-2.5759091827382012E-3</v>
      </c>
      <c r="Q38" s="132">
        <f>'41I'!Q38-'41(I-M)A'!Q38</f>
        <v>-4.4538920203005228E-4</v>
      </c>
      <c r="R38" s="132">
        <f>'41I'!R38-'41(I-M)A'!R38</f>
        <v>-4.2209547692357799E-4</v>
      </c>
      <c r="S38" s="132">
        <f>'41I'!S38-'41(I-M)A'!S38</f>
        <v>-5.980442430390953E-4</v>
      </c>
      <c r="T38" s="132">
        <f>'41I'!T38-'41(I-M)A'!T38</f>
        <v>-1.4250776916178132E-3</v>
      </c>
      <c r="U38" s="132">
        <f>'41I'!U38-'41(I-M)A'!U38</f>
        <v>-4.0541990583930294E-4</v>
      </c>
      <c r="V38" s="132">
        <f>'41I'!V38-'41(I-M)A'!V38</f>
        <v>-5.4919567057110335E-4</v>
      </c>
      <c r="W38" s="132">
        <f>'41I'!W38-'41(I-M)A'!W38</f>
        <v>-7.8865039673448544E-4</v>
      </c>
      <c r="X38" s="132">
        <f>'41I'!X38-'41(I-M)A'!X38</f>
        <v>-1.197973242416927E-3</v>
      </c>
      <c r="Y38" s="132">
        <f>'41I'!Y38-'41(I-M)A'!Y38</f>
        <v>-5.946315609646465E-3</v>
      </c>
      <c r="Z38" s="132">
        <f>'41I'!Z38-'41(I-M)A'!Z38</f>
        <v>-1.4689305886201483E-3</v>
      </c>
      <c r="AA38" s="132">
        <f>'41I'!AA38-'41(I-M)A'!AA38</f>
        <v>-2.7315835602630931E-4</v>
      </c>
      <c r="AB38" s="132">
        <f>'41I'!AB38-'41(I-M)A'!AB38</f>
        <v>-6.12666111513976E-4</v>
      </c>
      <c r="AC38" s="132">
        <f>'41I'!AC38-'41(I-M)A'!AC38</f>
        <v>-2.0421491480694725E-3</v>
      </c>
      <c r="AD38" s="132">
        <f>'41I'!AD38-'41(I-M)A'!AD38</f>
        <v>-6.8143001849851534E-4</v>
      </c>
      <c r="AE38" s="132">
        <f>'41I'!AE38-'41(I-M)A'!AE38</f>
        <v>0</v>
      </c>
      <c r="AF38" s="132">
        <f>'41I'!AF38-'41(I-M)A'!AF38</f>
        <v>-1.02589201069039E-3</v>
      </c>
      <c r="AG38" s="132">
        <f>'41I'!AG38-'41(I-M)A'!AG38</f>
        <v>-1.0498699044589439E-3</v>
      </c>
      <c r="AH38" s="132">
        <f>'41I'!AH38-'41(I-M)A'!AH38</f>
        <v>-2.9878437772651525E-6</v>
      </c>
      <c r="AI38" s="132">
        <f>'41I'!AI38-'41(I-M)A'!AI38</f>
        <v>-1.3579620615471898E-3</v>
      </c>
      <c r="AJ38" s="132">
        <f>'41I'!AJ38-'41(I-M)A'!AJ38</f>
        <v>-7.5061040686006915E-4</v>
      </c>
      <c r="AK38" s="131">
        <f>'41I'!AK38-'41(I-M)A'!AK38</f>
        <v>1</v>
      </c>
      <c r="AL38" s="132">
        <f>'41I'!AL38-'41(I-M)A'!AL38</f>
        <v>-1.587561875851243E-3</v>
      </c>
      <c r="AM38" s="132">
        <f>'41I'!AM38-'41(I-M)A'!AM38</f>
        <v>-1.1295094810037649E-3</v>
      </c>
      <c r="AN38" s="132">
        <f>'41I'!AN38-'41(I-M)A'!AN38</f>
        <v>-1.1557447675079426E-3</v>
      </c>
      <c r="AO38" s="132">
        <f>'41I'!AO38-'41(I-M)A'!AO38</f>
        <v>-3.3988447316337217E-3</v>
      </c>
      <c r="AP38" s="132">
        <f>'41I'!AP38-'41(I-M)A'!AP38</f>
        <v>0</v>
      </c>
      <c r="AQ38" s="133">
        <f>'41I'!AQ38-'41(I-M)A'!AQ38</f>
        <v>-3.6455781359447915E-3</v>
      </c>
    </row>
    <row r="39" spans="1:43" ht="39.950000000000003" customHeight="1">
      <c r="A39" s="16">
        <v>35</v>
      </c>
      <c r="B39" s="1" t="s">
        <v>48</v>
      </c>
      <c r="C39" s="130">
        <f>'41I'!C39-'41(I-M)A'!C39</f>
        <v>-3.0062673978567368E-2</v>
      </c>
      <c r="D39" s="131">
        <f>'41I'!D39-'41(I-M)A'!D39</f>
        <v>-3.7104409908908703E-2</v>
      </c>
      <c r="E39" s="131">
        <f>'41I'!E39-'41(I-M)A'!E39</f>
        <v>-1.7882947693497912E-2</v>
      </c>
      <c r="F39" s="132">
        <f>'41I'!F39-'41(I-M)A'!F39</f>
        <v>-0.10772444253881529</v>
      </c>
      <c r="G39" s="132">
        <f>'41I'!G39-'41(I-M)A'!G39</f>
        <v>-3.0234733869943325E-2</v>
      </c>
      <c r="H39" s="132">
        <f>'41I'!H39-'41(I-M)A'!H39</f>
        <v>-4.1216455336502297E-2</v>
      </c>
      <c r="I39" s="132">
        <f>'41I'!I39-'41(I-M)A'!I39</f>
        <v>-2.9718819380902407E-2</v>
      </c>
      <c r="J39" s="132">
        <f>'41I'!J39-'41(I-M)A'!J39</f>
        <v>-4.8461076480458054E-2</v>
      </c>
      <c r="K39" s="132">
        <f>'41I'!K39-'41(I-M)A'!K39</f>
        <v>-5.7939643860694875E-2</v>
      </c>
      <c r="L39" s="132">
        <f>'41I'!L39-'41(I-M)A'!L39</f>
        <v>-9.1267516675691534E-3</v>
      </c>
      <c r="M39" s="132">
        <f>'41I'!M39-'41(I-M)A'!M39</f>
        <v>-2.4736273272605806E-2</v>
      </c>
      <c r="N39" s="132">
        <f>'41I'!N39-'41(I-M)A'!N39</f>
        <v>-2.8228898687206506E-2</v>
      </c>
      <c r="O39" s="132">
        <f>'41I'!O39-'41(I-M)A'!O39</f>
        <v>-4.5723369648040246E-2</v>
      </c>
      <c r="P39" s="132">
        <f>'41I'!P39-'41(I-M)A'!P39</f>
        <v>-2.7307296342809699E-2</v>
      </c>
      <c r="Q39" s="132">
        <f>'41I'!Q39-'41(I-M)A'!Q39</f>
        <v>-2.9635482193283765E-2</v>
      </c>
      <c r="R39" s="132">
        <f>'41I'!R39-'41(I-M)A'!R39</f>
        <v>-3.7011049351884706E-2</v>
      </c>
      <c r="S39" s="132">
        <f>'41I'!S39-'41(I-M)A'!S39</f>
        <v>-4.0528673624682189E-2</v>
      </c>
      <c r="T39" s="132">
        <f>'41I'!T39-'41(I-M)A'!T39</f>
        <v>-2.7321702964940311E-2</v>
      </c>
      <c r="U39" s="132">
        <f>'41I'!U39-'41(I-M)A'!U39</f>
        <v>-2.0651110542211623E-2</v>
      </c>
      <c r="V39" s="132">
        <f>'41I'!V39-'41(I-M)A'!V39</f>
        <v>-3.8339973928018245E-2</v>
      </c>
      <c r="W39" s="132">
        <f>'41I'!W39-'41(I-M)A'!W39</f>
        <v>-8.4949423622993278E-2</v>
      </c>
      <c r="X39" s="132">
        <f>'41I'!X39-'41(I-M)A'!X39</f>
        <v>-5.6574326324244244E-2</v>
      </c>
      <c r="Y39" s="132">
        <f>'41I'!Y39-'41(I-M)A'!Y39</f>
        <v>-0.13696301070868447</v>
      </c>
      <c r="Z39" s="132">
        <f>'41I'!Z39-'41(I-M)A'!Z39</f>
        <v>-5.824507572712509E-2</v>
      </c>
      <c r="AA39" s="132">
        <f>'41I'!AA39-'41(I-M)A'!AA39</f>
        <v>-6.6663858484680871E-2</v>
      </c>
      <c r="AB39" s="132">
        <f>'41I'!AB39-'41(I-M)A'!AB39</f>
        <v>-9.9469379881139283E-2</v>
      </c>
      <c r="AC39" s="132">
        <f>'41I'!AC39-'41(I-M)A'!AC39</f>
        <v>-0.10046641054329207</v>
      </c>
      <c r="AD39" s="132">
        <f>'41I'!AD39-'41(I-M)A'!AD39</f>
        <v>-6.4134863854859669E-2</v>
      </c>
      <c r="AE39" s="132">
        <f>'41I'!AE39-'41(I-M)A'!AE39</f>
        <v>-1.4467127932584576E-3</v>
      </c>
      <c r="AF39" s="132">
        <f>'41I'!AF39-'41(I-M)A'!AF39</f>
        <v>-7.9617623087687078E-2</v>
      </c>
      <c r="AG39" s="132">
        <f>'41I'!AG39-'41(I-M)A'!AG39</f>
        <v>-0.14439025099715713</v>
      </c>
      <c r="AH39" s="132">
        <f>'41I'!AH39-'41(I-M)A'!AH39</f>
        <v>-8.2540006227644902E-2</v>
      </c>
      <c r="AI39" s="132">
        <f>'41I'!AI39-'41(I-M)A'!AI39</f>
        <v>-5.9770584408157176E-2</v>
      </c>
      <c r="AJ39" s="132">
        <f>'41I'!AJ39-'41(I-M)A'!AJ39</f>
        <v>-4.4016002945634083E-2</v>
      </c>
      <c r="AK39" s="132">
        <f>'41I'!AK39-'41(I-M)A'!AK39</f>
        <v>-7.0711685313738656E-2</v>
      </c>
      <c r="AL39" s="131">
        <f>'41I'!AL39-'41(I-M)A'!AL39</f>
        <v>0.88059592861334568</v>
      </c>
      <c r="AM39" s="132">
        <f>'41I'!AM39-'41(I-M)A'!AM39</f>
        <v>-2.9256577761168669E-2</v>
      </c>
      <c r="AN39" s="132">
        <f>'41I'!AN39-'41(I-M)A'!AN39</f>
        <v>-2.7517601722035892E-2</v>
      </c>
      <c r="AO39" s="132">
        <f>'41I'!AO39-'41(I-M)A'!AO39</f>
        <v>-4.43152371574939E-2</v>
      </c>
      <c r="AP39" s="132">
        <f>'41I'!AP39-'41(I-M)A'!AP39</f>
        <v>0</v>
      </c>
      <c r="AQ39" s="133">
        <f>'41I'!AQ39-'41(I-M)A'!AQ39</f>
        <v>-3.7319578300868538E-2</v>
      </c>
    </row>
    <row r="40" spans="1:43" ht="39.950000000000003" customHeight="1">
      <c r="A40" s="16">
        <v>36</v>
      </c>
      <c r="B40" s="1" t="s">
        <v>194</v>
      </c>
      <c r="C40" s="130">
        <f>'41I'!C40-'41(I-M)A'!C40</f>
        <v>0</v>
      </c>
      <c r="D40" s="131">
        <f>'41I'!D40-'41(I-M)A'!D40</f>
        <v>0</v>
      </c>
      <c r="E40" s="131">
        <f>'41I'!E40-'41(I-M)A'!E40</f>
        <v>0</v>
      </c>
      <c r="F40" s="132">
        <f>'41I'!F40-'41(I-M)A'!F40</f>
        <v>0</v>
      </c>
      <c r="G40" s="132">
        <f>'41I'!G40-'41(I-M)A'!G40</f>
        <v>0</v>
      </c>
      <c r="H40" s="132">
        <f>'41I'!H40-'41(I-M)A'!H40</f>
        <v>0</v>
      </c>
      <c r="I40" s="132">
        <f>'41I'!I40-'41(I-M)A'!I40</f>
        <v>0</v>
      </c>
      <c r="J40" s="132">
        <f>'41I'!J40-'41(I-M)A'!J40</f>
        <v>0</v>
      </c>
      <c r="K40" s="132">
        <f>'41I'!K40-'41(I-M)A'!K40</f>
        <v>0</v>
      </c>
      <c r="L40" s="132">
        <f>'41I'!L40-'41(I-M)A'!L40</f>
        <v>0</v>
      </c>
      <c r="M40" s="132">
        <f>'41I'!M40-'41(I-M)A'!M40</f>
        <v>0</v>
      </c>
      <c r="N40" s="132">
        <f>'41I'!N40-'41(I-M)A'!N40</f>
        <v>0</v>
      </c>
      <c r="O40" s="132">
        <f>'41I'!O40-'41(I-M)A'!O40</f>
        <v>0</v>
      </c>
      <c r="P40" s="132">
        <f>'41I'!P40-'41(I-M)A'!P40</f>
        <v>0</v>
      </c>
      <c r="Q40" s="132">
        <f>'41I'!Q40-'41(I-M)A'!Q40</f>
        <v>0</v>
      </c>
      <c r="R40" s="132">
        <f>'41I'!R40-'41(I-M)A'!R40</f>
        <v>0</v>
      </c>
      <c r="S40" s="132">
        <f>'41I'!S40-'41(I-M)A'!S40</f>
        <v>0</v>
      </c>
      <c r="T40" s="132">
        <f>'41I'!T40-'41(I-M)A'!T40</f>
        <v>0</v>
      </c>
      <c r="U40" s="132">
        <f>'41I'!U40-'41(I-M)A'!U40</f>
        <v>0</v>
      </c>
      <c r="V40" s="132">
        <f>'41I'!V40-'41(I-M)A'!V40</f>
        <v>0</v>
      </c>
      <c r="W40" s="132">
        <f>'41I'!W40-'41(I-M)A'!W40</f>
        <v>0</v>
      </c>
      <c r="X40" s="132">
        <f>'41I'!X40-'41(I-M)A'!X40</f>
        <v>0</v>
      </c>
      <c r="Y40" s="132">
        <f>'41I'!Y40-'41(I-M)A'!Y40</f>
        <v>0</v>
      </c>
      <c r="Z40" s="132">
        <f>'41I'!Z40-'41(I-M)A'!Z40</f>
        <v>0</v>
      </c>
      <c r="AA40" s="132">
        <f>'41I'!AA40-'41(I-M)A'!AA40</f>
        <v>0</v>
      </c>
      <c r="AB40" s="132">
        <f>'41I'!AB40-'41(I-M)A'!AB40</f>
        <v>0</v>
      </c>
      <c r="AC40" s="132">
        <f>'41I'!AC40-'41(I-M)A'!AC40</f>
        <v>0</v>
      </c>
      <c r="AD40" s="132">
        <f>'41I'!AD40-'41(I-M)A'!AD40</f>
        <v>0</v>
      </c>
      <c r="AE40" s="132">
        <f>'41I'!AE40-'41(I-M)A'!AE40</f>
        <v>0</v>
      </c>
      <c r="AF40" s="132">
        <f>'41I'!AF40-'41(I-M)A'!AF40</f>
        <v>0</v>
      </c>
      <c r="AG40" s="132">
        <f>'41I'!AG40-'41(I-M)A'!AG40</f>
        <v>0</v>
      </c>
      <c r="AH40" s="132">
        <f>'41I'!AH40-'41(I-M)A'!AH40</f>
        <v>0</v>
      </c>
      <c r="AI40" s="132">
        <f>'41I'!AI40-'41(I-M)A'!AI40</f>
        <v>0</v>
      </c>
      <c r="AJ40" s="132">
        <f>'41I'!AJ40-'41(I-M)A'!AJ40</f>
        <v>0</v>
      </c>
      <c r="AK40" s="132">
        <f>'41I'!AK40-'41(I-M)A'!AK40</f>
        <v>0</v>
      </c>
      <c r="AL40" s="132">
        <f>'41I'!AL40-'41(I-M)A'!AL40</f>
        <v>0</v>
      </c>
      <c r="AM40" s="131">
        <f>'41I'!AM40-'41(I-M)A'!AM40</f>
        <v>1</v>
      </c>
      <c r="AN40" s="132">
        <f>'41I'!AN40-'41(I-M)A'!AN40</f>
        <v>0</v>
      </c>
      <c r="AO40" s="132">
        <f>'41I'!AO40-'41(I-M)A'!AO40</f>
        <v>0</v>
      </c>
      <c r="AP40" s="132">
        <f>'41I'!AP40-'41(I-M)A'!AP40</f>
        <v>0</v>
      </c>
      <c r="AQ40" s="133">
        <f>'41I'!AQ40-'41(I-M)A'!AQ40</f>
        <v>0</v>
      </c>
    </row>
    <row r="41" spans="1:43" ht="39.950000000000003" customHeight="1">
      <c r="A41" s="16">
        <v>37</v>
      </c>
      <c r="B41" s="1" t="s">
        <v>195</v>
      </c>
      <c r="C41" s="130">
        <f>'41I'!C41-'41(I-M)A'!C41</f>
        <v>0</v>
      </c>
      <c r="D41" s="131">
        <f>'41I'!D41-'41(I-M)A'!D41</f>
        <v>0</v>
      </c>
      <c r="E41" s="131">
        <f>'41I'!E41-'41(I-M)A'!E41</f>
        <v>0</v>
      </c>
      <c r="F41" s="132">
        <f>'41I'!F41-'41(I-M)A'!F41</f>
        <v>0</v>
      </c>
      <c r="G41" s="132">
        <f>'41I'!G41-'41(I-M)A'!G41</f>
        <v>0</v>
      </c>
      <c r="H41" s="132">
        <f>'41I'!H41-'41(I-M)A'!H41</f>
        <v>0</v>
      </c>
      <c r="I41" s="132">
        <f>'41I'!I41-'41(I-M)A'!I41</f>
        <v>0</v>
      </c>
      <c r="J41" s="132">
        <f>'41I'!J41-'41(I-M)A'!J41</f>
        <v>0</v>
      </c>
      <c r="K41" s="132">
        <f>'41I'!K41-'41(I-M)A'!K41</f>
        <v>0</v>
      </c>
      <c r="L41" s="132">
        <f>'41I'!L41-'41(I-M)A'!L41</f>
        <v>0</v>
      </c>
      <c r="M41" s="132">
        <f>'41I'!M41-'41(I-M)A'!M41</f>
        <v>0</v>
      </c>
      <c r="N41" s="132">
        <f>'41I'!N41-'41(I-M)A'!N41</f>
        <v>0</v>
      </c>
      <c r="O41" s="132">
        <f>'41I'!O41-'41(I-M)A'!O41</f>
        <v>0</v>
      </c>
      <c r="P41" s="132">
        <f>'41I'!P41-'41(I-M)A'!P41</f>
        <v>0</v>
      </c>
      <c r="Q41" s="132">
        <f>'41I'!Q41-'41(I-M)A'!Q41</f>
        <v>0</v>
      </c>
      <c r="R41" s="132">
        <f>'41I'!R41-'41(I-M)A'!R41</f>
        <v>0</v>
      </c>
      <c r="S41" s="132">
        <f>'41I'!S41-'41(I-M)A'!S41</f>
        <v>0</v>
      </c>
      <c r="T41" s="132">
        <f>'41I'!T41-'41(I-M)A'!T41</f>
        <v>0</v>
      </c>
      <c r="U41" s="132">
        <f>'41I'!U41-'41(I-M)A'!U41</f>
        <v>0</v>
      </c>
      <c r="V41" s="132">
        <f>'41I'!V41-'41(I-M)A'!V41</f>
        <v>0</v>
      </c>
      <c r="W41" s="132">
        <f>'41I'!W41-'41(I-M)A'!W41</f>
        <v>0</v>
      </c>
      <c r="X41" s="132">
        <f>'41I'!X41-'41(I-M)A'!X41</f>
        <v>0</v>
      </c>
      <c r="Y41" s="132">
        <f>'41I'!Y41-'41(I-M)A'!Y41</f>
        <v>0</v>
      </c>
      <c r="Z41" s="132">
        <f>'41I'!Z41-'41(I-M)A'!Z41</f>
        <v>0</v>
      </c>
      <c r="AA41" s="132">
        <f>'41I'!AA41-'41(I-M)A'!AA41</f>
        <v>0</v>
      </c>
      <c r="AB41" s="132">
        <f>'41I'!AB41-'41(I-M)A'!AB41</f>
        <v>0</v>
      </c>
      <c r="AC41" s="132">
        <f>'41I'!AC41-'41(I-M)A'!AC41</f>
        <v>0</v>
      </c>
      <c r="AD41" s="132">
        <f>'41I'!AD41-'41(I-M)A'!AD41</f>
        <v>0</v>
      </c>
      <c r="AE41" s="132">
        <f>'41I'!AE41-'41(I-M)A'!AE41</f>
        <v>0</v>
      </c>
      <c r="AF41" s="132">
        <f>'41I'!AF41-'41(I-M)A'!AF41</f>
        <v>0</v>
      </c>
      <c r="AG41" s="132">
        <f>'41I'!AG41-'41(I-M)A'!AG41</f>
        <v>0</v>
      </c>
      <c r="AH41" s="132">
        <f>'41I'!AH41-'41(I-M)A'!AH41</f>
        <v>0</v>
      </c>
      <c r="AI41" s="132">
        <f>'41I'!AI41-'41(I-M)A'!AI41</f>
        <v>-1.1738874287387632E-3</v>
      </c>
      <c r="AJ41" s="132">
        <f>'41I'!AJ41-'41(I-M)A'!AJ41</f>
        <v>-1.8050978567278671E-3</v>
      </c>
      <c r="AK41" s="132">
        <f>'41I'!AK41-'41(I-M)A'!AK41</f>
        <v>0</v>
      </c>
      <c r="AL41" s="132">
        <f>'41I'!AL41-'41(I-M)A'!AL41</f>
        <v>0</v>
      </c>
      <c r="AM41" s="132">
        <f>'41I'!AM41-'41(I-M)A'!AM41</f>
        <v>-1.3573686552174901E-2</v>
      </c>
      <c r="AN41" s="131">
        <f>'41I'!AN41-'41(I-M)A'!AN41</f>
        <v>0.99345760368564973</v>
      </c>
      <c r="AO41" s="132">
        <f>'41I'!AO41-'41(I-M)A'!AO41</f>
        <v>0</v>
      </c>
      <c r="AP41" s="132">
        <f>'41I'!AP41-'41(I-M)A'!AP41</f>
        <v>0</v>
      </c>
      <c r="AQ41" s="133">
        <f>'41I'!AQ41-'41(I-M)A'!AQ41</f>
        <v>0</v>
      </c>
    </row>
    <row r="42" spans="1:43" ht="39.950000000000003" customHeight="1">
      <c r="A42" s="16">
        <v>38</v>
      </c>
      <c r="B42" s="1" t="s">
        <v>49</v>
      </c>
      <c r="C42" s="130">
        <f>'41I'!C42-'41(I-M)A'!C42</f>
        <v>-4.792696923940285E-4</v>
      </c>
      <c r="D42" s="131">
        <f>'41I'!D42-'41(I-M)A'!D42</f>
        <v>0</v>
      </c>
      <c r="E42" s="131">
        <f>'41I'!E42-'41(I-M)A'!E42</f>
        <v>-8.5167985958735728E-4</v>
      </c>
      <c r="F42" s="132">
        <f>'41I'!F42-'41(I-M)A'!F42</f>
        <v>0</v>
      </c>
      <c r="G42" s="132">
        <f>'41I'!G42-'41(I-M)A'!G42</f>
        <v>-1.1207389619778308E-4</v>
      </c>
      <c r="H42" s="132">
        <f>'41I'!H42-'41(I-M)A'!H42</f>
        <v>0</v>
      </c>
      <c r="I42" s="132">
        <f>'41I'!I42-'41(I-M)A'!I42</f>
        <v>0</v>
      </c>
      <c r="J42" s="132">
        <f>'41I'!J42-'41(I-M)A'!J42</f>
        <v>0</v>
      </c>
      <c r="K42" s="132">
        <f>'41I'!K42-'41(I-M)A'!K42</f>
        <v>0</v>
      </c>
      <c r="L42" s="132">
        <f>'41I'!L42-'41(I-M)A'!L42</f>
        <v>0</v>
      </c>
      <c r="M42" s="132">
        <f>'41I'!M42-'41(I-M)A'!M42</f>
        <v>0</v>
      </c>
      <c r="N42" s="132">
        <f>'41I'!N42-'41(I-M)A'!N42</f>
        <v>0</v>
      </c>
      <c r="O42" s="132">
        <f>'41I'!O42-'41(I-M)A'!O42</f>
        <v>-5.7266766616329056E-5</v>
      </c>
      <c r="P42" s="132">
        <f>'41I'!P42-'41(I-M)A'!P42</f>
        <v>-9.108229520720347E-5</v>
      </c>
      <c r="Q42" s="132">
        <f>'41I'!Q42-'41(I-M)A'!Q42</f>
        <v>0</v>
      </c>
      <c r="R42" s="132">
        <f>'41I'!R42-'41(I-M)A'!R42</f>
        <v>-1.0220375193036468E-4</v>
      </c>
      <c r="S42" s="132">
        <f>'41I'!S42-'41(I-M)A'!S42</f>
        <v>0</v>
      </c>
      <c r="T42" s="132">
        <f>'41I'!T42-'41(I-M)A'!T42</f>
        <v>0</v>
      </c>
      <c r="U42" s="132">
        <f>'41I'!U42-'41(I-M)A'!U42</f>
        <v>-7.1676780753735531E-5</v>
      </c>
      <c r="V42" s="132">
        <f>'41I'!V42-'41(I-M)A'!V42</f>
        <v>-6.8538224957187264E-5</v>
      </c>
      <c r="W42" s="132">
        <f>'41I'!W42-'41(I-M)A'!W42</f>
        <v>-2.0535237398152281E-4</v>
      </c>
      <c r="X42" s="132">
        <f>'41I'!X42-'41(I-M)A'!X42</f>
        <v>-6.144450861859264E-5</v>
      </c>
      <c r="Y42" s="132">
        <f>'41I'!Y42-'41(I-M)A'!Y42</f>
        <v>-2.375790297040531E-4</v>
      </c>
      <c r="Z42" s="132">
        <f>'41I'!Z42-'41(I-M)A'!Z42</f>
        <v>-3.5413860439904014E-5</v>
      </c>
      <c r="AA42" s="132">
        <f>'41I'!AA42-'41(I-M)A'!AA42</f>
        <v>-7.8831046810639563E-4</v>
      </c>
      <c r="AB42" s="132">
        <f>'41I'!AB42-'41(I-M)A'!AB42</f>
        <v>-5.5230271406764557E-4</v>
      </c>
      <c r="AC42" s="132">
        <f>'41I'!AC42-'41(I-M)A'!AC42</f>
        <v>-1.5238573021468725E-4</v>
      </c>
      <c r="AD42" s="132">
        <f>'41I'!AD42-'41(I-M)A'!AD42</f>
        <v>-7.3184434009098971E-4</v>
      </c>
      <c r="AE42" s="132">
        <f>'41I'!AE42-'41(I-M)A'!AE42</f>
        <v>-2.4600631002272819E-4</v>
      </c>
      <c r="AF42" s="132">
        <f>'41I'!AF42-'41(I-M)A'!AF42</f>
        <v>-5.5328235363554857E-4</v>
      </c>
      <c r="AG42" s="132">
        <f>'41I'!AG42-'41(I-M)A'!AG42</f>
        <v>-1.0092610354963403E-2</v>
      </c>
      <c r="AH42" s="132">
        <f>'41I'!AH42-'41(I-M)A'!AH42</f>
        <v>-4.1678138391579007E-4</v>
      </c>
      <c r="AI42" s="132">
        <f>'41I'!AI42-'41(I-M)A'!AI42</f>
        <v>-8.9410148767710422E-4</v>
      </c>
      <c r="AJ42" s="132">
        <f>'41I'!AJ42-'41(I-M)A'!AJ42</f>
        <v>-7.8762815569220265E-3</v>
      </c>
      <c r="AK42" s="132">
        <f>'41I'!AK42-'41(I-M)A'!AK42</f>
        <v>-2.092187602521796E-3</v>
      </c>
      <c r="AL42" s="132">
        <f>'41I'!AL42-'41(I-M)A'!AL42</f>
        <v>-1.3098682481800484E-3</v>
      </c>
      <c r="AM42" s="132">
        <f>'41I'!AM42-'41(I-M)A'!AM42</f>
        <v>-1.2897259191098437E-2</v>
      </c>
      <c r="AN42" s="132">
        <f>'41I'!AN42-'41(I-M)A'!AN42</f>
        <v>-2.7897035012975488E-3</v>
      </c>
      <c r="AO42" s="131">
        <f>'41I'!AO42-'41(I-M)A'!AO42</f>
        <v>0.9866472344202839</v>
      </c>
      <c r="AP42" s="132">
        <f>'41I'!AP42-'41(I-M)A'!AP42</f>
        <v>0</v>
      </c>
      <c r="AQ42" s="133">
        <f>'41I'!AQ42-'41(I-M)A'!AQ42</f>
        <v>-1.3367927970208235E-3</v>
      </c>
    </row>
    <row r="43" spans="1:43" ht="39.950000000000003" customHeight="1">
      <c r="A43" s="16">
        <v>39</v>
      </c>
      <c r="B43" s="1" t="s">
        <v>50</v>
      </c>
      <c r="C43" s="130">
        <f>'41I'!C43-'41(I-M)A'!C43</f>
        <v>-1.8764926646195838E-3</v>
      </c>
      <c r="D43" s="131">
        <f>'41I'!D43-'41(I-M)A'!D43</f>
        <v>0</v>
      </c>
      <c r="E43" s="131">
        <f>'41I'!E43-'41(I-M)A'!E43</f>
        <v>-1.3262599469496021E-3</v>
      </c>
      <c r="F43" s="132">
        <f>'41I'!F43-'41(I-M)A'!F43</f>
        <v>-1.2295081967213116E-3</v>
      </c>
      <c r="G43" s="132">
        <f>'41I'!G43-'41(I-M)A'!G43</f>
        <v>-5.7011381915175209E-4</v>
      </c>
      <c r="H43" s="132">
        <f>'41I'!H43-'41(I-M)A'!H43</f>
        <v>-1.29366106080207E-3</v>
      </c>
      <c r="I43" s="132">
        <f>'41I'!I43-'41(I-M)A'!I43</f>
        <v>-1.1505714504870753E-3</v>
      </c>
      <c r="J43" s="132">
        <f>'41I'!J43-'41(I-M)A'!J43</f>
        <v>-6.5775049331286996E-4</v>
      </c>
      <c r="K43" s="132">
        <f>'41I'!K43-'41(I-M)A'!K43</f>
        <v>-6.9920290868410008E-4</v>
      </c>
      <c r="L43" s="132">
        <f>'41I'!L43-'41(I-M)A'!L43</f>
        <v>-1.175226231049477E-4</v>
      </c>
      <c r="M43" s="132">
        <f>'41I'!M43-'41(I-M)A'!M43</f>
        <v>0</v>
      </c>
      <c r="N43" s="132">
        <f>'41I'!N43-'41(I-M)A'!N43</f>
        <v>-4.0837161817253701E-4</v>
      </c>
      <c r="O43" s="132">
        <f>'41I'!O43-'41(I-M)A'!O43</f>
        <v>-1.0701291289148891E-3</v>
      </c>
      <c r="P43" s="132">
        <f>'41I'!P43-'41(I-M)A'!P43</f>
        <v>-9.0774991489844543E-4</v>
      </c>
      <c r="Q43" s="132">
        <f>'41I'!Q43-'41(I-M)A'!Q43</f>
        <v>-5.885815185403178E-4</v>
      </c>
      <c r="R43" s="132">
        <f>'41I'!R43-'41(I-M)A'!R43</f>
        <v>-1.4187493179089819E-3</v>
      </c>
      <c r="S43" s="132">
        <f>'41I'!S43-'41(I-M)A'!S43</f>
        <v>-1.0058555160398031E-3</v>
      </c>
      <c r="T43" s="132">
        <f>'41I'!T43-'41(I-M)A'!T43</f>
        <v>0</v>
      </c>
      <c r="U43" s="132">
        <f>'41I'!U43-'41(I-M)A'!U43</f>
        <v>-6.2505580855433526E-4</v>
      </c>
      <c r="V43" s="132">
        <f>'41I'!V43-'41(I-M)A'!V43</f>
        <v>-8.9652915142804282E-4</v>
      </c>
      <c r="W43" s="132">
        <f>'41I'!W43-'41(I-M)A'!W43</f>
        <v>-8.7459184663641297E-4</v>
      </c>
      <c r="X43" s="132">
        <f>'41I'!X43-'41(I-M)A'!X43</f>
        <v>-5.5670182006701296E-5</v>
      </c>
      <c r="Y43" s="132">
        <f>'41I'!Y43-'41(I-M)A'!Y43</f>
        <v>-1.1098943380590167E-3</v>
      </c>
      <c r="Z43" s="132">
        <f>'41I'!Z43-'41(I-M)A'!Z43</f>
        <v>-3.2647298877197628E-3</v>
      </c>
      <c r="AA43" s="132">
        <f>'41I'!AA43-'41(I-M)A'!AA43</f>
        <v>-1.797687719667352E-3</v>
      </c>
      <c r="AB43" s="132">
        <f>'41I'!AB43-'41(I-M)A'!AB43</f>
        <v>-2.374556201167824E-3</v>
      </c>
      <c r="AC43" s="132">
        <f>'41I'!AC43-'41(I-M)A'!AC43</f>
        <v>-3.7595664214883418E-3</v>
      </c>
      <c r="AD43" s="132">
        <f>'41I'!AD43-'41(I-M)A'!AD43</f>
        <v>-9.2043757527597559E-4</v>
      </c>
      <c r="AE43" s="132">
        <f>'41I'!AE43-'41(I-M)A'!AE43</f>
        <v>0</v>
      </c>
      <c r="AF43" s="132">
        <f>'41I'!AF43-'41(I-M)A'!AF43</f>
        <v>-2.4717844549178923E-3</v>
      </c>
      <c r="AG43" s="132">
        <f>'41I'!AG43-'41(I-M)A'!AG43</f>
        <v>-1.8289469269903867E-3</v>
      </c>
      <c r="AH43" s="132">
        <f>'41I'!AH43-'41(I-M)A'!AH43</f>
        <v>-2.728367520186366E-3</v>
      </c>
      <c r="AI43" s="132">
        <f>'41I'!AI43-'41(I-M)A'!AI43</f>
        <v>-3.4034491458056655E-3</v>
      </c>
      <c r="AJ43" s="132">
        <f>'41I'!AJ43-'41(I-M)A'!AJ43</f>
        <v>-2.1074435299186988E-3</v>
      </c>
      <c r="AK43" s="132">
        <f>'41I'!AK43-'41(I-M)A'!AK43</f>
        <v>-5.1497635312664214E-3</v>
      </c>
      <c r="AL43" s="132">
        <f>'41I'!AL43-'41(I-M)A'!AL43</f>
        <v>-1.4188430283830909E-3</v>
      </c>
      <c r="AM43" s="132">
        <f>'41I'!AM43-'41(I-M)A'!AM43</f>
        <v>-2.2571719819426241E-3</v>
      </c>
      <c r="AN43" s="132">
        <f>'41I'!AN43-'41(I-M)A'!AN43</f>
        <v>-8.6836073856770427E-4</v>
      </c>
      <c r="AO43" s="132">
        <f>'41I'!AO43-'41(I-M)A'!AO43</f>
        <v>-2.8526286709357803E-3</v>
      </c>
      <c r="AP43" s="131">
        <f>'41I'!AP43-'41(I-M)A'!AP43</f>
        <v>1</v>
      </c>
      <c r="AQ43" s="133">
        <f>'41I'!AQ43-'41(I-M)A'!AQ43</f>
        <v>-2.6764605296418004E-4</v>
      </c>
    </row>
    <row r="44" spans="1:43" ht="39.950000000000003" customHeight="1">
      <c r="A44" s="7">
        <v>40</v>
      </c>
      <c r="B44" s="8" t="s">
        <v>51</v>
      </c>
      <c r="C44" s="137">
        <f>'41I'!C44-'41(I-M)A'!C44</f>
        <v>-2.7887412010712872E-3</v>
      </c>
      <c r="D44" s="138">
        <f>'41I'!D44-'41(I-M)A'!D44</f>
        <v>-2.6922926417456993E-3</v>
      </c>
      <c r="E44" s="138">
        <f>'41I'!E44-'41(I-M)A'!E44</f>
        <v>-9.1980714126484366E-3</v>
      </c>
      <c r="F44" s="138">
        <f>'41I'!F44-'41(I-M)A'!F44</f>
        <v>-4.8726083221102496E-3</v>
      </c>
      <c r="G44" s="138">
        <f>'41I'!G44-'41(I-M)A'!G44</f>
        <v>-4.5187845793248525E-3</v>
      </c>
      <c r="H44" s="138">
        <f>'41I'!H44-'41(I-M)A'!H44</f>
        <v>-3.6315184921865231E-3</v>
      </c>
      <c r="I44" s="138">
        <f>'41I'!I44-'41(I-M)A'!I44</f>
        <v>-2.735866604114982E-3</v>
      </c>
      <c r="J44" s="138">
        <f>'41I'!J44-'41(I-M)A'!J44</f>
        <v>-1.086125512127184E-3</v>
      </c>
      <c r="K44" s="138">
        <f>'41I'!K44-'41(I-M)A'!K44</f>
        <v>-9.4213300331484253E-3</v>
      </c>
      <c r="L44" s="138">
        <f>'41I'!L44-'41(I-M)A'!L44</f>
        <v>-2.9109286995017548E-3</v>
      </c>
      <c r="M44" s="138">
        <f>'41I'!M44-'41(I-M)A'!M44</f>
        <v>-3.5897235223275991E-3</v>
      </c>
      <c r="N44" s="138">
        <f>'41I'!N44-'41(I-M)A'!N44</f>
        <v>-2.933348348413487E-3</v>
      </c>
      <c r="O44" s="138">
        <f>'41I'!O44-'41(I-M)A'!O44</f>
        <v>-8.1992286716729978E-3</v>
      </c>
      <c r="P44" s="138">
        <f>'41I'!P44-'41(I-M)A'!P44</f>
        <v>-6.7452424293367799E-3</v>
      </c>
      <c r="Q44" s="138">
        <f>'41I'!Q44-'41(I-M)A'!Q44</f>
        <v>-2.3325807937902704E-3</v>
      </c>
      <c r="R44" s="138">
        <f>'41I'!R44-'41(I-M)A'!R44</f>
        <v>-1.5317929687112203E-3</v>
      </c>
      <c r="S44" s="138">
        <f>'41I'!S44-'41(I-M)A'!S44</f>
        <v>-1.5304392988822052E-3</v>
      </c>
      <c r="T44" s="138">
        <f>'41I'!T44-'41(I-M)A'!T44</f>
        <v>0</v>
      </c>
      <c r="U44" s="138">
        <f>'41I'!U44-'41(I-M)A'!U44</f>
        <v>-1.7339912819344029E-2</v>
      </c>
      <c r="V44" s="138">
        <f>'41I'!V44-'41(I-M)A'!V44</f>
        <v>-2.0584807254160741E-3</v>
      </c>
      <c r="W44" s="138">
        <f>'41I'!W44-'41(I-M)A'!W44</f>
        <v>-1.3626991537959206E-2</v>
      </c>
      <c r="X44" s="138">
        <f>'41I'!X44-'41(I-M)A'!X44</f>
        <v>-2.9129259895452884E-3</v>
      </c>
      <c r="Y44" s="138">
        <f>'41I'!Y44-'41(I-M)A'!Y44</f>
        <v>-9.3396346510116295E-3</v>
      </c>
      <c r="Z44" s="138">
        <f>'41I'!Z44-'41(I-M)A'!Z44</f>
        <v>-1.958229696198191E-2</v>
      </c>
      <c r="AA44" s="138">
        <f>'41I'!AA44-'41(I-M)A'!AA44</f>
        <v>-5.7494381967759132E-3</v>
      </c>
      <c r="AB44" s="138">
        <f>'41I'!AB44-'41(I-M)A'!AB44</f>
        <v>-7.8628664671425673E-3</v>
      </c>
      <c r="AC44" s="138">
        <f>'41I'!AC44-'41(I-M)A'!AC44</f>
        <v>-4.2430006098421024E-3</v>
      </c>
      <c r="AD44" s="138">
        <f>'41I'!AD44-'41(I-M)A'!AD44</f>
        <v>-5.0384779712748119E-3</v>
      </c>
      <c r="AE44" s="138">
        <f>'41I'!AE44-'41(I-M)A'!AE44</f>
        <v>-8.0687480153732104E-5</v>
      </c>
      <c r="AF44" s="138">
        <f>'41I'!AF44-'41(I-M)A'!AF44</f>
        <v>-9.3243425912237464E-3</v>
      </c>
      <c r="AG44" s="138">
        <f>'41I'!AG44-'41(I-M)A'!AG44</f>
        <v>-3.2402531497548507E-3</v>
      </c>
      <c r="AH44" s="138">
        <f>'41I'!AH44-'41(I-M)A'!AH44</f>
        <v>-9.7603514577428044E-4</v>
      </c>
      <c r="AI44" s="138">
        <f>'41I'!AI44-'41(I-M)A'!AI44</f>
        <v>-1.0557783198802359E-2</v>
      </c>
      <c r="AJ44" s="138">
        <f>'41I'!AJ44-'41(I-M)A'!AJ44</f>
        <v>-3.7479593900879085E-3</v>
      </c>
      <c r="AK44" s="138">
        <f>'41I'!AK44-'41(I-M)A'!AK44</f>
        <v>-4.8314698177967588E-3</v>
      </c>
      <c r="AL44" s="138">
        <f>'41I'!AL44-'41(I-M)A'!AL44</f>
        <v>-3.8709707823326883E-3</v>
      </c>
      <c r="AM44" s="138">
        <f>'41I'!AM44-'41(I-M)A'!AM44</f>
        <v>-1.7914638868525821E-3</v>
      </c>
      <c r="AN44" s="138">
        <f>'41I'!AN44-'41(I-M)A'!AN44</f>
        <v>-1.6045727117501845E-3</v>
      </c>
      <c r="AO44" s="138">
        <f>'41I'!AO44-'41(I-M)A'!AO44</f>
        <v>-4.7422471925802085E-3</v>
      </c>
      <c r="AP44" s="138">
        <f>'41I'!AP44-'41(I-M)A'!AP44</f>
        <v>-4.9307336623022173E-4</v>
      </c>
      <c r="AQ44" s="139">
        <f>'41I'!AQ44-'41(I-M)A'!AQ44</f>
        <v>1</v>
      </c>
    </row>
    <row r="45" spans="1:43" ht="39.950000000000003" customHeight="1"/>
  </sheetData>
  <mergeCells count="1">
    <mergeCell ref="C1:J1"/>
  </mergeCells>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S47"/>
  <sheetViews>
    <sheetView zoomScale="70" zoomScaleNormal="70" workbookViewId="0">
      <pane xSplit="2" ySplit="3" topLeftCell="C4" activePane="bottomRight" state="frozen"/>
      <selection pane="topRight"/>
      <selection pane="bottomLeft"/>
      <selection pane="bottomRight"/>
    </sheetView>
  </sheetViews>
  <sheetFormatPr defaultRowHeight="13.5"/>
  <cols>
    <col min="2" max="46" width="18.625" customWidth="1"/>
  </cols>
  <sheetData>
    <row r="1" spans="1:45" ht="39.950000000000003" customHeight="1">
      <c r="B1" s="1"/>
      <c r="C1" s="337"/>
      <c r="D1" s="337"/>
      <c r="E1" s="337"/>
      <c r="F1" s="337"/>
      <c r="G1" s="337"/>
      <c r="H1" s="337"/>
      <c r="I1" s="337"/>
      <c r="J1" s="337"/>
    </row>
    <row r="2" spans="1:45" ht="39.950000000000003" customHeight="1">
      <c r="A2" s="2"/>
      <c r="B2" s="3"/>
      <c r="C2" s="2">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c r="AF2" s="4">
        <v>29</v>
      </c>
      <c r="AG2" s="4">
        <v>30</v>
      </c>
      <c r="AH2" s="4">
        <v>31</v>
      </c>
      <c r="AI2" s="4">
        <v>32</v>
      </c>
      <c r="AJ2" s="4">
        <v>33</v>
      </c>
      <c r="AK2" s="4">
        <v>34</v>
      </c>
      <c r="AL2" s="4">
        <v>35</v>
      </c>
      <c r="AM2" s="4">
        <v>36</v>
      </c>
      <c r="AN2" s="4">
        <v>37</v>
      </c>
      <c r="AO2" s="4">
        <v>38</v>
      </c>
      <c r="AP2" s="4">
        <v>39</v>
      </c>
      <c r="AQ2" s="5">
        <v>40</v>
      </c>
    </row>
    <row r="3" spans="1:45" ht="39.950000000000003" customHeight="1">
      <c r="A3" s="7"/>
      <c r="B3" s="8"/>
      <c r="C3" s="9" t="s">
        <v>72</v>
      </c>
      <c r="D3" s="8" t="s">
        <v>73</v>
      </c>
      <c r="E3" s="8" t="s">
        <v>74</v>
      </c>
      <c r="F3" s="8" t="s">
        <v>19</v>
      </c>
      <c r="G3" s="8" t="s">
        <v>20</v>
      </c>
      <c r="H3" s="8" t="s">
        <v>21</v>
      </c>
      <c r="I3" s="8" t="s">
        <v>22</v>
      </c>
      <c r="J3" s="8" t="s">
        <v>23</v>
      </c>
      <c r="K3" s="8" t="s">
        <v>24</v>
      </c>
      <c r="L3" s="8" t="s">
        <v>25</v>
      </c>
      <c r="M3" s="8" t="s">
        <v>26</v>
      </c>
      <c r="N3" s="8" t="s">
        <v>27</v>
      </c>
      <c r="O3" s="8" t="s">
        <v>28</v>
      </c>
      <c r="P3" s="8" t="s">
        <v>29</v>
      </c>
      <c r="Q3" s="8" t="s">
        <v>30</v>
      </c>
      <c r="R3" s="8" t="s">
        <v>31</v>
      </c>
      <c r="S3" s="8" t="s">
        <v>32</v>
      </c>
      <c r="T3" s="8" t="s">
        <v>33</v>
      </c>
      <c r="U3" s="8" t="s">
        <v>34</v>
      </c>
      <c r="V3" s="8" t="s">
        <v>35</v>
      </c>
      <c r="W3" s="8" t="s">
        <v>36</v>
      </c>
      <c r="X3" s="8" t="s">
        <v>37</v>
      </c>
      <c r="Y3" s="8" t="s">
        <v>38</v>
      </c>
      <c r="Z3" s="8" t="s">
        <v>39</v>
      </c>
      <c r="AA3" s="8" t="s">
        <v>192</v>
      </c>
      <c r="AB3" s="8" t="s">
        <v>193</v>
      </c>
      <c r="AC3" s="8" t="s">
        <v>40</v>
      </c>
      <c r="AD3" s="8" t="s">
        <v>191</v>
      </c>
      <c r="AE3" s="8" t="s">
        <v>190</v>
      </c>
      <c r="AF3" s="8" t="s">
        <v>42</v>
      </c>
      <c r="AG3" s="8" t="s">
        <v>43</v>
      </c>
      <c r="AH3" s="8" t="s">
        <v>44</v>
      </c>
      <c r="AI3" s="8" t="s">
        <v>45</v>
      </c>
      <c r="AJ3" s="8" t="s">
        <v>46</v>
      </c>
      <c r="AK3" s="8" t="s">
        <v>47</v>
      </c>
      <c r="AL3" s="8" t="s">
        <v>48</v>
      </c>
      <c r="AM3" s="8" t="s">
        <v>194</v>
      </c>
      <c r="AN3" s="8" t="s">
        <v>195</v>
      </c>
      <c r="AO3" s="8" t="s">
        <v>49</v>
      </c>
      <c r="AP3" s="8" t="s">
        <v>50</v>
      </c>
      <c r="AQ3" s="10" t="s">
        <v>51</v>
      </c>
      <c r="AR3" s="1"/>
      <c r="AS3" s="1"/>
    </row>
    <row r="4" spans="1:45" ht="39.950000000000003" customHeight="1">
      <c r="A4" s="2">
        <v>1</v>
      </c>
      <c r="B4" s="3" t="s">
        <v>72</v>
      </c>
      <c r="C4" s="130">
        <f t="array" ref="C4:AQ44">MINVERSE('41(I-(I-M)A)'!C4:AQ44)</f>
        <v>1.0037621904031622</v>
      </c>
      <c r="D4" s="131">
        <v>4.3123198965018821E-4</v>
      </c>
      <c r="E4" s="131">
        <v>6.2018937256035263E-5</v>
      </c>
      <c r="F4" s="132">
        <v>2.8404452062828792E-6</v>
      </c>
      <c r="G4" s="132">
        <v>8.9829000575860924E-3</v>
      </c>
      <c r="H4" s="132">
        <v>1.2895585055628294E-4</v>
      </c>
      <c r="I4" s="132">
        <v>1.8252468440596519E-6</v>
      </c>
      <c r="J4" s="132">
        <v>3.5459877289518856E-5</v>
      </c>
      <c r="K4" s="132">
        <v>1.8162969579099674E-6</v>
      </c>
      <c r="L4" s="132">
        <v>5.8093274496887493E-7</v>
      </c>
      <c r="M4" s="132">
        <v>6.8160753197700387E-7</v>
      </c>
      <c r="N4" s="132">
        <v>7.916472565854863E-7</v>
      </c>
      <c r="O4" s="132">
        <v>9.2709319021923526E-7</v>
      </c>
      <c r="P4" s="132">
        <v>1.0398904960978353E-6</v>
      </c>
      <c r="Q4" s="132">
        <v>9.8760460893765495E-7</v>
      </c>
      <c r="R4" s="132">
        <v>8.3543126182933989E-7</v>
      </c>
      <c r="S4" s="132">
        <v>9.5386735222690491E-7</v>
      </c>
      <c r="T4" s="132">
        <v>1.2917427820243287E-6</v>
      </c>
      <c r="U4" s="132">
        <v>7.9275199089109144E-7</v>
      </c>
      <c r="V4" s="132">
        <v>1.1029912266711066E-4</v>
      </c>
      <c r="W4" s="132">
        <v>5.5646218120257589E-5</v>
      </c>
      <c r="X4" s="132">
        <v>2.088154251998346E-6</v>
      </c>
      <c r="Y4" s="132">
        <v>4.2315212280460773E-6</v>
      </c>
      <c r="Z4" s="132">
        <v>1.5674760431926052E-6</v>
      </c>
      <c r="AA4" s="132">
        <v>1.3772947695638865E-6</v>
      </c>
      <c r="AB4" s="132">
        <v>1.6353661033532156E-5</v>
      </c>
      <c r="AC4" s="132">
        <v>1.3822817984870566E-6</v>
      </c>
      <c r="AD4" s="132">
        <v>1.0622671589084594E-6</v>
      </c>
      <c r="AE4" s="132">
        <v>9.5115420950477659E-7</v>
      </c>
      <c r="AF4" s="132">
        <v>8.1536083539755171E-6</v>
      </c>
      <c r="AG4" s="132">
        <v>3.8113130357603825E-6</v>
      </c>
      <c r="AH4" s="132">
        <v>4.3000707010624247E-6</v>
      </c>
      <c r="AI4" s="132">
        <v>1.0824055362351623E-4</v>
      </c>
      <c r="AJ4" s="132">
        <v>1.3267282720089997E-4</v>
      </c>
      <c r="AK4" s="132">
        <v>1.2140683502800349E-4</v>
      </c>
      <c r="AL4" s="132">
        <v>2.2884485772144259E-6</v>
      </c>
      <c r="AM4" s="132">
        <v>8.8279195458972743E-4</v>
      </c>
      <c r="AN4" s="132">
        <v>2.0637000001213499E-3</v>
      </c>
      <c r="AO4" s="132">
        <v>1.6371523688212152E-4</v>
      </c>
      <c r="AP4" s="132">
        <v>3.5864461161583825E-6</v>
      </c>
      <c r="AQ4" s="133">
        <v>7.480372348228657E-6</v>
      </c>
    </row>
    <row r="5" spans="1:45" ht="39.950000000000003" customHeight="1">
      <c r="A5" s="16">
        <v>2</v>
      </c>
      <c r="B5" s="35" t="s">
        <v>73</v>
      </c>
      <c r="C5" s="130">
        <v>1.7091610738678024E-5</v>
      </c>
      <c r="D5" s="131">
        <v>1.0240896964285484</v>
      </c>
      <c r="E5" s="131">
        <v>5.3290485513901446E-7</v>
      </c>
      <c r="F5" s="132">
        <v>3.8289326301402728E-7</v>
      </c>
      <c r="G5" s="132">
        <v>3.860028055792792E-5</v>
      </c>
      <c r="H5" s="132">
        <v>2.8430512721673163E-7</v>
      </c>
      <c r="I5" s="132">
        <v>7.2718086068934902E-4</v>
      </c>
      <c r="J5" s="132">
        <v>8.3264040849760621E-5</v>
      </c>
      <c r="K5" s="132">
        <v>1.8141984377315021E-7</v>
      </c>
      <c r="L5" s="132">
        <v>6.4282573994644433E-8</v>
      </c>
      <c r="M5" s="132">
        <v>7.016506401381303E-8</v>
      </c>
      <c r="N5" s="132">
        <v>1.2424420321248595E-7</v>
      </c>
      <c r="O5" s="132">
        <v>1.0848271793367724E-7</v>
      </c>
      <c r="P5" s="132">
        <v>8.8128066511864771E-8</v>
      </c>
      <c r="Q5" s="132">
        <v>2.3421400095601499E-7</v>
      </c>
      <c r="R5" s="132">
        <v>1.4973013756256024E-7</v>
      </c>
      <c r="S5" s="132">
        <v>1.9298448240341654E-7</v>
      </c>
      <c r="T5" s="132">
        <v>2.5810206994057207E-7</v>
      </c>
      <c r="U5" s="132">
        <v>2.4566624473259809E-7</v>
      </c>
      <c r="V5" s="132">
        <v>2.0607840400003475E-5</v>
      </c>
      <c r="W5" s="132">
        <v>5.1471548594777608E-6</v>
      </c>
      <c r="X5" s="132">
        <v>2.487024297097492E-7</v>
      </c>
      <c r="Y5" s="132">
        <v>4.5700250189849395E-7</v>
      </c>
      <c r="Z5" s="132">
        <v>2.299066438859436E-7</v>
      </c>
      <c r="AA5" s="132">
        <v>2.4727297288759476E-7</v>
      </c>
      <c r="AB5" s="132">
        <v>2.7289679430105338E-7</v>
      </c>
      <c r="AC5" s="132">
        <v>2.1327037298893201E-7</v>
      </c>
      <c r="AD5" s="132">
        <v>1.1132256810130528E-7</v>
      </c>
      <c r="AE5" s="132">
        <v>7.1630756542846081E-8</v>
      </c>
      <c r="AF5" s="132">
        <v>3.4538573405711732E-7</v>
      </c>
      <c r="AG5" s="132">
        <v>5.4378709990570087E-7</v>
      </c>
      <c r="AH5" s="132">
        <v>1.2993866994785039E-6</v>
      </c>
      <c r="AI5" s="132">
        <v>7.5859980802423062E-6</v>
      </c>
      <c r="AJ5" s="132">
        <v>9.6056292946213213E-6</v>
      </c>
      <c r="AK5" s="132">
        <v>5.2780189406206003E-7</v>
      </c>
      <c r="AL5" s="132">
        <v>2.1498829474995839E-7</v>
      </c>
      <c r="AM5" s="132">
        <v>2.0016722846795377E-4</v>
      </c>
      <c r="AN5" s="132">
        <v>3.5734865397361621E-4</v>
      </c>
      <c r="AO5" s="132">
        <v>8.5611858797676477E-6</v>
      </c>
      <c r="AP5" s="132">
        <v>6.7820025768891132E-6</v>
      </c>
      <c r="AQ5" s="133">
        <v>5.2098076114264665E-7</v>
      </c>
    </row>
    <row r="6" spans="1:45" ht="39.950000000000003" customHeight="1">
      <c r="A6" s="16">
        <v>3</v>
      </c>
      <c r="B6" s="35" t="s">
        <v>74</v>
      </c>
      <c r="C6" s="130">
        <v>4.1814469552214693E-5</v>
      </c>
      <c r="D6" s="131">
        <v>4.3093804484994797E-5</v>
      </c>
      <c r="E6" s="131">
        <v>1.0007167104100514</v>
      </c>
      <c r="F6" s="132">
        <v>5.4550048776871774E-7</v>
      </c>
      <c r="G6" s="132">
        <v>3.6312328179335979E-3</v>
      </c>
      <c r="H6" s="132">
        <v>8.2659752159439019E-7</v>
      </c>
      <c r="I6" s="132">
        <v>3.6586758238909702E-7</v>
      </c>
      <c r="J6" s="132">
        <v>3.6694145090500173E-6</v>
      </c>
      <c r="K6" s="132">
        <v>3.6916000653456194E-7</v>
      </c>
      <c r="L6" s="132">
        <v>7.5212399813915114E-8</v>
      </c>
      <c r="M6" s="132">
        <v>9.5286796028545552E-8</v>
      </c>
      <c r="N6" s="132">
        <v>9.1718214103883201E-8</v>
      </c>
      <c r="O6" s="132">
        <v>1.2875630293486177E-7</v>
      </c>
      <c r="P6" s="132">
        <v>1.1141355727178707E-7</v>
      </c>
      <c r="Q6" s="132">
        <v>2.1185709102248727E-7</v>
      </c>
      <c r="R6" s="132">
        <v>1.5235829627838496E-7</v>
      </c>
      <c r="S6" s="132">
        <v>1.5435729763956756E-7</v>
      </c>
      <c r="T6" s="132">
        <v>2.2284670940024272E-7</v>
      </c>
      <c r="U6" s="132">
        <v>1.466195616950157E-7</v>
      </c>
      <c r="V6" s="132">
        <v>3.5471276632961749E-5</v>
      </c>
      <c r="W6" s="132">
        <v>2.0974856403043431E-7</v>
      </c>
      <c r="X6" s="132">
        <v>2.5245097519004926E-7</v>
      </c>
      <c r="Y6" s="132">
        <v>3.6203042715710543E-7</v>
      </c>
      <c r="Z6" s="132">
        <v>2.5573386056865181E-7</v>
      </c>
      <c r="AA6" s="132">
        <v>2.4342225617295404E-7</v>
      </c>
      <c r="AB6" s="132">
        <v>2.7926860054208382E-7</v>
      </c>
      <c r="AC6" s="132">
        <v>1.7732386855867252E-7</v>
      </c>
      <c r="AD6" s="132">
        <v>7.6671297722124775E-8</v>
      </c>
      <c r="AE6" s="132">
        <v>2.0044335841800347E-8</v>
      </c>
      <c r="AF6" s="132">
        <v>1.6558538509963081E-6</v>
      </c>
      <c r="AG6" s="132">
        <v>4.5661084091069011E-7</v>
      </c>
      <c r="AH6" s="132">
        <v>1.138766194629993E-6</v>
      </c>
      <c r="AI6" s="132">
        <v>7.5024979631604866E-6</v>
      </c>
      <c r="AJ6" s="132">
        <v>4.9963367149499201E-5</v>
      </c>
      <c r="AK6" s="132">
        <v>1.1186168478490785E-6</v>
      </c>
      <c r="AL6" s="132">
        <v>1.8277330681000224E-7</v>
      </c>
      <c r="AM6" s="132">
        <v>4.2754491573974805E-4</v>
      </c>
      <c r="AN6" s="132">
        <v>7.8552444009032476E-4</v>
      </c>
      <c r="AO6" s="132">
        <v>1.8176673657373777E-5</v>
      </c>
      <c r="AP6" s="132">
        <v>7.2369989688498436E-7</v>
      </c>
      <c r="AQ6" s="133">
        <v>2.3844206920990182E-6</v>
      </c>
    </row>
    <row r="7" spans="1:45" ht="39.950000000000003" customHeight="1">
      <c r="A7" s="16">
        <v>4</v>
      </c>
      <c r="B7" s="1" t="s">
        <v>19</v>
      </c>
      <c r="C7" s="130">
        <v>3.9420216471240983E-5</v>
      </c>
      <c r="D7" s="131">
        <v>5.66580914537957E-5</v>
      </c>
      <c r="E7" s="131">
        <v>7.5207121684384411E-6</v>
      </c>
      <c r="F7" s="132">
        <v>1.0000660493731353</v>
      </c>
      <c r="G7" s="132">
        <v>4.4514851657810478E-5</v>
      </c>
      <c r="H7" s="132">
        <v>7.8880128795830206E-5</v>
      </c>
      <c r="I7" s="132">
        <v>6.6612048383432425E-5</v>
      </c>
      <c r="J7" s="132">
        <v>1.8284638166204132E-4</v>
      </c>
      <c r="K7" s="132">
        <v>9.9954166653472482E-4</v>
      </c>
      <c r="L7" s="132">
        <v>1.3146607125166045E-4</v>
      </c>
      <c r="M7" s="132">
        <v>9.4204173089508433E-5</v>
      </c>
      <c r="N7" s="132">
        <v>7.5057763029867924E-5</v>
      </c>
      <c r="O7" s="132">
        <v>3.8255423309446197E-5</v>
      </c>
      <c r="P7" s="132">
        <v>3.4728804079846702E-5</v>
      </c>
      <c r="Q7" s="132">
        <v>3.459028666787867E-5</v>
      </c>
      <c r="R7" s="132">
        <v>7.8002903193539344E-5</v>
      </c>
      <c r="S7" s="132">
        <v>3.46085118174336E-5</v>
      </c>
      <c r="T7" s="132">
        <v>2.6773228266108756E-5</v>
      </c>
      <c r="U7" s="132">
        <v>5.708853818105674E-5</v>
      </c>
      <c r="V7" s="132">
        <v>9.5119631429212595E-5</v>
      </c>
      <c r="W7" s="132">
        <v>1.0354494063870008E-4</v>
      </c>
      <c r="X7" s="132">
        <v>4.8517339217918681E-3</v>
      </c>
      <c r="Y7" s="132">
        <v>1.6939830307430152E-4</v>
      </c>
      <c r="Z7" s="132">
        <v>2.287298505384597E-4</v>
      </c>
      <c r="AA7" s="132">
        <v>2.3197084465816138E-5</v>
      </c>
      <c r="AB7" s="132">
        <v>1.3402125894731512E-4</v>
      </c>
      <c r="AC7" s="132">
        <v>2.1717205571463534E-5</v>
      </c>
      <c r="AD7" s="132">
        <v>4.0796708778260998E-5</v>
      </c>
      <c r="AE7" s="132">
        <v>2.7321678876990749E-6</v>
      </c>
      <c r="AF7" s="132">
        <v>4.8887123614394397E-5</v>
      </c>
      <c r="AG7" s="132">
        <v>2.7617159167303364E-5</v>
      </c>
      <c r="AH7" s="132">
        <v>4.6451402396587629E-5</v>
      </c>
      <c r="AI7" s="132">
        <v>6.4915864765619353E-5</v>
      </c>
      <c r="AJ7" s="132">
        <v>4.7897888950464515E-5</v>
      </c>
      <c r="AK7" s="132">
        <v>2.4251101017402331E-5</v>
      </c>
      <c r="AL7" s="132">
        <v>2.4542639541034266E-5</v>
      </c>
      <c r="AM7" s="132">
        <v>1.9168736374193909E-4</v>
      </c>
      <c r="AN7" s="132">
        <v>1.2414088908207016E-4</v>
      </c>
      <c r="AO7" s="132">
        <v>9.9258693284035775E-5</v>
      </c>
      <c r="AP7" s="132">
        <v>1.5629037224508116E-5</v>
      </c>
      <c r="AQ7" s="133">
        <v>3.8606915151416483E-5</v>
      </c>
    </row>
    <row r="8" spans="1:45" ht="39.950000000000003" customHeight="1">
      <c r="A8" s="16">
        <v>5</v>
      </c>
      <c r="B8" s="1" t="s">
        <v>20</v>
      </c>
      <c r="C8" s="130">
        <v>1.1671506295372619E-2</v>
      </c>
      <c r="D8" s="131">
        <v>1.2035516220846539E-2</v>
      </c>
      <c r="E8" s="131">
        <v>6.8071552128528175E-3</v>
      </c>
      <c r="F8" s="132">
        <v>9.0397010649075624E-6</v>
      </c>
      <c r="G8" s="132">
        <v>1.0215116950466026</v>
      </c>
      <c r="H8" s="132">
        <v>1.808294906461598E-4</v>
      </c>
      <c r="I8" s="132">
        <v>5.1270885755413516E-5</v>
      </c>
      <c r="J8" s="132">
        <v>9.908633080711242E-4</v>
      </c>
      <c r="K8" s="132">
        <v>5.5554300549427729E-5</v>
      </c>
      <c r="L8" s="132">
        <v>3.9548203454528029E-6</v>
      </c>
      <c r="M8" s="132">
        <v>4.5113075705261494E-6</v>
      </c>
      <c r="N8" s="132">
        <v>4.4305768031797262E-6</v>
      </c>
      <c r="O8" s="132">
        <v>7.4440580130007272E-6</v>
      </c>
      <c r="P8" s="132">
        <v>6.3560801801407952E-6</v>
      </c>
      <c r="Q8" s="132">
        <v>4.1947861793598145E-6</v>
      </c>
      <c r="R8" s="132">
        <v>3.6081689007925013E-6</v>
      </c>
      <c r="S8" s="132">
        <v>4.4041989767347297E-6</v>
      </c>
      <c r="T8" s="132">
        <v>4.5039786262560214E-6</v>
      </c>
      <c r="U8" s="132">
        <v>1.1949796268285785E-5</v>
      </c>
      <c r="V8" s="132">
        <v>1.7820696182117485E-4</v>
      </c>
      <c r="W8" s="132">
        <v>1.236339707378663E-5</v>
      </c>
      <c r="X8" s="132">
        <v>6.3583507531719489E-6</v>
      </c>
      <c r="Y8" s="132">
        <v>1.2167130703702319E-5</v>
      </c>
      <c r="Z8" s="132">
        <v>1.4887044660550375E-5</v>
      </c>
      <c r="AA8" s="132">
        <v>2.8739661799043484E-5</v>
      </c>
      <c r="AB8" s="132">
        <v>3.1324351150466039E-5</v>
      </c>
      <c r="AC8" s="132">
        <v>6.8303326972205801E-6</v>
      </c>
      <c r="AD8" s="132">
        <v>4.8156814830328693E-6</v>
      </c>
      <c r="AE8" s="132">
        <v>7.5081574777316154E-7</v>
      </c>
      <c r="AF8" s="132">
        <v>7.5690414730070302E-5</v>
      </c>
      <c r="AG8" s="132">
        <v>1.50372887459968E-5</v>
      </c>
      <c r="AH8" s="132">
        <v>6.225148551983973E-5</v>
      </c>
      <c r="AI8" s="132">
        <v>7.7950876842333575E-4</v>
      </c>
      <c r="AJ8" s="132">
        <v>1.2729932827390716E-3</v>
      </c>
      <c r="AK8" s="132">
        <v>2.2847066100429184E-4</v>
      </c>
      <c r="AL8" s="132">
        <v>7.2397993947020275E-6</v>
      </c>
      <c r="AM8" s="132">
        <v>1.2128812498407129E-2</v>
      </c>
      <c r="AN8" s="132">
        <v>3.9664966122530718E-2</v>
      </c>
      <c r="AO8" s="132">
        <v>4.5165796446905616E-4</v>
      </c>
      <c r="AP8" s="132">
        <v>1.0432596342398586E-5</v>
      </c>
      <c r="AQ8" s="133">
        <v>5.1406463541885659E-4</v>
      </c>
    </row>
    <row r="9" spans="1:45" ht="39.950000000000003" customHeight="1">
      <c r="A9" s="16">
        <v>6</v>
      </c>
      <c r="B9" s="1" t="s">
        <v>21</v>
      </c>
      <c r="C9" s="130">
        <v>9.181949973080178E-5</v>
      </c>
      <c r="D9" s="131">
        <v>1.1923548936518471E-4</v>
      </c>
      <c r="E9" s="131">
        <v>5.4585729348448678E-4</v>
      </c>
      <c r="F9" s="132">
        <v>7.9622029174010719E-5</v>
      </c>
      <c r="G9" s="132">
        <v>2.6474959647346771E-5</v>
      </c>
      <c r="H9" s="132">
        <v>1.0049945608605548</v>
      </c>
      <c r="I9" s="132">
        <v>1.3471902316614806E-4</v>
      </c>
      <c r="J9" s="132">
        <v>2.157960772614587E-5</v>
      </c>
      <c r="K9" s="132">
        <v>3.7829276633872662E-5</v>
      </c>
      <c r="L9" s="132">
        <v>1.0939948381590758E-5</v>
      </c>
      <c r="M9" s="132">
        <v>2.9396650033188278E-5</v>
      </c>
      <c r="N9" s="132">
        <v>3.2245304956882426E-5</v>
      </c>
      <c r="O9" s="132">
        <v>2.9848716906677434E-5</v>
      </c>
      <c r="P9" s="132">
        <v>2.7161090276391664E-5</v>
      </c>
      <c r="Q9" s="132">
        <v>6.1988147383088838E-6</v>
      </c>
      <c r="R9" s="132">
        <v>8.183853971039752E-5</v>
      </c>
      <c r="S9" s="132">
        <v>5.5421449206005214E-5</v>
      </c>
      <c r="T9" s="132">
        <v>6.3691379877059786E-6</v>
      </c>
      <c r="U9" s="132">
        <v>8.5100783652380002E-5</v>
      </c>
      <c r="V9" s="132">
        <v>4.9354195454749203E-5</v>
      </c>
      <c r="W9" s="132">
        <v>7.5943030879849094E-5</v>
      </c>
      <c r="X9" s="132">
        <v>1.2268626850978294E-5</v>
      </c>
      <c r="Y9" s="132">
        <v>4.3026581511331056E-5</v>
      </c>
      <c r="Z9" s="132">
        <v>5.0081272202491948E-5</v>
      </c>
      <c r="AA9" s="132">
        <v>8.3056831691040865E-5</v>
      </c>
      <c r="AB9" s="132">
        <v>1.0774239677318644E-4</v>
      </c>
      <c r="AC9" s="132">
        <v>4.5800369897291665E-5</v>
      </c>
      <c r="AD9" s="132">
        <v>1.0712885159433904E-5</v>
      </c>
      <c r="AE9" s="132">
        <v>3.6070679810012383E-6</v>
      </c>
      <c r="AF9" s="132">
        <v>4.9908722219976434E-5</v>
      </c>
      <c r="AG9" s="132">
        <v>4.115441320399815E-5</v>
      </c>
      <c r="AH9" s="132">
        <v>7.0872124893777159E-5</v>
      </c>
      <c r="AI9" s="132">
        <v>1.7418882984925264E-5</v>
      </c>
      <c r="AJ9" s="132">
        <v>7.1065100833968926E-5</v>
      </c>
      <c r="AK9" s="132">
        <v>5.4810489145283266E-4</v>
      </c>
      <c r="AL9" s="132">
        <v>5.3205150628546084E-5</v>
      </c>
      <c r="AM9" s="132">
        <v>2.1570793996450929E-4</v>
      </c>
      <c r="AN9" s="132">
        <v>2.808087744020835E-5</v>
      </c>
      <c r="AO9" s="132">
        <v>1.2834705615887064E-4</v>
      </c>
      <c r="AP9" s="132">
        <v>4.0732652935464812E-4</v>
      </c>
      <c r="AQ9" s="133">
        <v>3.8841845998774246E-5</v>
      </c>
    </row>
    <row r="10" spans="1:45" ht="39.950000000000003" customHeight="1">
      <c r="A10" s="16">
        <v>7</v>
      </c>
      <c r="B10" s="1" t="s">
        <v>22</v>
      </c>
      <c r="C10" s="130">
        <v>4.7868554329980533E-4</v>
      </c>
      <c r="D10" s="131">
        <v>5.5293067581251834E-4</v>
      </c>
      <c r="E10" s="131">
        <v>9.5327116669868337E-5</v>
      </c>
      <c r="F10" s="132">
        <v>1.0114145121783539E-4</v>
      </c>
      <c r="G10" s="132">
        <v>3.5797187065663837E-4</v>
      </c>
      <c r="H10" s="132">
        <v>1.8472507769137371E-4</v>
      </c>
      <c r="I10" s="132">
        <v>1.0051163176650664</v>
      </c>
      <c r="J10" s="132">
        <v>3.2473800450964047E-4</v>
      </c>
      <c r="K10" s="132">
        <v>1.0283137046749395E-4</v>
      </c>
      <c r="L10" s="132">
        <v>2.9749441516359981E-5</v>
      </c>
      <c r="M10" s="132">
        <v>2.2585032204676109E-5</v>
      </c>
      <c r="N10" s="132">
        <v>8.7548086872151246E-5</v>
      </c>
      <c r="O10" s="132">
        <v>5.7924951557827531E-5</v>
      </c>
      <c r="P10" s="132">
        <v>3.7027764632139882E-5</v>
      </c>
      <c r="Q10" s="132">
        <v>1.6618472222114974E-4</v>
      </c>
      <c r="R10" s="132">
        <v>8.2638017014007665E-5</v>
      </c>
      <c r="S10" s="132">
        <v>1.4494597693111497E-4</v>
      </c>
      <c r="T10" s="132">
        <v>1.8213831781704756E-4</v>
      </c>
      <c r="U10" s="132">
        <v>2.41197888659875E-4</v>
      </c>
      <c r="V10" s="132">
        <v>2.1386222504648153E-3</v>
      </c>
      <c r="W10" s="132">
        <v>1.0730374643409335E-3</v>
      </c>
      <c r="X10" s="132">
        <v>8.981083643993459E-5</v>
      </c>
      <c r="Y10" s="132">
        <v>1.955948665570855E-4</v>
      </c>
      <c r="Z10" s="132">
        <v>1.4372562452994985E-4</v>
      </c>
      <c r="AA10" s="132">
        <v>2.2871883178589246E-4</v>
      </c>
      <c r="AB10" s="132">
        <v>2.245173247357769E-4</v>
      </c>
      <c r="AC10" s="132">
        <v>1.7659324134031081E-4</v>
      </c>
      <c r="AD10" s="132">
        <v>6.3341548380852435E-5</v>
      </c>
      <c r="AE10" s="132">
        <v>2.6464575157579467E-5</v>
      </c>
      <c r="AF10" s="132">
        <v>1.4673070448043864E-4</v>
      </c>
      <c r="AG10" s="132">
        <v>4.2463567200538767E-4</v>
      </c>
      <c r="AH10" s="132">
        <v>9.6975111156293004E-5</v>
      </c>
      <c r="AI10" s="132">
        <v>2.0606037592659591E-4</v>
      </c>
      <c r="AJ10" s="132">
        <v>1.5545505986070432E-4</v>
      </c>
      <c r="AK10" s="132">
        <v>4.8143023965595364E-4</v>
      </c>
      <c r="AL10" s="132">
        <v>1.6719457059340552E-4</v>
      </c>
      <c r="AM10" s="132">
        <v>1.7759635474842473E-4</v>
      </c>
      <c r="AN10" s="132">
        <v>1.9392911051084558E-4</v>
      </c>
      <c r="AO10" s="132">
        <v>1.7995702775252666E-4</v>
      </c>
      <c r="AP10" s="132">
        <v>8.8706393381744082E-3</v>
      </c>
      <c r="AQ10" s="133">
        <v>1.0352389811670329E-4</v>
      </c>
    </row>
    <row r="11" spans="1:45" ht="39.950000000000003" customHeight="1">
      <c r="A11" s="16">
        <v>8</v>
      </c>
      <c r="B11" s="1" t="s">
        <v>23</v>
      </c>
      <c r="C11" s="130">
        <v>4.9534719059103843E-4</v>
      </c>
      <c r="D11" s="131">
        <v>5.5299488530594018E-6</v>
      </c>
      <c r="E11" s="131">
        <v>2.5854575055609793E-5</v>
      </c>
      <c r="F11" s="132">
        <v>2.9384377867888196E-5</v>
      </c>
      <c r="G11" s="132">
        <v>5.1661484288104186E-5</v>
      </c>
      <c r="H11" s="132">
        <v>4.3532909028794881E-4</v>
      </c>
      <c r="I11" s="132">
        <v>1.82548223759392E-4</v>
      </c>
      <c r="J11" s="132">
        <v>1.0024366304013708</v>
      </c>
      <c r="K11" s="132">
        <v>9.4156997438180916E-5</v>
      </c>
      <c r="L11" s="132">
        <v>4.2075066539619212E-5</v>
      </c>
      <c r="M11" s="132">
        <v>2.7215198610024859E-5</v>
      </c>
      <c r="N11" s="132">
        <v>7.0780900757243056E-5</v>
      </c>
      <c r="O11" s="132">
        <v>3.059728033152578E-5</v>
      </c>
      <c r="P11" s="132">
        <v>2.8701842806995592E-5</v>
      </c>
      <c r="Q11" s="132">
        <v>7.2863770948228092E-5</v>
      </c>
      <c r="R11" s="132">
        <v>8.9289351975081126E-5</v>
      </c>
      <c r="S11" s="132">
        <v>6.8711644377247619E-5</v>
      </c>
      <c r="T11" s="132">
        <v>3.0162318114647661E-5</v>
      </c>
      <c r="U11" s="132">
        <v>1.4139540890989075E-4</v>
      </c>
      <c r="V11" s="132">
        <v>3.2624298188137121E-4</v>
      </c>
      <c r="W11" s="132">
        <v>4.3696777416595817E-5</v>
      </c>
      <c r="X11" s="132">
        <v>1.1772694312608219E-5</v>
      </c>
      <c r="Y11" s="132">
        <v>8.2437059748922481E-5</v>
      </c>
      <c r="Z11" s="132">
        <v>1.0584681399000539E-4</v>
      </c>
      <c r="AA11" s="132">
        <v>4.8752691828512969E-6</v>
      </c>
      <c r="AB11" s="132">
        <v>7.0001647692461324E-6</v>
      </c>
      <c r="AC11" s="132">
        <v>6.7644725672906741E-6</v>
      </c>
      <c r="AD11" s="132">
        <v>4.1194572860832087E-6</v>
      </c>
      <c r="AE11" s="132">
        <v>1.2479036420206128E-6</v>
      </c>
      <c r="AF11" s="132">
        <v>1.264282954788088E-5</v>
      </c>
      <c r="AG11" s="132">
        <v>2.2031091217402646E-5</v>
      </c>
      <c r="AH11" s="132">
        <v>1.3546949606606958E-5</v>
      </c>
      <c r="AI11" s="132">
        <v>4.8593260329525637E-5</v>
      </c>
      <c r="AJ11" s="132">
        <v>9.6358999946299158E-4</v>
      </c>
      <c r="AK11" s="132">
        <v>2.4054494266112905E-5</v>
      </c>
      <c r="AL11" s="132">
        <v>3.1605773180854641E-5</v>
      </c>
      <c r="AM11" s="132">
        <v>3.243606681487135E-5</v>
      </c>
      <c r="AN11" s="132">
        <v>2.5469511545300222E-5</v>
      </c>
      <c r="AO11" s="132">
        <v>9.7449311404516209E-5</v>
      </c>
      <c r="AP11" s="132">
        <v>7.3137545694782697E-5</v>
      </c>
      <c r="AQ11" s="133">
        <v>6.1514119367831369E-5</v>
      </c>
    </row>
    <row r="12" spans="1:45" ht="39.950000000000003" customHeight="1">
      <c r="A12" s="16">
        <v>9</v>
      </c>
      <c r="B12" s="1" t="s">
        <v>24</v>
      </c>
      <c r="C12" s="130">
        <v>1.6326239772182345E-4</v>
      </c>
      <c r="D12" s="131">
        <v>2.5040798597024362E-4</v>
      </c>
      <c r="E12" s="131">
        <v>1.5519444772542857E-5</v>
      </c>
      <c r="F12" s="132">
        <v>4.9298331861669338E-5</v>
      </c>
      <c r="G12" s="132">
        <v>4.0181312880306299E-4</v>
      </c>
      <c r="H12" s="132">
        <v>7.1996742783848378E-5</v>
      </c>
      <c r="I12" s="132">
        <v>5.1312462813520477E-4</v>
      </c>
      <c r="J12" s="132">
        <v>9.6599298126086048E-4</v>
      </c>
      <c r="K12" s="132">
        <v>1.0114418083388284</v>
      </c>
      <c r="L12" s="132">
        <v>7.6131607178676986E-5</v>
      </c>
      <c r="M12" s="132">
        <v>5.1209478406300099E-4</v>
      </c>
      <c r="N12" s="132">
        <v>3.1464030018866194E-4</v>
      </c>
      <c r="O12" s="132">
        <v>9.048349474144148E-4</v>
      </c>
      <c r="P12" s="132">
        <v>4.8197482698846933E-4</v>
      </c>
      <c r="Q12" s="132">
        <v>5.9053312652803227E-4</v>
      </c>
      <c r="R12" s="132">
        <v>1.0903218586043623E-3</v>
      </c>
      <c r="S12" s="132">
        <v>7.4630169892750463E-4</v>
      </c>
      <c r="T12" s="132">
        <v>2.5255872730813888E-5</v>
      </c>
      <c r="U12" s="132">
        <v>2.2782820640731541E-4</v>
      </c>
      <c r="V12" s="132">
        <v>1.6547665552504751E-4</v>
      </c>
      <c r="W12" s="132">
        <v>4.3764588994960434E-3</v>
      </c>
      <c r="X12" s="132">
        <v>8.0538427338814936E-5</v>
      </c>
      <c r="Y12" s="132">
        <v>6.1950364109072302E-4</v>
      </c>
      <c r="Z12" s="132">
        <v>7.9443735005939932E-5</v>
      </c>
      <c r="AA12" s="132">
        <v>3.4139266663619998E-5</v>
      </c>
      <c r="AB12" s="132">
        <v>5.6595670297053434E-5</v>
      </c>
      <c r="AC12" s="132">
        <v>2.4233673322746425E-5</v>
      </c>
      <c r="AD12" s="132">
        <v>4.3539961177726269E-5</v>
      </c>
      <c r="AE12" s="132">
        <v>5.379400154413037E-5</v>
      </c>
      <c r="AF12" s="132">
        <v>4.1607950125183401E-5</v>
      </c>
      <c r="AG12" s="132">
        <v>3.2210802937328854E-5</v>
      </c>
      <c r="AH12" s="132">
        <v>5.7625520896048339E-5</v>
      </c>
      <c r="AI12" s="132">
        <v>1.9439256239086594E-4</v>
      </c>
      <c r="AJ12" s="132">
        <v>9.275565647569637E-5</v>
      </c>
      <c r="AK12" s="132">
        <v>6.6019780773703834E-5</v>
      </c>
      <c r="AL12" s="132">
        <v>3.9990438709155587E-5</v>
      </c>
      <c r="AM12" s="132">
        <v>1.8717328917706495E-4</v>
      </c>
      <c r="AN12" s="132">
        <v>1.7549108655527426E-4</v>
      </c>
      <c r="AO12" s="132">
        <v>9.7100102639962761E-5</v>
      </c>
      <c r="AP12" s="132">
        <v>4.2057519709465523E-4</v>
      </c>
      <c r="AQ12" s="133">
        <v>4.0583379787147172E-4</v>
      </c>
    </row>
    <row r="13" spans="1:45" ht="39.950000000000003" customHeight="1">
      <c r="A13" s="16">
        <v>10</v>
      </c>
      <c r="B13" s="1" t="s">
        <v>25</v>
      </c>
      <c r="C13" s="130">
        <v>0</v>
      </c>
      <c r="D13" s="131">
        <v>0</v>
      </c>
      <c r="E13" s="131">
        <v>0</v>
      </c>
      <c r="F13" s="132">
        <v>0</v>
      </c>
      <c r="G13" s="132">
        <v>0</v>
      </c>
      <c r="H13" s="132">
        <v>0</v>
      </c>
      <c r="I13" s="132">
        <v>0</v>
      </c>
      <c r="J13" s="132">
        <v>0</v>
      </c>
      <c r="K13" s="132">
        <v>0</v>
      </c>
      <c r="L13" s="132">
        <v>1</v>
      </c>
      <c r="M13" s="132">
        <v>0</v>
      </c>
      <c r="N13" s="132">
        <v>0</v>
      </c>
      <c r="O13" s="132">
        <v>0</v>
      </c>
      <c r="P13" s="132">
        <v>0</v>
      </c>
      <c r="Q13" s="132">
        <v>0</v>
      </c>
      <c r="R13" s="132">
        <v>0</v>
      </c>
      <c r="S13" s="132">
        <v>0</v>
      </c>
      <c r="T13" s="132">
        <v>0</v>
      </c>
      <c r="U13" s="132">
        <v>0</v>
      </c>
      <c r="V13" s="132">
        <v>0</v>
      </c>
      <c r="W13" s="132">
        <v>0</v>
      </c>
      <c r="X13" s="132">
        <v>0</v>
      </c>
      <c r="Y13" s="132">
        <v>0</v>
      </c>
      <c r="Z13" s="132">
        <v>0</v>
      </c>
      <c r="AA13" s="132">
        <v>0</v>
      </c>
      <c r="AB13" s="132">
        <v>0</v>
      </c>
      <c r="AC13" s="132">
        <v>0</v>
      </c>
      <c r="AD13" s="132">
        <v>0</v>
      </c>
      <c r="AE13" s="132">
        <v>0</v>
      </c>
      <c r="AF13" s="132">
        <v>0</v>
      </c>
      <c r="AG13" s="132">
        <v>0</v>
      </c>
      <c r="AH13" s="132">
        <v>0</v>
      </c>
      <c r="AI13" s="132">
        <v>0</v>
      </c>
      <c r="AJ13" s="132">
        <v>0</v>
      </c>
      <c r="AK13" s="132">
        <v>0</v>
      </c>
      <c r="AL13" s="132">
        <v>0</v>
      </c>
      <c r="AM13" s="132">
        <v>0</v>
      </c>
      <c r="AN13" s="132">
        <v>0</v>
      </c>
      <c r="AO13" s="132">
        <v>0</v>
      </c>
      <c r="AP13" s="132">
        <v>0</v>
      </c>
      <c r="AQ13" s="133">
        <v>0</v>
      </c>
    </row>
    <row r="14" spans="1:45" ht="39.950000000000003" customHeight="1">
      <c r="A14" s="16">
        <v>11</v>
      </c>
      <c r="B14" s="1" t="s">
        <v>26</v>
      </c>
      <c r="C14" s="130">
        <v>0</v>
      </c>
      <c r="D14" s="131">
        <v>0</v>
      </c>
      <c r="E14" s="131">
        <v>0</v>
      </c>
      <c r="F14" s="132">
        <v>0</v>
      </c>
      <c r="G14" s="132">
        <v>0</v>
      </c>
      <c r="H14" s="132">
        <v>0</v>
      </c>
      <c r="I14" s="132">
        <v>0</v>
      </c>
      <c r="J14" s="132">
        <v>0</v>
      </c>
      <c r="K14" s="132">
        <v>0</v>
      </c>
      <c r="L14" s="132">
        <v>0</v>
      </c>
      <c r="M14" s="132">
        <v>1</v>
      </c>
      <c r="N14" s="132">
        <v>0</v>
      </c>
      <c r="O14" s="132">
        <v>0</v>
      </c>
      <c r="P14" s="132">
        <v>0</v>
      </c>
      <c r="Q14" s="132">
        <v>0</v>
      </c>
      <c r="R14" s="132">
        <v>0</v>
      </c>
      <c r="S14" s="132">
        <v>0</v>
      </c>
      <c r="T14" s="132">
        <v>0</v>
      </c>
      <c r="U14" s="132">
        <v>0</v>
      </c>
      <c r="V14" s="132">
        <v>0</v>
      </c>
      <c r="W14" s="132">
        <v>0</v>
      </c>
      <c r="X14" s="132">
        <v>0</v>
      </c>
      <c r="Y14" s="132">
        <v>0</v>
      </c>
      <c r="Z14" s="132">
        <v>0</v>
      </c>
      <c r="AA14" s="132">
        <v>0</v>
      </c>
      <c r="AB14" s="132">
        <v>0</v>
      </c>
      <c r="AC14" s="132">
        <v>0</v>
      </c>
      <c r="AD14" s="132">
        <v>0</v>
      </c>
      <c r="AE14" s="132">
        <v>0</v>
      </c>
      <c r="AF14" s="132">
        <v>0</v>
      </c>
      <c r="AG14" s="132">
        <v>0</v>
      </c>
      <c r="AH14" s="132">
        <v>0</v>
      </c>
      <c r="AI14" s="132">
        <v>0</v>
      </c>
      <c r="AJ14" s="132">
        <v>0</v>
      </c>
      <c r="AK14" s="132">
        <v>0</v>
      </c>
      <c r="AL14" s="132">
        <v>0</v>
      </c>
      <c r="AM14" s="132">
        <v>0</v>
      </c>
      <c r="AN14" s="132">
        <v>0</v>
      </c>
      <c r="AO14" s="132">
        <v>0</v>
      </c>
      <c r="AP14" s="132">
        <v>0</v>
      </c>
      <c r="AQ14" s="133">
        <v>0</v>
      </c>
    </row>
    <row r="15" spans="1:45" ht="39.950000000000003" customHeight="1">
      <c r="A15" s="16">
        <v>12</v>
      </c>
      <c r="B15" s="1" t="s">
        <v>27</v>
      </c>
      <c r="C15" s="130">
        <v>5.8598186849923755E-5</v>
      </c>
      <c r="D15" s="131">
        <v>2.9234159334395251E-5</v>
      </c>
      <c r="E15" s="131">
        <v>6.6873731383878626E-5</v>
      </c>
      <c r="F15" s="132">
        <v>5.6170803552385833E-4</v>
      </c>
      <c r="G15" s="132">
        <v>7.1301367132664334E-4</v>
      </c>
      <c r="H15" s="132">
        <v>1.849934172878314E-4</v>
      </c>
      <c r="I15" s="132">
        <v>8.2475852199212019E-4</v>
      </c>
      <c r="J15" s="132">
        <v>7.9990399421987323E-4</v>
      </c>
      <c r="K15" s="132">
        <v>3.3599064176713779E-4</v>
      </c>
      <c r="L15" s="132">
        <v>2.6399143953677462E-5</v>
      </c>
      <c r="M15" s="132">
        <v>1.5276814783985105E-4</v>
      </c>
      <c r="N15" s="132">
        <v>1.0025344650274863</v>
      </c>
      <c r="O15" s="132">
        <v>8.1458186166261917E-4</v>
      </c>
      <c r="P15" s="132">
        <v>1.0461482010162204E-3</v>
      </c>
      <c r="Q15" s="132">
        <v>1.4189845699833056E-3</v>
      </c>
      <c r="R15" s="132">
        <v>3.4556941165585204E-4</v>
      </c>
      <c r="S15" s="132">
        <v>9.8961654348291364E-4</v>
      </c>
      <c r="T15" s="132">
        <v>1.1749697706660855E-3</v>
      </c>
      <c r="U15" s="132">
        <v>1.67174711668103E-3</v>
      </c>
      <c r="V15" s="132">
        <v>1.4993820392650062E-4</v>
      </c>
      <c r="W15" s="132">
        <v>3.4745492215374095E-3</v>
      </c>
      <c r="X15" s="132">
        <v>8.5227040249381901E-5</v>
      </c>
      <c r="Y15" s="132">
        <v>1.6514571118108056E-4</v>
      </c>
      <c r="Z15" s="132">
        <v>3.5815474494172125E-5</v>
      </c>
      <c r="AA15" s="132">
        <v>1.6005377965472027E-4</v>
      </c>
      <c r="AB15" s="132">
        <v>9.5939688975280952E-5</v>
      </c>
      <c r="AC15" s="132">
        <v>2.5683317305640155E-5</v>
      </c>
      <c r="AD15" s="132">
        <v>4.2586033505541998E-5</v>
      </c>
      <c r="AE15" s="132">
        <v>5.0437153234209614E-5</v>
      </c>
      <c r="AF15" s="132">
        <v>6.7035784309467183E-5</v>
      </c>
      <c r="AG15" s="132">
        <v>4.4002931357770667E-5</v>
      </c>
      <c r="AH15" s="132">
        <v>2.2205358587848562E-4</v>
      </c>
      <c r="AI15" s="132">
        <v>4.1812971872676932E-5</v>
      </c>
      <c r="AJ15" s="132">
        <v>3.2228674670950987E-5</v>
      </c>
      <c r="AK15" s="132">
        <v>1.1259271754521154E-4</v>
      </c>
      <c r="AL15" s="132">
        <v>5.5861392917083641E-5</v>
      </c>
      <c r="AM15" s="132">
        <v>7.0474461063092859E-5</v>
      </c>
      <c r="AN15" s="132">
        <v>1.4519461161922089E-4</v>
      </c>
      <c r="AO15" s="132">
        <v>1.324246760459303E-4</v>
      </c>
      <c r="AP15" s="132">
        <v>4.1901847812820793E-5</v>
      </c>
      <c r="AQ15" s="133">
        <v>2.7770683940839914E-4</v>
      </c>
    </row>
    <row r="16" spans="1:45" ht="39.950000000000003" customHeight="1">
      <c r="A16" s="16">
        <v>13</v>
      </c>
      <c r="B16" s="1" t="s">
        <v>28</v>
      </c>
      <c r="C16" s="130">
        <v>1.5420969209391847E-6</v>
      </c>
      <c r="D16" s="131">
        <v>1.6719058435320595E-6</v>
      </c>
      <c r="E16" s="131">
        <v>1.0357136683862359E-6</v>
      </c>
      <c r="F16" s="132">
        <v>2.9570655239799965E-5</v>
      </c>
      <c r="G16" s="132">
        <v>1.4582242062299451E-6</v>
      </c>
      <c r="H16" s="132">
        <v>1.8629900622085619E-6</v>
      </c>
      <c r="I16" s="132">
        <v>1.561323514833691E-5</v>
      </c>
      <c r="J16" s="132">
        <v>2.0691009888641803E-6</v>
      </c>
      <c r="K16" s="132">
        <v>3.7941166428871559E-6</v>
      </c>
      <c r="L16" s="132">
        <v>7.1122505386989299E-7</v>
      </c>
      <c r="M16" s="132">
        <v>1.2067282399656767E-6</v>
      </c>
      <c r="N16" s="132">
        <v>4.3019654572831623E-6</v>
      </c>
      <c r="O16" s="132">
        <v>1.0007367895259667</v>
      </c>
      <c r="P16" s="132">
        <v>1.98928583921383E-4</v>
      </c>
      <c r="Q16" s="132">
        <v>6.1399382833360661E-5</v>
      </c>
      <c r="R16" s="132">
        <v>8.6063768751697729E-6</v>
      </c>
      <c r="S16" s="132">
        <v>3.9403292468732313E-5</v>
      </c>
      <c r="T16" s="132">
        <v>1.302224238079305E-6</v>
      </c>
      <c r="U16" s="132">
        <v>1.4087679975178163E-4</v>
      </c>
      <c r="V16" s="132">
        <v>2.2276787024664728E-6</v>
      </c>
      <c r="W16" s="132">
        <v>3.2480295677100175E-5</v>
      </c>
      <c r="X16" s="132">
        <v>3.0139644301431573E-6</v>
      </c>
      <c r="Y16" s="132">
        <v>6.5253132786942879E-5</v>
      </c>
      <c r="Z16" s="132">
        <v>3.1669010766804133E-6</v>
      </c>
      <c r="AA16" s="132">
        <v>2.884730099129074E-6</v>
      </c>
      <c r="AB16" s="132">
        <v>4.2457849825498006E-6</v>
      </c>
      <c r="AC16" s="132">
        <v>4.1096366527193918E-6</v>
      </c>
      <c r="AD16" s="132">
        <v>2.9884711233216906E-6</v>
      </c>
      <c r="AE16" s="132">
        <v>6.3259616057137617E-7</v>
      </c>
      <c r="AF16" s="132">
        <v>4.1487749279939493E-6</v>
      </c>
      <c r="AG16" s="132">
        <v>6.1696711241603529E-6</v>
      </c>
      <c r="AH16" s="132">
        <v>5.3110553630970114E-6</v>
      </c>
      <c r="AI16" s="132">
        <v>3.1210940587099274E-6</v>
      </c>
      <c r="AJ16" s="132">
        <v>2.1996041951873143E-6</v>
      </c>
      <c r="AK16" s="132">
        <v>3.2528601618373116E-6</v>
      </c>
      <c r="AL16" s="132">
        <v>3.3307287222907918E-5</v>
      </c>
      <c r="AM16" s="132">
        <v>2.6633155576602888E-6</v>
      </c>
      <c r="AN16" s="132">
        <v>2.1990117439000106E-6</v>
      </c>
      <c r="AO16" s="132">
        <v>2.611078182645355E-6</v>
      </c>
      <c r="AP16" s="132">
        <v>8.0747719428905387E-7</v>
      </c>
      <c r="AQ16" s="133">
        <v>3.4408735829575767E-6</v>
      </c>
    </row>
    <row r="17" spans="1:43" ht="39.950000000000003" customHeight="1">
      <c r="A17" s="16">
        <v>14</v>
      </c>
      <c r="B17" s="1" t="s">
        <v>29</v>
      </c>
      <c r="C17" s="130">
        <v>7.8929403135444883E-6</v>
      </c>
      <c r="D17" s="131">
        <v>8.9774384068834812E-6</v>
      </c>
      <c r="E17" s="131">
        <v>4.9792817043156812E-6</v>
      </c>
      <c r="F17" s="132">
        <v>3.6674125802964042E-5</v>
      </c>
      <c r="G17" s="132">
        <v>7.4832404340116371E-6</v>
      </c>
      <c r="H17" s="132">
        <v>9.9819451420293714E-6</v>
      </c>
      <c r="I17" s="132">
        <v>1.0027874195849994E-5</v>
      </c>
      <c r="J17" s="132">
        <v>1.0907269571648667E-5</v>
      </c>
      <c r="K17" s="132">
        <v>1.8066496815602993E-5</v>
      </c>
      <c r="L17" s="132">
        <v>4.9436166532471961E-6</v>
      </c>
      <c r="M17" s="132">
        <v>2.5541759234321874E-5</v>
      </c>
      <c r="N17" s="132">
        <v>8.5063198962874766E-6</v>
      </c>
      <c r="O17" s="132">
        <v>1.453857813916906E-4</v>
      </c>
      <c r="P17" s="132">
        <v>1.002112017781992</v>
      </c>
      <c r="Q17" s="132">
        <v>3.5715474578844945E-5</v>
      </c>
      <c r="R17" s="132">
        <v>5.6934028703687614E-5</v>
      </c>
      <c r="S17" s="132">
        <v>8.4202231543352977E-5</v>
      </c>
      <c r="T17" s="132">
        <v>7.0417978081954712E-6</v>
      </c>
      <c r="U17" s="132">
        <v>7.4565784721859462E-5</v>
      </c>
      <c r="V17" s="132">
        <v>1.4557803609807136E-5</v>
      </c>
      <c r="W17" s="132">
        <v>1.9095275914623457E-5</v>
      </c>
      <c r="X17" s="132">
        <v>1.3770229855637576E-5</v>
      </c>
      <c r="Y17" s="132">
        <v>3.8418788163119341E-5</v>
      </c>
      <c r="Z17" s="132">
        <v>1.4280342246904328E-5</v>
      </c>
      <c r="AA17" s="132">
        <v>1.5563399153581566E-5</v>
      </c>
      <c r="AB17" s="132">
        <v>2.2096922837861199E-5</v>
      </c>
      <c r="AC17" s="132">
        <v>2.2723303721526857E-5</v>
      </c>
      <c r="AD17" s="132">
        <v>1.5490525643629608E-5</v>
      </c>
      <c r="AE17" s="132">
        <v>1.8942389820372959E-6</v>
      </c>
      <c r="AF17" s="132">
        <v>1.9768430780577731E-5</v>
      </c>
      <c r="AG17" s="132">
        <v>3.4190753389482828E-5</v>
      </c>
      <c r="AH17" s="132">
        <v>1.8683533140592252E-5</v>
      </c>
      <c r="AI17" s="132">
        <v>1.3793803567117813E-5</v>
      </c>
      <c r="AJ17" s="132">
        <v>1.0591919686340781E-5</v>
      </c>
      <c r="AK17" s="132">
        <v>1.7452583118207866E-5</v>
      </c>
      <c r="AL17" s="132">
        <v>1.9318900418954145E-4</v>
      </c>
      <c r="AM17" s="132">
        <v>1.0451250431212714E-5</v>
      </c>
      <c r="AN17" s="132">
        <v>8.9994559913034674E-6</v>
      </c>
      <c r="AO17" s="132">
        <v>1.1643575642105304E-5</v>
      </c>
      <c r="AP17" s="132">
        <v>3.577080602832282E-6</v>
      </c>
      <c r="AQ17" s="133">
        <v>1.5898226407689616E-5</v>
      </c>
    </row>
    <row r="18" spans="1:43" ht="39.950000000000003" customHeight="1">
      <c r="A18" s="16">
        <v>15</v>
      </c>
      <c r="B18" s="1" t="s">
        <v>30</v>
      </c>
      <c r="C18" s="130">
        <v>1.8466115097058799E-5</v>
      </c>
      <c r="D18" s="131">
        <v>1.3358475925984261E-6</v>
      </c>
      <c r="E18" s="131">
        <v>1.0023109394386912E-6</v>
      </c>
      <c r="F18" s="132">
        <v>3.2236157240628581E-6</v>
      </c>
      <c r="G18" s="132">
        <v>1.4057771284856919E-6</v>
      </c>
      <c r="H18" s="132">
        <v>1.6886191593195637E-6</v>
      </c>
      <c r="I18" s="132">
        <v>1.3855383217231134E-6</v>
      </c>
      <c r="J18" s="132">
        <v>1.6742022181335244E-6</v>
      </c>
      <c r="K18" s="132">
        <v>1.9774238285305623E-6</v>
      </c>
      <c r="L18" s="132">
        <v>5.7185316059504107E-7</v>
      </c>
      <c r="M18" s="132">
        <v>9.9879613869670243E-7</v>
      </c>
      <c r="N18" s="132">
        <v>1.1002876776399789E-6</v>
      </c>
      <c r="O18" s="132">
        <v>1.9639923811284658E-5</v>
      </c>
      <c r="P18" s="132">
        <v>2.8120829524747746E-5</v>
      </c>
      <c r="Q18" s="132">
        <v>1.0003867551031063</v>
      </c>
      <c r="R18" s="132">
        <v>1.3927853448715741E-6</v>
      </c>
      <c r="S18" s="132">
        <v>1.0771378659806951E-5</v>
      </c>
      <c r="T18" s="132">
        <v>1.0702623328197853E-5</v>
      </c>
      <c r="U18" s="132">
        <v>1.4488461739799667E-5</v>
      </c>
      <c r="V18" s="132">
        <v>1.7959738845942397E-6</v>
      </c>
      <c r="W18" s="132">
        <v>3.6808235284468634E-6</v>
      </c>
      <c r="X18" s="132">
        <v>1.8271390527669439E-6</v>
      </c>
      <c r="Y18" s="132">
        <v>5.1125808095069629E-6</v>
      </c>
      <c r="Z18" s="132">
        <v>2.5056212394924652E-6</v>
      </c>
      <c r="AA18" s="132">
        <v>1.1534072617004444E-5</v>
      </c>
      <c r="AB18" s="132">
        <v>4.71117138685509E-6</v>
      </c>
      <c r="AC18" s="132">
        <v>3.5082468611603744E-6</v>
      </c>
      <c r="AD18" s="132">
        <v>2.1345401845440367E-6</v>
      </c>
      <c r="AE18" s="132">
        <v>2.9308452640779293E-7</v>
      </c>
      <c r="AF18" s="132">
        <v>3.3486627846749662E-6</v>
      </c>
      <c r="AG18" s="132">
        <v>6.1550904002327668E-6</v>
      </c>
      <c r="AH18" s="132">
        <v>2.2903418246155707E-5</v>
      </c>
      <c r="AI18" s="132">
        <v>2.306223218572132E-6</v>
      </c>
      <c r="AJ18" s="132">
        <v>5.9778373694626278E-5</v>
      </c>
      <c r="AK18" s="132">
        <v>3.0929874851496708E-6</v>
      </c>
      <c r="AL18" s="132">
        <v>2.3502854898647634E-5</v>
      </c>
      <c r="AM18" s="132">
        <v>2.2276727815243855E-6</v>
      </c>
      <c r="AN18" s="132">
        <v>1.726564938931685E-6</v>
      </c>
      <c r="AO18" s="132">
        <v>1.2010677733600953E-5</v>
      </c>
      <c r="AP18" s="132">
        <v>1.2855912011233784E-4</v>
      </c>
      <c r="AQ18" s="133">
        <v>7.4262727469868683E-6</v>
      </c>
    </row>
    <row r="19" spans="1:43" ht="39.950000000000003" customHeight="1">
      <c r="A19" s="16">
        <v>16</v>
      </c>
      <c r="B19" s="1" t="s">
        <v>31</v>
      </c>
      <c r="C19" s="130">
        <v>2.2028865661617719E-5</v>
      </c>
      <c r="D19" s="131">
        <v>2.1952485871929322E-5</v>
      </c>
      <c r="E19" s="131">
        <v>1.540469253052365E-5</v>
      </c>
      <c r="F19" s="132">
        <v>5.8541716469887346E-5</v>
      </c>
      <c r="G19" s="132">
        <v>1.9288913814868253E-5</v>
      </c>
      <c r="H19" s="132">
        <v>2.6192683805873845E-5</v>
      </c>
      <c r="I19" s="132">
        <v>2.036471464364221E-5</v>
      </c>
      <c r="J19" s="132">
        <v>2.7344052713422292E-5</v>
      </c>
      <c r="K19" s="132">
        <v>3.3665739271290449E-5</v>
      </c>
      <c r="L19" s="132">
        <v>7.8396189118562224E-6</v>
      </c>
      <c r="M19" s="132">
        <v>1.5132125542246951E-5</v>
      </c>
      <c r="N19" s="132">
        <v>5.0834963478784773E-5</v>
      </c>
      <c r="O19" s="132">
        <v>6.1682902048110493E-4</v>
      </c>
      <c r="P19" s="132">
        <v>1.7948968088534113E-4</v>
      </c>
      <c r="Q19" s="132">
        <v>4.8276447607678271E-3</v>
      </c>
      <c r="R19" s="132">
        <v>1.0121583757859964</v>
      </c>
      <c r="S19" s="132">
        <v>6.4355873028870882E-3</v>
      </c>
      <c r="T19" s="132">
        <v>1.0833451881296205E-2</v>
      </c>
      <c r="U19" s="132">
        <v>1.1056044863129903E-4</v>
      </c>
      <c r="V19" s="132">
        <v>9.7972258223185947E-5</v>
      </c>
      <c r="W19" s="132">
        <v>6.0067447448521153E-5</v>
      </c>
      <c r="X19" s="132">
        <v>3.3564121648212471E-5</v>
      </c>
      <c r="Y19" s="132">
        <v>8.3463753694497015E-5</v>
      </c>
      <c r="Z19" s="132">
        <v>3.9418288456432142E-5</v>
      </c>
      <c r="AA19" s="132">
        <v>4.1549907037917185E-5</v>
      </c>
      <c r="AB19" s="132">
        <v>5.8991046014550621E-5</v>
      </c>
      <c r="AC19" s="132">
        <v>6.3530266740907923E-5</v>
      </c>
      <c r="AD19" s="132">
        <v>3.8992393253846075E-5</v>
      </c>
      <c r="AE19" s="132">
        <v>5.2024944851400687E-6</v>
      </c>
      <c r="AF19" s="132">
        <v>5.006460967727099E-5</v>
      </c>
      <c r="AG19" s="132">
        <v>1.49891869367452E-4</v>
      </c>
      <c r="AH19" s="132">
        <v>1.4720710373010938E-4</v>
      </c>
      <c r="AI19" s="132">
        <v>8.1182247759724571E-5</v>
      </c>
      <c r="AJ19" s="132">
        <v>2.9473202530393207E-5</v>
      </c>
      <c r="AK19" s="132">
        <v>5.2192537470368217E-5</v>
      </c>
      <c r="AL19" s="132">
        <v>4.5077371467360633E-4</v>
      </c>
      <c r="AM19" s="132">
        <v>2.9843254442008453E-5</v>
      </c>
      <c r="AN19" s="132">
        <v>2.3919903382337675E-5</v>
      </c>
      <c r="AO19" s="132">
        <v>3.3334614898681563E-5</v>
      </c>
      <c r="AP19" s="132">
        <v>1.3112233357761294E-3</v>
      </c>
      <c r="AQ19" s="133">
        <v>6.7870208511758558E-5</v>
      </c>
    </row>
    <row r="20" spans="1:43" ht="39.950000000000003" customHeight="1">
      <c r="A20" s="16">
        <v>17</v>
      </c>
      <c r="B20" s="1" t="s">
        <v>32</v>
      </c>
      <c r="C20" s="130">
        <v>1.0759025034495754E-5</v>
      </c>
      <c r="D20" s="131">
        <v>1.2000926843329545E-5</v>
      </c>
      <c r="E20" s="131">
        <v>9.3888130752808096E-5</v>
      </c>
      <c r="F20" s="132">
        <v>3.030753217004006E-5</v>
      </c>
      <c r="G20" s="132">
        <v>1.0081622902088607E-5</v>
      </c>
      <c r="H20" s="132">
        <v>1.3083081689965632E-5</v>
      </c>
      <c r="I20" s="132">
        <v>2.1529427075848963E-5</v>
      </c>
      <c r="J20" s="132">
        <v>1.4132981190307236E-5</v>
      </c>
      <c r="K20" s="132">
        <v>2.1077545394944554E-5</v>
      </c>
      <c r="L20" s="132">
        <v>5.2315997223459237E-6</v>
      </c>
      <c r="M20" s="132">
        <v>9.0590623560833494E-6</v>
      </c>
      <c r="N20" s="132">
        <v>3.5813856171999987E-5</v>
      </c>
      <c r="O20" s="132">
        <v>4.6594975859079679E-4</v>
      </c>
      <c r="P20" s="132">
        <v>8.2286797720712741E-4</v>
      </c>
      <c r="Q20" s="132">
        <v>7.0226606211835473E-4</v>
      </c>
      <c r="R20" s="132">
        <v>2.6868160585275997E-3</v>
      </c>
      <c r="S20" s="132">
        <v>1.0032236698663433</v>
      </c>
      <c r="T20" s="132">
        <v>8.5316695156877911E-4</v>
      </c>
      <c r="U20" s="132">
        <v>7.548867788348231E-4</v>
      </c>
      <c r="V20" s="132">
        <v>2.1076851792822057E-5</v>
      </c>
      <c r="W20" s="132">
        <v>3.3622947188060892E-4</v>
      </c>
      <c r="X20" s="132">
        <v>2.1369069227265222E-5</v>
      </c>
      <c r="Y20" s="132">
        <v>5.8470433432139417E-5</v>
      </c>
      <c r="Z20" s="132">
        <v>1.9556758792504677E-5</v>
      </c>
      <c r="AA20" s="132">
        <v>2.9209492826956332E-5</v>
      </c>
      <c r="AB20" s="132">
        <v>3.4246939167790714E-5</v>
      </c>
      <c r="AC20" s="132">
        <v>2.8048802697537656E-5</v>
      </c>
      <c r="AD20" s="132">
        <v>2.1968137140951563E-5</v>
      </c>
      <c r="AE20" s="132">
        <v>5.4711064308514619E-6</v>
      </c>
      <c r="AF20" s="132">
        <v>3.7273768314166764E-5</v>
      </c>
      <c r="AG20" s="132">
        <v>5.2736417283934909E-5</v>
      </c>
      <c r="AH20" s="132">
        <v>1.0140419553919754E-4</v>
      </c>
      <c r="AI20" s="132">
        <v>3.6445129042129346E-5</v>
      </c>
      <c r="AJ20" s="132">
        <v>1.6739250377210894E-5</v>
      </c>
      <c r="AK20" s="132">
        <v>2.221244999645608E-5</v>
      </c>
      <c r="AL20" s="132">
        <v>2.1884203386744611E-4</v>
      </c>
      <c r="AM20" s="132">
        <v>1.8306836424321335E-5</v>
      </c>
      <c r="AN20" s="132">
        <v>1.3916485488458024E-5</v>
      </c>
      <c r="AO20" s="132">
        <v>2.5312418644493635E-5</v>
      </c>
      <c r="AP20" s="132">
        <v>9.5122375919974218E-6</v>
      </c>
      <c r="AQ20" s="133">
        <v>8.1668911657761196E-5</v>
      </c>
    </row>
    <row r="21" spans="1:43" ht="39.950000000000003" customHeight="1">
      <c r="A21" s="16">
        <v>18</v>
      </c>
      <c r="B21" s="1" t="s">
        <v>33</v>
      </c>
      <c r="C21" s="130">
        <v>1.331688944343698E-7</v>
      </c>
      <c r="D21" s="131">
        <v>1.3909127245901834E-7</v>
      </c>
      <c r="E21" s="131">
        <v>9.5123063352524526E-8</v>
      </c>
      <c r="F21" s="132">
        <v>3.3439136887491823E-7</v>
      </c>
      <c r="G21" s="132">
        <v>1.4338095119742878E-7</v>
      </c>
      <c r="H21" s="132">
        <v>1.5799780203817583E-7</v>
      </c>
      <c r="I21" s="132">
        <v>1.2540812061442959E-7</v>
      </c>
      <c r="J21" s="132">
        <v>1.6056940472580297E-7</v>
      </c>
      <c r="K21" s="132">
        <v>2.0454243364365318E-7</v>
      </c>
      <c r="L21" s="132">
        <v>6.1646267920593441E-8</v>
      </c>
      <c r="M21" s="132">
        <v>1.0514975045949244E-7</v>
      </c>
      <c r="N21" s="132">
        <v>1.1348592204112779E-7</v>
      </c>
      <c r="O21" s="132">
        <v>4.0470888504893019E-6</v>
      </c>
      <c r="P21" s="132">
        <v>5.6440311381485153E-7</v>
      </c>
      <c r="Q21" s="132">
        <v>1.0936017870611827E-7</v>
      </c>
      <c r="R21" s="132">
        <v>2.1719154483877513E-7</v>
      </c>
      <c r="S21" s="132">
        <v>2.336120771914718E-7</v>
      </c>
      <c r="T21" s="132">
        <v>1.0000276852227741</v>
      </c>
      <c r="U21" s="132">
        <v>1.1300054490817883E-5</v>
      </c>
      <c r="V21" s="132">
        <v>1.4760481840911287E-7</v>
      </c>
      <c r="W21" s="132">
        <v>2.7499114806927153E-6</v>
      </c>
      <c r="X21" s="132">
        <v>2.3839113620397792E-7</v>
      </c>
      <c r="Y21" s="132">
        <v>5.3810050063744872E-7</v>
      </c>
      <c r="Z21" s="132">
        <v>2.4778605568525575E-7</v>
      </c>
      <c r="AA21" s="132">
        <v>7.1154069124183796E-7</v>
      </c>
      <c r="AB21" s="132">
        <v>6.5074967265758021E-7</v>
      </c>
      <c r="AC21" s="132">
        <v>5.2929442407200379E-7</v>
      </c>
      <c r="AD21" s="132">
        <v>5.0532419689020892E-7</v>
      </c>
      <c r="AE21" s="132">
        <v>6.5306035608296642E-8</v>
      </c>
      <c r="AF21" s="132">
        <v>4.2320722536327732E-7</v>
      </c>
      <c r="AG21" s="132">
        <v>8.2655485132533241E-7</v>
      </c>
      <c r="AH21" s="132">
        <v>3.04595455736961E-6</v>
      </c>
      <c r="AI21" s="132">
        <v>3.4593531592230658E-7</v>
      </c>
      <c r="AJ21" s="132">
        <v>2.11210906051595E-7</v>
      </c>
      <c r="AK21" s="132">
        <v>3.7865025081606677E-7</v>
      </c>
      <c r="AL21" s="132">
        <v>2.3264292048072664E-6</v>
      </c>
      <c r="AM21" s="132">
        <v>2.0133398330964156E-7</v>
      </c>
      <c r="AN21" s="132">
        <v>3.8950313355902933E-7</v>
      </c>
      <c r="AO21" s="132">
        <v>3.5141556589731056E-7</v>
      </c>
      <c r="AP21" s="132">
        <v>1.0511329745477292E-7</v>
      </c>
      <c r="AQ21" s="133">
        <v>9.3638703511607615E-7</v>
      </c>
    </row>
    <row r="22" spans="1:43" ht="39.950000000000003" customHeight="1">
      <c r="A22" s="16">
        <v>19</v>
      </c>
      <c r="B22" s="1" t="s">
        <v>34</v>
      </c>
      <c r="C22" s="130">
        <v>1.7310811936257667E-5</v>
      </c>
      <c r="D22" s="131">
        <v>2.0909642095905006E-5</v>
      </c>
      <c r="E22" s="131">
        <v>8.7519739767223301E-4</v>
      </c>
      <c r="F22" s="132">
        <v>3.5746634487069397E-5</v>
      </c>
      <c r="G22" s="132">
        <v>2.34009785488987E-5</v>
      </c>
      <c r="H22" s="132">
        <v>1.7059865969811254E-5</v>
      </c>
      <c r="I22" s="132">
        <v>1.9845359609686359E-5</v>
      </c>
      <c r="J22" s="132">
        <v>2.2064064848127201E-5</v>
      </c>
      <c r="K22" s="132">
        <v>3.732549815607415E-5</v>
      </c>
      <c r="L22" s="132">
        <v>1.3922971585411361E-5</v>
      </c>
      <c r="M22" s="132">
        <v>1.6593132293559634E-5</v>
      </c>
      <c r="N22" s="132">
        <v>1.5521572941334224E-5</v>
      </c>
      <c r="O22" s="132">
        <v>1.6823665400312637E-5</v>
      </c>
      <c r="P22" s="132">
        <v>1.225796439914626E-5</v>
      </c>
      <c r="Q22" s="132">
        <v>1.3824541384815277E-5</v>
      </c>
      <c r="R22" s="132">
        <v>1.3465362882628884E-5</v>
      </c>
      <c r="S22" s="132">
        <v>1.6373024254895805E-5</v>
      </c>
      <c r="T22" s="132">
        <v>1.3685611864727887E-5</v>
      </c>
      <c r="U22" s="132">
        <v>1.0017873677503493</v>
      </c>
      <c r="V22" s="132">
        <v>3.2407381388876606E-5</v>
      </c>
      <c r="W22" s="132">
        <v>2.9235093287800123E-5</v>
      </c>
      <c r="X22" s="132">
        <v>2.7908330767403875E-5</v>
      </c>
      <c r="Y22" s="132">
        <v>3.9944199506268238E-5</v>
      </c>
      <c r="Z22" s="132">
        <v>3.2069584786372437E-5</v>
      </c>
      <c r="AA22" s="132">
        <v>2.8296193669878137E-5</v>
      </c>
      <c r="AB22" s="132">
        <v>2.7500090540232878E-5</v>
      </c>
      <c r="AC22" s="132">
        <v>3.3474872689148869E-5</v>
      </c>
      <c r="AD22" s="132">
        <v>1.7114501858840783E-5</v>
      </c>
      <c r="AE22" s="132">
        <v>2.6767181862276238E-6</v>
      </c>
      <c r="AF22" s="132">
        <v>5.7638254196954277E-4</v>
      </c>
      <c r="AG22" s="132">
        <v>4.130222256787581E-5</v>
      </c>
      <c r="AH22" s="132">
        <v>1.2561806713702066E-4</v>
      </c>
      <c r="AI22" s="132">
        <v>2.1888017564724487E-5</v>
      </c>
      <c r="AJ22" s="132">
        <v>1.5836330300701343E-5</v>
      </c>
      <c r="AK22" s="132">
        <v>2.8724559611651762E-5</v>
      </c>
      <c r="AL22" s="132">
        <v>1.8172481039207603E-4</v>
      </c>
      <c r="AM22" s="132">
        <v>4.3859625990791926E-5</v>
      </c>
      <c r="AN22" s="132">
        <v>2.0614888332073441E-5</v>
      </c>
      <c r="AO22" s="132">
        <v>2.0121728933402085E-5</v>
      </c>
      <c r="AP22" s="132">
        <v>2.3839603421855245E-5</v>
      </c>
      <c r="AQ22" s="133">
        <v>7.3949911748168737E-5</v>
      </c>
    </row>
    <row r="23" spans="1:43" ht="39.950000000000003" customHeight="1">
      <c r="A23" s="16">
        <v>20</v>
      </c>
      <c r="B23" s="1" t="s">
        <v>35</v>
      </c>
      <c r="C23" s="130">
        <v>3.1869194459273405E-3</v>
      </c>
      <c r="D23" s="131">
        <v>8.2509521377301144E-3</v>
      </c>
      <c r="E23" s="131">
        <v>1.0083141150829504E-2</v>
      </c>
      <c r="F23" s="132">
        <v>1.3781017655366833E-2</v>
      </c>
      <c r="G23" s="132">
        <v>3.8363945681821163E-3</v>
      </c>
      <c r="H23" s="132">
        <v>4.7194330298982673E-3</v>
      </c>
      <c r="I23" s="132">
        <v>4.4464178243237146E-3</v>
      </c>
      <c r="J23" s="132">
        <v>3.4154508442124742E-3</v>
      </c>
      <c r="K23" s="132">
        <v>3.3412734628607181E-3</v>
      </c>
      <c r="L23" s="132">
        <v>1.0612025644861111E-3</v>
      </c>
      <c r="M23" s="132">
        <v>1.5675467744349315E-3</v>
      </c>
      <c r="N23" s="132">
        <v>1.4917792753482817E-3</v>
      </c>
      <c r="O23" s="132">
        <v>2.2115596122099269E-3</v>
      </c>
      <c r="P23" s="132">
        <v>1.949452042277901E-3</v>
      </c>
      <c r="Q23" s="132">
        <v>5.1718147572184263E-3</v>
      </c>
      <c r="R23" s="132">
        <v>3.4985048653070603E-3</v>
      </c>
      <c r="S23" s="132">
        <v>3.2799421839974073E-3</v>
      </c>
      <c r="T23" s="132">
        <v>5.235453575664171E-3</v>
      </c>
      <c r="U23" s="132">
        <v>2.1936378791497955E-3</v>
      </c>
      <c r="V23" s="132">
        <v>1.0117297621670995</v>
      </c>
      <c r="W23" s="132">
        <v>3.6728951433541959E-3</v>
      </c>
      <c r="X23" s="132">
        <v>5.466149288164324E-3</v>
      </c>
      <c r="Y23" s="132">
        <v>7.5857752953209156E-3</v>
      </c>
      <c r="Z23" s="132">
        <v>4.4317778142223098E-3</v>
      </c>
      <c r="AA23" s="132">
        <v>2.5287156308554568E-3</v>
      </c>
      <c r="AB23" s="132">
        <v>3.6423293491178372E-3</v>
      </c>
      <c r="AC23" s="132">
        <v>2.8874051808164031E-3</v>
      </c>
      <c r="AD23" s="132">
        <v>8.9743050982933853E-4</v>
      </c>
      <c r="AE23" s="132">
        <v>2.7324186086506778E-4</v>
      </c>
      <c r="AF23" s="132">
        <v>9.1907936975072647E-3</v>
      </c>
      <c r="AG23" s="132">
        <v>3.9316351885339594E-3</v>
      </c>
      <c r="AH23" s="132">
        <v>3.2500952234568539E-3</v>
      </c>
      <c r="AI23" s="132">
        <v>2.8399338811060143E-3</v>
      </c>
      <c r="AJ23" s="132">
        <v>1.4905686452152426E-3</v>
      </c>
      <c r="AK23" s="132">
        <v>6.6133155159264993E-3</v>
      </c>
      <c r="AL23" s="132">
        <v>2.782789064526101E-3</v>
      </c>
      <c r="AM23" s="132">
        <v>3.0558822036061382E-3</v>
      </c>
      <c r="AN23" s="132">
        <v>1.7917838243844259E-3</v>
      </c>
      <c r="AO23" s="132">
        <v>3.5103238050659116E-3</v>
      </c>
      <c r="AP23" s="132">
        <v>1.8699595765148441E-2</v>
      </c>
      <c r="AQ23" s="133">
        <v>4.4611311076325289E-3</v>
      </c>
    </row>
    <row r="24" spans="1:43" ht="39.950000000000003" customHeight="1">
      <c r="A24" s="16">
        <v>21</v>
      </c>
      <c r="B24" s="1" t="s">
        <v>36</v>
      </c>
      <c r="C24" s="130">
        <v>3.0247500766105804E-3</v>
      </c>
      <c r="D24" s="131">
        <v>3.3926080900664179E-3</v>
      </c>
      <c r="E24" s="131">
        <v>1.156424248288592E-3</v>
      </c>
      <c r="F24" s="132">
        <v>8.7966098319005818E-3</v>
      </c>
      <c r="G24" s="132">
        <v>1.2303613382652417E-3</v>
      </c>
      <c r="H24" s="132">
        <v>2.9140973525287211E-3</v>
      </c>
      <c r="I24" s="132">
        <v>3.0531536809594566E-3</v>
      </c>
      <c r="J24" s="132">
        <v>3.5090760215083479E-3</v>
      </c>
      <c r="K24" s="132">
        <v>5.8984265296934089E-3</v>
      </c>
      <c r="L24" s="132">
        <v>3.6371095694950608E-3</v>
      </c>
      <c r="M24" s="132">
        <v>4.2472749111254959E-3</v>
      </c>
      <c r="N24" s="132">
        <v>4.5801301020924794E-3</v>
      </c>
      <c r="O24" s="132">
        <v>2.3562770584467521E-3</v>
      </c>
      <c r="P24" s="132">
        <v>3.1749997754402155E-3</v>
      </c>
      <c r="Q24" s="132">
        <v>1.6200773863530517E-3</v>
      </c>
      <c r="R24" s="132">
        <v>2.25308667470153E-3</v>
      </c>
      <c r="S24" s="132">
        <v>2.1825756220416608E-3</v>
      </c>
      <c r="T24" s="132">
        <v>2.2840827425175338E-3</v>
      </c>
      <c r="U24" s="132">
        <v>1.4599754602182987E-3</v>
      </c>
      <c r="V24" s="132">
        <v>2.6015423366808621E-3</v>
      </c>
      <c r="W24" s="132">
        <v>1.0015011443831081</v>
      </c>
      <c r="X24" s="132">
        <v>1.6228269110408877E-2</v>
      </c>
      <c r="Y24" s="132">
        <v>3.3978647554786939E-2</v>
      </c>
      <c r="Z24" s="132">
        <v>4.7890495865853836E-3</v>
      </c>
      <c r="AA24" s="132">
        <v>3.6920164600291795E-3</v>
      </c>
      <c r="AB24" s="132">
        <v>5.1146844827806379E-3</v>
      </c>
      <c r="AC24" s="132">
        <v>3.2729527555498115E-3</v>
      </c>
      <c r="AD24" s="132">
        <v>8.2062044101345322E-3</v>
      </c>
      <c r="AE24" s="132">
        <v>1.026655835750926E-2</v>
      </c>
      <c r="AF24" s="132">
        <v>6.2762834647934326E-3</v>
      </c>
      <c r="AG24" s="132">
        <v>4.38683485483231E-3</v>
      </c>
      <c r="AH24" s="132">
        <v>8.2117119729085298E-3</v>
      </c>
      <c r="AI24" s="132">
        <v>7.3537280053960537E-3</v>
      </c>
      <c r="AJ24" s="132">
        <v>3.0072572786851645E-3</v>
      </c>
      <c r="AK24" s="132">
        <v>2.899166455072304E-3</v>
      </c>
      <c r="AL24" s="132">
        <v>2.0931001829811537E-3</v>
      </c>
      <c r="AM24" s="132">
        <v>3.832136109354315E-3</v>
      </c>
      <c r="AN24" s="132">
        <v>2.7213609750998311E-3</v>
      </c>
      <c r="AO24" s="132">
        <v>4.4093251925588356E-3</v>
      </c>
      <c r="AP24" s="132">
        <v>8.6895024915722085E-4</v>
      </c>
      <c r="AQ24" s="133">
        <v>3.3116161546246432E-3</v>
      </c>
    </row>
    <row r="25" spans="1:43" ht="39.950000000000003" customHeight="1">
      <c r="A25" s="16">
        <v>22</v>
      </c>
      <c r="B25" s="1" t="s">
        <v>37</v>
      </c>
      <c r="C25" s="130">
        <v>8.4905219541810458E-3</v>
      </c>
      <c r="D25" s="131">
        <v>1.2227121808399627E-2</v>
      </c>
      <c r="E25" s="131">
        <v>1.5615663628924905E-3</v>
      </c>
      <c r="F25" s="132">
        <v>1.4202167755371529E-2</v>
      </c>
      <c r="G25" s="132">
        <v>8.7139722809065484E-3</v>
      </c>
      <c r="H25" s="132">
        <v>1.7141855508112501E-2</v>
      </c>
      <c r="I25" s="132">
        <v>1.3640299034113547E-2</v>
      </c>
      <c r="J25" s="132">
        <v>1.4346463998219783E-2</v>
      </c>
      <c r="K25" s="132">
        <v>2.5941629951506621E-2</v>
      </c>
      <c r="L25" s="132">
        <v>2.827670615562743E-2</v>
      </c>
      <c r="M25" s="132">
        <v>2.0409764221406761E-2</v>
      </c>
      <c r="N25" s="132">
        <v>1.5598575655517765E-2</v>
      </c>
      <c r="O25" s="132">
        <v>8.129222924895714E-3</v>
      </c>
      <c r="P25" s="132">
        <v>7.4264774991900798E-3</v>
      </c>
      <c r="Q25" s="132">
        <v>7.3905490372157996E-3</v>
      </c>
      <c r="R25" s="132">
        <v>1.65087804780726E-2</v>
      </c>
      <c r="S25" s="132">
        <v>7.1317737056579757E-3</v>
      </c>
      <c r="T25" s="132">
        <v>5.777766515935168E-3</v>
      </c>
      <c r="U25" s="132">
        <v>1.2383188454541918E-2</v>
      </c>
      <c r="V25" s="132">
        <v>1.6410401503133012E-2</v>
      </c>
      <c r="W25" s="132">
        <v>3.703530103023238E-3</v>
      </c>
      <c r="X25" s="132">
        <v>1.0604082195035183</v>
      </c>
      <c r="Y25" s="132">
        <v>3.62532652198021E-2</v>
      </c>
      <c r="Z25" s="132">
        <v>4.98661233746008E-2</v>
      </c>
      <c r="AA25" s="132">
        <v>4.9733665298972371E-3</v>
      </c>
      <c r="AB25" s="132">
        <v>2.91568381283492E-2</v>
      </c>
      <c r="AC25" s="132">
        <v>4.6557481566817877E-3</v>
      </c>
      <c r="AD25" s="132">
        <v>8.7420801002250914E-3</v>
      </c>
      <c r="AE25" s="132">
        <v>3.9924694587452678E-4</v>
      </c>
      <c r="AF25" s="132">
        <v>1.0494979776503847E-2</v>
      </c>
      <c r="AG25" s="132">
        <v>5.9195326442224375E-3</v>
      </c>
      <c r="AH25" s="132">
        <v>9.9315899110677657E-3</v>
      </c>
      <c r="AI25" s="132">
        <v>1.3895376740067952E-2</v>
      </c>
      <c r="AJ25" s="132">
        <v>1.0334812918142406E-2</v>
      </c>
      <c r="AK25" s="132">
        <v>4.9960181794242078E-3</v>
      </c>
      <c r="AL25" s="132">
        <v>5.2644449476507973E-3</v>
      </c>
      <c r="AM25" s="132">
        <v>4.1653174340420943E-2</v>
      </c>
      <c r="AN25" s="132">
        <v>2.7101759011983664E-2</v>
      </c>
      <c r="AO25" s="132">
        <v>2.1284702690970988E-2</v>
      </c>
      <c r="AP25" s="132">
        <v>3.2289613873975349E-3</v>
      </c>
      <c r="AQ25" s="133">
        <v>7.5962844747982858E-3</v>
      </c>
    </row>
    <row r="26" spans="1:43" ht="39.950000000000003" customHeight="1">
      <c r="A26" s="16">
        <v>23</v>
      </c>
      <c r="B26" s="1" t="s">
        <v>38</v>
      </c>
      <c r="C26" s="130">
        <v>1.5615561280393222E-3</v>
      </c>
      <c r="D26" s="131">
        <v>2.904606122862834E-4</v>
      </c>
      <c r="E26" s="131">
        <v>5.2427897314856996E-4</v>
      </c>
      <c r="F26" s="132">
        <v>3.4952720034404673E-3</v>
      </c>
      <c r="G26" s="132">
        <v>2.2487292636033042E-3</v>
      </c>
      <c r="H26" s="132">
        <v>1.0170462914989265E-3</v>
      </c>
      <c r="I26" s="132">
        <v>1.1490634057417532E-3</v>
      </c>
      <c r="J26" s="132">
        <v>1.4165742906858392E-3</v>
      </c>
      <c r="K26" s="132">
        <v>1.871761125681936E-3</v>
      </c>
      <c r="L26" s="132">
        <v>1.2856541684908936E-3</v>
      </c>
      <c r="M26" s="132">
        <v>1.884391966460021E-4</v>
      </c>
      <c r="N26" s="132">
        <v>1.0614292433814064E-3</v>
      </c>
      <c r="O26" s="132">
        <v>9.0548821112147499E-4</v>
      </c>
      <c r="P26" s="132">
        <v>8.0349719168184067E-4</v>
      </c>
      <c r="Q26" s="132">
        <v>1.8912730686454073E-4</v>
      </c>
      <c r="R26" s="132">
        <v>8.0568896035185863E-4</v>
      </c>
      <c r="S26" s="132">
        <v>7.4994151734411032E-4</v>
      </c>
      <c r="T26" s="132">
        <v>1.8021362350871198E-4</v>
      </c>
      <c r="U26" s="132">
        <v>9.1156191711247849E-4</v>
      </c>
      <c r="V26" s="132">
        <v>1.1728387678049271E-3</v>
      </c>
      <c r="W26" s="132">
        <v>1.3047755345266766E-3</v>
      </c>
      <c r="X26" s="132">
        <v>1.4195345689170188E-3</v>
      </c>
      <c r="Y26" s="132">
        <v>1.0949778656761635</v>
      </c>
      <c r="Z26" s="132">
        <v>1.0414984447838204E-2</v>
      </c>
      <c r="AA26" s="132">
        <v>1.5680260147912094E-3</v>
      </c>
      <c r="AB26" s="132">
        <v>5.295896631227202E-3</v>
      </c>
      <c r="AC26" s="132">
        <v>1.8638442135553838E-3</v>
      </c>
      <c r="AD26" s="132">
        <v>1.5903000857298742E-3</v>
      </c>
      <c r="AE26" s="132">
        <v>1.4480424517773774E-4</v>
      </c>
      <c r="AF26" s="132">
        <v>2.6661036901082943E-3</v>
      </c>
      <c r="AG26" s="132">
        <v>2.6372176570711933E-3</v>
      </c>
      <c r="AH26" s="132">
        <v>4.7221422024928041E-3</v>
      </c>
      <c r="AI26" s="132">
        <v>9.9506856407983561E-3</v>
      </c>
      <c r="AJ26" s="132">
        <v>5.3288710832327529E-3</v>
      </c>
      <c r="AK26" s="132">
        <v>2.9221445561986538E-3</v>
      </c>
      <c r="AL26" s="132">
        <v>1.2223193509442926E-3</v>
      </c>
      <c r="AM26" s="132">
        <v>1.3742801636613422E-2</v>
      </c>
      <c r="AN26" s="132">
        <v>1.060884002896589E-2</v>
      </c>
      <c r="AO26" s="132">
        <v>8.5366886387818561E-3</v>
      </c>
      <c r="AP26" s="132">
        <v>6.0015925148044135E-4</v>
      </c>
      <c r="AQ26" s="133">
        <v>3.566796077191966E-3</v>
      </c>
    </row>
    <row r="27" spans="1:43" ht="39.950000000000003" customHeight="1">
      <c r="A27" s="16">
        <v>24</v>
      </c>
      <c r="B27" s="1" t="s">
        <v>39</v>
      </c>
      <c r="C27" s="130">
        <v>7.2205308614679993E-4</v>
      </c>
      <c r="D27" s="131">
        <v>3.1186336792697324E-4</v>
      </c>
      <c r="E27" s="131">
        <v>2.8871446722990909E-4</v>
      </c>
      <c r="F27" s="132">
        <v>1.0674766291559285E-3</v>
      </c>
      <c r="G27" s="132">
        <v>8.0880657399614404E-4</v>
      </c>
      <c r="H27" s="132">
        <v>5.1303976995749052E-4</v>
      </c>
      <c r="I27" s="132">
        <v>5.4331358708241428E-4</v>
      </c>
      <c r="J27" s="132">
        <v>2.1149037455560813E-3</v>
      </c>
      <c r="K27" s="132">
        <v>3.1790138885393225E-3</v>
      </c>
      <c r="L27" s="132">
        <v>3.7006158210538595E-4</v>
      </c>
      <c r="M27" s="132">
        <v>3.4437983782846754E-4</v>
      </c>
      <c r="N27" s="132">
        <v>3.0266331398414082E-4</v>
      </c>
      <c r="O27" s="132">
        <v>5.1289983357085528E-4</v>
      </c>
      <c r="P27" s="132">
        <v>2.8057359894742166E-4</v>
      </c>
      <c r="Q27" s="132">
        <v>2.3054300256927416E-4</v>
      </c>
      <c r="R27" s="132">
        <v>5.8902219159678274E-4</v>
      </c>
      <c r="S27" s="132">
        <v>3.8217664495704146E-4</v>
      </c>
      <c r="T27" s="132">
        <v>1.7470546537014524E-4</v>
      </c>
      <c r="U27" s="132">
        <v>1.4654348290576475E-3</v>
      </c>
      <c r="V27" s="132">
        <v>7.0897747405034549E-4</v>
      </c>
      <c r="W27" s="132">
        <v>1.5649506832217204E-3</v>
      </c>
      <c r="X27" s="132">
        <v>7.7926274743726348E-3</v>
      </c>
      <c r="Y27" s="132">
        <v>2.0699198728096218E-3</v>
      </c>
      <c r="Z27" s="132">
        <v>1.0009261517075083</v>
      </c>
      <c r="AA27" s="132">
        <v>1.1511880880054133E-3</v>
      </c>
      <c r="AB27" s="132">
        <v>1.6852661870672577E-3</v>
      </c>
      <c r="AC27" s="132">
        <v>2.6583151365030255E-3</v>
      </c>
      <c r="AD27" s="132">
        <v>4.3357178093719355E-4</v>
      </c>
      <c r="AE27" s="132">
        <v>1.7489687641158172E-4</v>
      </c>
      <c r="AF27" s="132">
        <v>4.1163181702099849E-3</v>
      </c>
      <c r="AG27" s="132">
        <v>2.9464931737802108E-3</v>
      </c>
      <c r="AH27" s="132">
        <v>1.6899683896584562E-2</v>
      </c>
      <c r="AI27" s="132">
        <v>3.6736976673675931E-3</v>
      </c>
      <c r="AJ27" s="132">
        <v>3.0307030552276025E-3</v>
      </c>
      <c r="AK27" s="132">
        <v>5.1823640362962716E-4</v>
      </c>
      <c r="AL27" s="132">
        <v>6.3310236966561504E-4</v>
      </c>
      <c r="AM27" s="132">
        <v>3.3358176734975209E-2</v>
      </c>
      <c r="AN27" s="132">
        <v>1.1501037218252266E-2</v>
      </c>
      <c r="AO27" s="132">
        <v>9.6039054580309615E-3</v>
      </c>
      <c r="AP27" s="132">
        <v>3.5207896191202055E-4</v>
      </c>
      <c r="AQ27" s="133">
        <v>1.455415921779646E-2</v>
      </c>
    </row>
    <row r="28" spans="1:43" ht="39.950000000000003" customHeight="1">
      <c r="A28" s="16">
        <v>25</v>
      </c>
      <c r="B28" s="1" t="s">
        <v>192</v>
      </c>
      <c r="C28" s="130">
        <v>1.4766894899076585E-2</v>
      </c>
      <c r="D28" s="131">
        <v>1.7162794502142711E-2</v>
      </c>
      <c r="E28" s="131">
        <v>1.1637987964622917E-2</v>
      </c>
      <c r="F28" s="132">
        <v>9.9610468050387313E-3</v>
      </c>
      <c r="G28" s="132">
        <v>2.1033663323364427E-2</v>
      </c>
      <c r="H28" s="132">
        <v>2.2074171206276562E-2</v>
      </c>
      <c r="I28" s="132">
        <v>2.6458948812021328E-2</v>
      </c>
      <c r="J28" s="132">
        <v>2.2483363174203682E-2</v>
      </c>
      <c r="K28" s="132">
        <v>1.3203950114209877E-2</v>
      </c>
      <c r="L28" s="132">
        <v>1.4372892949568698E-2</v>
      </c>
      <c r="M28" s="132">
        <v>2.0260158513050162E-2</v>
      </c>
      <c r="N28" s="132">
        <v>1.661535804878185E-2</v>
      </c>
      <c r="O28" s="132">
        <v>1.4576933029119049E-2</v>
      </c>
      <c r="P28" s="132">
        <v>1.2486195104386354E-2</v>
      </c>
      <c r="Q28" s="132">
        <v>1.6478141796145838E-2</v>
      </c>
      <c r="R28" s="132">
        <v>1.5131351044839633E-2</v>
      </c>
      <c r="S28" s="132">
        <v>1.6792747332126715E-2</v>
      </c>
      <c r="T28" s="132">
        <v>1.6401269366197048E-2</v>
      </c>
      <c r="U28" s="132">
        <v>2.1656919856434594E-2</v>
      </c>
      <c r="V28" s="132">
        <v>2.3937798399943973E-2</v>
      </c>
      <c r="W28" s="132">
        <v>2.0389748821848529E-2</v>
      </c>
      <c r="X28" s="132">
        <v>7.6451710727261646E-3</v>
      </c>
      <c r="Y28" s="132">
        <v>9.7039717361459155E-3</v>
      </c>
      <c r="Z28" s="132">
        <v>5.7342000519893912E-3</v>
      </c>
      <c r="AA28" s="132">
        <v>1.0046034242999184</v>
      </c>
      <c r="AB28" s="132">
        <v>4.5123149339127058E-3</v>
      </c>
      <c r="AC28" s="132">
        <v>2.8757558094885472E-3</v>
      </c>
      <c r="AD28" s="132">
        <v>1.3937811390625819E-3</v>
      </c>
      <c r="AE28" s="132">
        <v>5.0113916374249477E-4</v>
      </c>
      <c r="AF28" s="132">
        <v>4.0080207964383078E-3</v>
      </c>
      <c r="AG28" s="132">
        <v>5.7219198282212821E-3</v>
      </c>
      <c r="AH28" s="132">
        <v>3.6009275638855033E-3</v>
      </c>
      <c r="AI28" s="132">
        <v>4.9617198812198946E-3</v>
      </c>
      <c r="AJ28" s="132">
        <v>1.8405170488408059E-2</v>
      </c>
      <c r="AK28" s="132">
        <v>9.6762976923459466E-3</v>
      </c>
      <c r="AL28" s="132">
        <v>5.9483911343009687E-3</v>
      </c>
      <c r="AM28" s="132">
        <v>1.4863624163523746E-2</v>
      </c>
      <c r="AN28" s="132">
        <v>3.0480100021232394E-2</v>
      </c>
      <c r="AO28" s="132">
        <v>7.1936191246043399E-3</v>
      </c>
      <c r="AP28" s="132">
        <v>5.4998574304654067E-2</v>
      </c>
      <c r="AQ28" s="133">
        <v>5.5812822468393718E-3</v>
      </c>
    </row>
    <row r="29" spans="1:43" ht="39.950000000000003" customHeight="1">
      <c r="A29" s="16">
        <v>26</v>
      </c>
      <c r="B29" s="1" t="s">
        <v>193</v>
      </c>
      <c r="C29" s="130">
        <v>2.6340309434467784E-2</v>
      </c>
      <c r="D29" s="131">
        <v>1.6395828733061255E-2</v>
      </c>
      <c r="E29" s="131">
        <v>1.2404656248039244E-2</v>
      </c>
      <c r="F29" s="132">
        <v>1.177989460200792E-2</v>
      </c>
      <c r="G29" s="132">
        <v>3.4958920922030174E-3</v>
      </c>
      <c r="H29" s="132">
        <v>2.308561549144245E-2</v>
      </c>
      <c r="I29" s="132">
        <v>6.1745821168816065E-3</v>
      </c>
      <c r="J29" s="132">
        <v>2.417181182941347E-3</v>
      </c>
      <c r="K29" s="132">
        <v>3.7068526523032375E-3</v>
      </c>
      <c r="L29" s="132">
        <v>1.446138653586298E-3</v>
      </c>
      <c r="M29" s="132">
        <v>2.750966815406809E-3</v>
      </c>
      <c r="N29" s="132">
        <v>1.880028141925379E-3</v>
      </c>
      <c r="O29" s="132">
        <v>4.3880691868695152E-3</v>
      </c>
      <c r="P29" s="132">
        <v>5.3017155162205466E-3</v>
      </c>
      <c r="Q29" s="132">
        <v>5.5457116776375564E-3</v>
      </c>
      <c r="R29" s="132">
        <v>1.8731614646753027E-3</v>
      </c>
      <c r="S29" s="132">
        <v>4.4085182243979231E-3</v>
      </c>
      <c r="T29" s="132">
        <v>4.0398969464004973E-3</v>
      </c>
      <c r="U29" s="132">
        <v>4.3626577036240746E-3</v>
      </c>
      <c r="V29" s="132">
        <v>3.6356892045094113E-3</v>
      </c>
      <c r="W29" s="132">
        <v>5.8052140519688003E-3</v>
      </c>
      <c r="X29" s="132">
        <v>1.4835167610950668E-3</v>
      </c>
      <c r="Y29" s="132">
        <v>5.4759880432315141E-3</v>
      </c>
      <c r="Z29" s="132">
        <v>6.2492635342831573E-3</v>
      </c>
      <c r="AA29" s="132">
        <v>6.2891872179059354E-3</v>
      </c>
      <c r="AB29" s="132">
        <v>1.0061630724934472</v>
      </c>
      <c r="AC29" s="132">
        <v>3.7565272561558461E-3</v>
      </c>
      <c r="AD29" s="132">
        <v>2.5151368633879552E-3</v>
      </c>
      <c r="AE29" s="132">
        <v>7.6736659476584271E-4</v>
      </c>
      <c r="AF29" s="132">
        <v>3.6715583067051531E-3</v>
      </c>
      <c r="AG29" s="132">
        <v>6.0598400848516434E-3</v>
      </c>
      <c r="AH29" s="132">
        <v>6.0471168660174738E-3</v>
      </c>
      <c r="AI29" s="132">
        <v>7.6199950659314461E-3</v>
      </c>
      <c r="AJ29" s="132">
        <v>5.1855928634057958E-3</v>
      </c>
      <c r="AK29" s="132">
        <v>1.8188007095049398E-2</v>
      </c>
      <c r="AL29" s="132">
        <v>6.452984563685653E-3</v>
      </c>
      <c r="AM29" s="132">
        <v>2.1735023859326387E-2</v>
      </c>
      <c r="AN29" s="132">
        <v>4.3936120912158844E-2</v>
      </c>
      <c r="AO29" s="132">
        <v>1.4487418156258496E-2</v>
      </c>
      <c r="AP29" s="132">
        <v>7.4915180560580871E-2</v>
      </c>
      <c r="AQ29" s="133">
        <v>3.9661581206197807E-3</v>
      </c>
    </row>
    <row r="30" spans="1:43" ht="39.950000000000003" customHeight="1">
      <c r="A30" s="16">
        <v>27</v>
      </c>
      <c r="B30" s="1" t="s">
        <v>40</v>
      </c>
      <c r="C30" s="130">
        <v>1.0543518716083196E-2</v>
      </c>
      <c r="D30" s="131">
        <v>8.4760601171094598E-3</v>
      </c>
      <c r="E30" s="131">
        <v>8.9774399260534599E-3</v>
      </c>
      <c r="F30" s="132">
        <v>4.7817745632564065E-2</v>
      </c>
      <c r="G30" s="132">
        <v>7.0739493368120908E-3</v>
      </c>
      <c r="H30" s="132">
        <v>1.592709094308209E-2</v>
      </c>
      <c r="I30" s="132">
        <v>1.1524530626854596E-2</v>
      </c>
      <c r="J30" s="132">
        <v>5.4037168221447744E-3</v>
      </c>
      <c r="K30" s="132">
        <v>1.1613606757352596E-2</v>
      </c>
      <c r="L30" s="132">
        <v>5.3936571973345251E-3</v>
      </c>
      <c r="M30" s="132">
        <v>6.3460678215205586E-3</v>
      </c>
      <c r="N30" s="132">
        <v>1.022373837306121E-2</v>
      </c>
      <c r="O30" s="132">
        <v>7.4388235410174607E-3</v>
      </c>
      <c r="P30" s="132">
        <v>6.3616926253611174E-3</v>
      </c>
      <c r="Q30" s="132">
        <v>1.1065305315195444E-2</v>
      </c>
      <c r="R30" s="132">
        <v>3.8480538056065916E-3</v>
      </c>
      <c r="S30" s="132">
        <v>6.3206416506175912E-3</v>
      </c>
      <c r="T30" s="132">
        <v>4.2790501750029917E-3</v>
      </c>
      <c r="U30" s="132">
        <v>1.2025524267586176E-2</v>
      </c>
      <c r="V30" s="132">
        <v>1.0469923251294871E-2</v>
      </c>
      <c r="W30" s="132">
        <v>1.2872303254430457E-2</v>
      </c>
      <c r="X30" s="132">
        <v>1.6188768655710624E-2</v>
      </c>
      <c r="Y30" s="132">
        <v>2.8123458911373168E-2</v>
      </c>
      <c r="Z30" s="132">
        <v>2.8358896352468004E-2</v>
      </c>
      <c r="AA30" s="132">
        <v>2.0331920053391517E-2</v>
      </c>
      <c r="AB30" s="132">
        <v>1.600474190589924E-2</v>
      </c>
      <c r="AC30" s="132">
        <v>1.0424142756590222</v>
      </c>
      <c r="AD30" s="132">
        <v>6.76319538701802E-2</v>
      </c>
      <c r="AE30" s="132">
        <v>5.9471312330392469E-2</v>
      </c>
      <c r="AF30" s="132">
        <v>1.7455567372289729E-2</v>
      </c>
      <c r="AG30" s="132">
        <v>1.0074271132287437E-2</v>
      </c>
      <c r="AH30" s="132">
        <v>2.0168992963073014E-2</v>
      </c>
      <c r="AI30" s="132">
        <v>8.8156623113800261E-3</v>
      </c>
      <c r="AJ30" s="132">
        <v>9.6536266417246979E-3</v>
      </c>
      <c r="AK30" s="132">
        <v>2.3784807875781758E-2</v>
      </c>
      <c r="AL30" s="132">
        <v>1.087978543026104E-2</v>
      </c>
      <c r="AM30" s="132">
        <v>2.1724675271407267E-2</v>
      </c>
      <c r="AN30" s="132">
        <v>8.5273464211168305E-3</v>
      </c>
      <c r="AO30" s="132">
        <v>9.012184564615288E-3</v>
      </c>
      <c r="AP30" s="132">
        <v>3.1714453923625979E-3</v>
      </c>
      <c r="AQ30" s="133">
        <v>1.232336155713884E-2</v>
      </c>
    </row>
    <row r="31" spans="1:43" ht="39.950000000000003" customHeight="1">
      <c r="A31" s="16">
        <v>28</v>
      </c>
      <c r="B31" s="1" t="s">
        <v>191</v>
      </c>
      <c r="C31" s="130">
        <v>1.9430336284375262E-2</v>
      </c>
      <c r="D31" s="131">
        <v>5.4983774646969897E-3</v>
      </c>
      <c r="E31" s="131">
        <v>2.7473859400853904E-3</v>
      </c>
      <c r="F31" s="132">
        <v>1.073540448889093E-2</v>
      </c>
      <c r="G31" s="132">
        <v>5.3144015348409865E-3</v>
      </c>
      <c r="H31" s="132">
        <v>8.1718329214032302E-3</v>
      </c>
      <c r="I31" s="132">
        <v>6.9764373753102848E-3</v>
      </c>
      <c r="J31" s="132">
        <v>4.2763111439730311E-3</v>
      </c>
      <c r="K31" s="132">
        <v>8.1442534306033175E-3</v>
      </c>
      <c r="L31" s="132">
        <v>2.8004355486249159E-3</v>
      </c>
      <c r="M31" s="132">
        <v>4.7564717756113433E-3</v>
      </c>
      <c r="N31" s="132">
        <v>7.2381769158926671E-3</v>
      </c>
      <c r="O31" s="132">
        <v>6.4697494280112683E-3</v>
      </c>
      <c r="P31" s="132">
        <v>6.1358691585561183E-3</v>
      </c>
      <c r="Q31" s="132">
        <v>4.6275869127462687E-3</v>
      </c>
      <c r="R31" s="132">
        <v>3.0191305399870998E-3</v>
      </c>
      <c r="S31" s="132">
        <v>5.0520515162772849E-3</v>
      </c>
      <c r="T31" s="132">
        <v>3.8508479504248978E-3</v>
      </c>
      <c r="U31" s="132">
        <v>4.7099147743516452E-3</v>
      </c>
      <c r="V31" s="132">
        <v>7.4617889082215531E-3</v>
      </c>
      <c r="W31" s="132">
        <v>9.4917750193308798E-3</v>
      </c>
      <c r="X31" s="132">
        <v>9.4290511459194787E-3</v>
      </c>
      <c r="Y31" s="132">
        <v>7.3702725024617248E-3</v>
      </c>
      <c r="Z31" s="132">
        <v>6.2215642722363122E-3</v>
      </c>
      <c r="AA31" s="132">
        <v>4.0700004259584116E-2</v>
      </c>
      <c r="AB31" s="132">
        <v>2.5802215308824761E-2</v>
      </c>
      <c r="AC31" s="132">
        <v>2.1145109996164108E-2</v>
      </c>
      <c r="AD31" s="132">
        <v>1.0757711582345946</v>
      </c>
      <c r="AE31" s="132">
        <v>9.8743472456415422E-3</v>
      </c>
      <c r="AF31" s="132">
        <v>2.0719155531456073E-2</v>
      </c>
      <c r="AG31" s="132">
        <v>3.5980858406331147E-2</v>
      </c>
      <c r="AH31" s="132">
        <v>5.5467611094412511E-3</v>
      </c>
      <c r="AI31" s="132">
        <v>1.0120876540167457E-2</v>
      </c>
      <c r="AJ31" s="132">
        <v>2.0785797274646415E-2</v>
      </c>
      <c r="AK31" s="132">
        <v>2.5221423435567422E-2</v>
      </c>
      <c r="AL31" s="132">
        <v>1.3810772081095352E-2</v>
      </c>
      <c r="AM31" s="132">
        <v>1.7256220397054947E-2</v>
      </c>
      <c r="AN31" s="132">
        <v>1.5187321686640934E-2</v>
      </c>
      <c r="AO31" s="132">
        <v>2.2378198849491208E-2</v>
      </c>
      <c r="AP31" s="132">
        <v>5.010843528205914E-3</v>
      </c>
      <c r="AQ31" s="133">
        <v>3.982302534302834E-2</v>
      </c>
    </row>
    <row r="32" spans="1:43" ht="39.950000000000003" customHeight="1">
      <c r="A32" s="16"/>
      <c r="B32" s="1" t="s">
        <v>190</v>
      </c>
      <c r="C32" s="130">
        <v>0</v>
      </c>
      <c r="D32" s="131">
        <v>0</v>
      </c>
      <c r="E32" s="131">
        <v>0</v>
      </c>
      <c r="F32" s="132">
        <v>0</v>
      </c>
      <c r="G32" s="132">
        <v>0</v>
      </c>
      <c r="H32" s="132">
        <v>0</v>
      </c>
      <c r="I32" s="132">
        <v>0</v>
      </c>
      <c r="J32" s="132">
        <v>0</v>
      </c>
      <c r="K32" s="132">
        <v>0</v>
      </c>
      <c r="L32" s="132">
        <v>0</v>
      </c>
      <c r="M32" s="132">
        <v>0</v>
      </c>
      <c r="N32" s="132">
        <v>0</v>
      </c>
      <c r="O32" s="132">
        <v>0</v>
      </c>
      <c r="P32" s="132">
        <v>0</v>
      </c>
      <c r="Q32" s="132">
        <v>0</v>
      </c>
      <c r="R32" s="132">
        <v>0</v>
      </c>
      <c r="S32" s="132">
        <v>0</v>
      </c>
      <c r="T32" s="132">
        <v>0</v>
      </c>
      <c r="U32" s="132">
        <v>0</v>
      </c>
      <c r="V32" s="132">
        <v>0</v>
      </c>
      <c r="W32" s="132">
        <v>0</v>
      </c>
      <c r="X32" s="132">
        <v>0</v>
      </c>
      <c r="Y32" s="132">
        <v>0</v>
      </c>
      <c r="Z32" s="132">
        <v>0</v>
      </c>
      <c r="AA32" s="132">
        <v>0</v>
      </c>
      <c r="AB32" s="132">
        <v>0</v>
      </c>
      <c r="AC32" s="132">
        <v>0</v>
      </c>
      <c r="AD32" s="132">
        <v>0</v>
      </c>
      <c r="AE32" s="132">
        <v>1</v>
      </c>
      <c r="AF32" s="132">
        <v>0</v>
      </c>
      <c r="AG32" s="132">
        <v>0</v>
      </c>
      <c r="AH32" s="132">
        <v>0</v>
      </c>
      <c r="AI32" s="132">
        <v>0</v>
      </c>
      <c r="AJ32" s="132">
        <v>0</v>
      </c>
      <c r="AK32" s="132">
        <v>0</v>
      </c>
      <c r="AL32" s="132">
        <v>0</v>
      </c>
      <c r="AM32" s="132">
        <v>0</v>
      </c>
      <c r="AN32" s="132">
        <v>0</v>
      </c>
      <c r="AO32" s="132">
        <v>0</v>
      </c>
      <c r="AP32" s="132">
        <v>0</v>
      </c>
      <c r="AQ32" s="133">
        <v>0</v>
      </c>
    </row>
    <row r="33" spans="1:43" ht="39.950000000000003" customHeight="1">
      <c r="A33" s="16">
        <v>29</v>
      </c>
      <c r="B33" s="1" t="s">
        <v>42</v>
      </c>
      <c r="C33" s="130">
        <v>1.9832708966430114E-2</v>
      </c>
      <c r="D33" s="131">
        <v>2.5040139489446826E-2</v>
      </c>
      <c r="E33" s="131">
        <v>1.5134027056053091E-2</v>
      </c>
      <c r="F33" s="132">
        <v>2.8247371296840851E-2</v>
      </c>
      <c r="G33" s="132">
        <v>2.6432568730937512E-2</v>
      </c>
      <c r="H33" s="132">
        <v>1.5617891457638368E-2</v>
      </c>
      <c r="I33" s="132">
        <v>2.5556318174536852E-2</v>
      </c>
      <c r="J33" s="132">
        <v>2.3974958721428335E-2</v>
      </c>
      <c r="K33" s="132">
        <v>4.9055981425686554E-2</v>
      </c>
      <c r="L33" s="132">
        <v>2.1907182378323269E-2</v>
      </c>
      <c r="M33" s="132">
        <v>2.1566348951154033E-2</v>
      </c>
      <c r="N33" s="132">
        <v>1.8218445212814575E-2</v>
      </c>
      <c r="O33" s="132">
        <v>1.469962524461813E-2</v>
      </c>
      <c r="P33" s="132">
        <v>1.1980296630363237E-2</v>
      </c>
      <c r="Q33" s="132">
        <v>1.4531884655457723E-2</v>
      </c>
      <c r="R33" s="132">
        <v>1.1691974264353413E-2</v>
      </c>
      <c r="S33" s="132">
        <v>1.5636338476393778E-2</v>
      </c>
      <c r="T33" s="132">
        <v>1.5466563204649196E-2</v>
      </c>
      <c r="U33" s="132">
        <v>1.7264760141471717E-2</v>
      </c>
      <c r="V33" s="132">
        <v>4.6876429360826449E-2</v>
      </c>
      <c r="W33" s="132">
        <v>2.4432729061758793E-2</v>
      </c>
      <c r="X33" s="132">
        <v>3.0624254790290555E-2</v>
      </c>
      <c r="Y33" s="132">
        <v>1.9722486067680369E-2</v>
      </c>
      <c r="Z33" s="132">
        <v>3.6899193438352677E-2</v>
      </c>
      <c r="AA33" s="132">
        <v>2.7628487904267227E-2</v>
      </c>
      <c r="AB33" s="132">
        <v>1.4241809617455907E-2</v>
      </c>
      <c r="AC33" s="132">
        <v>2.5092090479068189E-2</v>
      </c>
      <c r="AD33" s="132">
        <v>5.7023455785608608E-3</v>
      </c>
      <c r="AE33" s="132">
        <v>1.8759735202518333E-3</v>
      </c>
      <c r="AF33" s="132">
        <v>1.1041078504217521</v>
      </c>
      <c r="AG33" s="132">
        <v>2.0084463425712854E-2</v>
      </c>
      <c r="AH33" s="132">
        <v>2.2819612335476813E-2</v>
      </c>
      <c r="AI33" s="132">
        <v>1.656571912286E-2</v>
      </c>
      <c r="AJ33" s="132">
        <v>1.2008389523325337E-2</v>
      </c>
      <c r="AK33" s="132">
        <v>2.5198929932352777E-2</v>
      </c>
      <c r="AL33" s="132">
        <v>1.1453136592102864E-2</v>
      </c>
      <c r="AM33" s="132">
        <v>6.7164672353634547E-2</v>
      </c>
      <c r="AN33" s="132">
        <v>2.3199029248822334E-2</v>
      </c>
      <c r="AO33" s="132">
        <v>1.6908787379231419E-2</v>
      </c>
      <c r="AP33" s="132">
        <v>4.0953175519021945E-2</v>
      </c>
      <c r="AQ33" s="133">
        <v>7.0302129778801625E-2</v>
      </c>
    </row>
    <row r="34" spans="1:43" ht="39.950000000000003" customHeight="1">
      <c r="A34" s="16">
        <v>30</v>
      </c>
      <c r="B34" s="1" t="s">
        <v>43</v>
      </c>
      <c r="C34" s="130">
        <v>1.1203265494312387E-2</v>
      </c>
      <c r="D34" s="131">
        <v>6.5666596024075187E-3</v>
      </c>
      <c r="E34" s="131">
        <v>1.0390217459578818E-2</v>
      </c>
      <c r="F34" s="132">
        <v>1.9392160354119201E-2</v>
      </c>
      <c r="G34" s="132">
        <v>9.7681413057831169E-3</v>
      </c>
      <c r="H34" s="132">
        <v>1.2722779850066455E-2</v>
      </c>
      <c r="I34" s="132">
        <v>1.2185417760936649E-2</v>
      </c>
      <c r="J34" s="132">
        <v>1.4618879367295379E-2</v>
      </c>
      <c r="K34" s="132">
        <v>1.3339686137099172E-2</v>
      </c>
      <c r="L34" s="132">
        <v>5.4288557941086129E-3</v>
      </c>
      <c r="M34" s="132">
        <v>8.9309256875573593E-3</v>
      </c>
      <c r="N34" s="132">
        <v>1.0961944175522313E-2</v>
      </c>
      <c r="O34" s="132">
        <v>1.3071214221494643E-2</v>
      </c>
      <c r="P34" s="132">
        <v>1.7011087822612337E-2</v>
      </c>
      <c r="Q34" s="132">
        <v>1.2830377552929838E-2</v>
      </c>
      <c r="R34" s="132">
        <v>9.8305033930653121E-3</v>
      </c>
      <c r="S34" s="132">
        <v>1.9434367213965725E-2</v>
      </c>
      <c r="T34" s="132">
        <v>1.0962621048505712E-2</v>
      </c>
      <c r="U34" s="132">
        <v>9.2066680647411685E-3</v>
      </c>
      <c r="V34" s="132">
        <v>1.2802250090411357E-2</v>
      </c>
      <c r="W34" s="132">
        <v>1.9061344305404154E-2</v>
      </c>
      <c r="X34" s="132">
        <v>1.8806739936334915E-2</v>
      </c>
      <c r="Y34" s="132">
        <v>6.2854169673384447E-2</v>
      </c>
      <c r="Z34" s="132">
        <v>1.9960277679195514E-2</v>
      </c>
      <c r="AA34" s="132">
        <v>3.7998558542070945E-2</v>
      </c>
      <c r="AB34" s="132">
        <v>5.0732168766546355E-2</v>
      </c>
      <c r="AC34" s="132">
        <v>6.3770091820238572E-2</v>
      </c>
      <c r="AD34" s="132">
        <v>2.0471681435771692E-2</v>
      </c>
      <c r="AE34" s="132">
        <v>4.1268050775129534E-3</v>
      </c>
      <c r="AF34" s="132">
        <v>2.5230463343625852E-2</v>
      </c>
      <c r="AG34" s="132">
        <v>1.1836946437666669</v>
      </c>
      <c r="AH34" s="132">
        <v>3.8043088656728841E-2</v>
      </c>
      <c r="AI34" s="132">
        <v>3.0780601012380421E-2</v>
      </c>
      <c r="AJ34" s="132">
        <v>2.1345338461086421E-2</v>
      </c>
      <c r="AK34" s="132">
        <v>7.3268686782365658E-2</v>
      </c>
      <c r="AL34" s="132">
        <v>9.1732060326217696E-2</v>
      </c>
      <c r="AM34" s="132">
        <v>3.2468685013245145E-2</v>
      </c>
      <c r="AN34" s="132">
        <v>2.3327430807331014E-2</v>
      </c>
      <c r="AO34" s="132">
        <v>2.8300301912256916E-2</v>
      </c>
      <c r="AP34" s="132">
        <v>7.03569045485683E-3</v>
      </c>
      <c r="AQ34" s="133">
        <v>8.2804433239631575E-2</v>
      </c>
    </row>
    <row r="35" spans="1:43" ht="39.950000000000003" customHeight="1">
      <c r="A35" s="16">
        <v>31</v>
      </c>
      <c r="B35" s="1" t="s">
        <v>44</v>
      </c>
      <c r="C35" s="130">
        <v>9.433551562061036E-4</v>
      </c>
      <c r="D35" s="131">
        <v>9.0788354312986948E-4</v>
      </c>
      <c r="E35" s="131">
        <v>2.425532793209631E-3</v>
      </c>
      <c r="F35" s="132">
        <v>1.5818534964630339E-3</v>
      </c>
      <c r="G35" s="132">
        <v>1.3400943013737955E-3</v>
      </c>
      <c r="H35" s="132">
        <v>1.1378207007208983E-3</v>
      </c>
      <c r="I35" s="132">
        <v>8.9274964770956586E-4</v>
      </c>
      <c r="J35" s="132">
        <v>4.9112092630218204E-4</v>
      </c>
      <c r="K35" s="132">
        <v>2.6634007032258055E-3</v>
      </c>
      <c r="L35" s="132">
        <v>8.6155400268365912E-4</v>
      </c>
      <c r="M35" s="132">
        <v>1.057679209272968E-3</v>
      </c>
      <c r="N35" s="132">
        <v>8.9684637758940069E-4</v>
      </c>
      <c r="O35" s="132">
        <v>2.1977965042047388E-3</v>
      </c>
      <c r="P35" s="132">
        <v>1.816108786142702E-3</v>
      </c>
      <c r="Q35" s="132">
        <v>7.3192540839287824E-4</v>
      </c>
      <c r="R35" s="132">
        <v>5.2972679413343566E-4</v>
      </c>
      <c r="S35" s="132">
        <v>5.5545887447223756E-4</v>
      </c>
      <c r="T35" s="132">
        <v>1.4958597103965519E-4</v>
      </c>
      <c r="U35" s="132">
        <v>4.4495086913959366E-3</v>
      </c>
      <c r="V35" s="132">
        <v>7.7801749376928174E-4</v>
      </c>
      <c r="W35" s="132">
        <v>3.6382977408425453E-3</v>
      </c>
      <c r="X35" s="132">
        <v>1.0755401384485764E-3</v>
      </c>
      <c r="Y35" s="132">
        <v>3.0349691829828543E-3</v>
      </c>
      <c r="Z35" s="132">
        <v>5.1561986339398085E-3</v>
      </c>
      <c r="AA35" s="132">
        <v>1.7214646107497223E-3</v>
      </c>
      <c r="AB35" s="132">
        <v>2.2709156496712839E-3</v>
      </c>
      <c r="AC35" s="132">
        <v>1.4064388280682881E-3</v>
      </c>
      <c r="AD35" s="132">
        <v>1.5758912653682769E-3</v>
      </c>
      <c r="AE35" s="132">
        <v>1.5199502877117149E-4</v>
      </c>
      <c r="AF35" s="132">
        <v>2.7928513703203523E-3</v>
      </c>
      <c r="AG35" s="132">
        <v>1.3329603571221875E-3</v>
      </c>
      <c r="AH35" s="132">
        <v>1.0006060529141323</v>
      </c>
      <c r="AI35" s="132">
        <v>2.8720056607644331E-3</v>
      </c>
      <c r="AJ35" s="132">
        <v>1.1771159283095565E-3</v>
      </c>
      <c r="AK35" s="132">
        <v>1.5458005128777493E-3</v>
      </c>
      <c r="AL35" s="132">
        <v>1.281356447677481E-3</v>
      </c>
      <c r="AM35" s="132">
        <v>1.0669958092308595E-3</v>
      </c>
      <c r="AN35" s="132">
        <v>8.4288964299366166E-4</v>
      </c>
      <c r="AO35" s="132">
        <v>1.4927378046982001E-3</v>
      </c>
      <c r="AP35" s="132">
        <v>5.0008246835265982E-4</v>
      </c>
      <c r="AQ35" s="133">
        <v>0.24711304593072053</v>
      </c>
    </row>
    <row r="36" spans="1:43" ht="39.950000000000003" customHeight="1">
      <c r="A36" s="16">
        <v>32</v>
      </c>
      <c r="B36" s="1" t="s">
        <v>45</v>
      </c>
      <c r="C36" s="130">
        <v>4.219916187890741E-4</v>
      </c>
      <c r="D36" s="131">
        <v>9.3183765456353161E-5</v>
      </c>
      <c r="E36" s="131">
        <v>7.913822003580319E-5</v>
      </c>
      <c r="F36" s="132">
        <v>5.7475386929512059E-4</v>
      </c>
      <c r="G36" s="132">
        <v>2.372139018480806E-4</v>
      </c>
      <c r="H36" s="132">
        <v>1.1435502864965811E-4</v>
      </c>
      <c r="I36" s="132">
        <v>2.5254361655750046E-4</v>
      </c>
      <c r="J36" s="132">
        <v>3.2848393431369034E-4</v>
      </c>
      <c r="K36" s="132">
        <v>3.5684056809226532E-4</v>
      </c>
      <c r="L36" s="132">
        <v>1.7902585419374753E-4</v>
      </c>
      <c r="M36" s="132">
        <v>8.9176878323661565E-5</v>
      </c>
      <c r="N36" s="132">
        <v>5.6941818684724983E-4</v>
      </c>
      <c r="O36" s="132">
        <v>9.0235894624461047E-4</v>
      </c>
      <c r="P36" s="132">
        <v>4.2311655762500142E-4</v>
      </c>
      <c r="Q36" s="132">
        <v>9.6589757554555131E-5</v>
      </c>
      <c r="R36" s="132">
        <v>5.1046031521746315E-4</v>
      </c>
      <c r="S36" s="132">
        <v>1.0662556722617499E-3</v>
      </c>
      <c r="T36" s="132">
        <v>1.8417890787414089E-3</v>
      </c>
      <c r="U36" s="132">
        <v>5.0264520246102399E-4</v>
      </c>
      <c r="V36" s="132">
        <v>1.6462078191923206E-4</v>
      </c>
      <c r="W36" s="132">
        <v>3.123180225690307E-4</v>
      </c>
      <c r="X36" s="132">
        <v>6.6916945864509397E-4</v>
      </c>
      <c r="Y36" s="132">
        <v>4.706116294406525E-4</v>
      </c>
      <c r="Z36" s="132">
        <v>3.3375343230550428E-4</v>
      </c>
      <c r="AA36" s="132">
        <v>3.9320162449216412E-4</v>
      </c>
      <c r="AB36" s="132">
        <v>5.3678889278987443E-4</v>
      </c>
      <c r="AC36" s="132">
        <v>5.5250643349893762E-4</v>
      </c>
      <c r="AD36" s="132">
        <v>1.5234137890398814E-4</v>
      </c>
      <c r="AE36" s="132">
        <v>3.7498967031204739E-5</v>
      </c>
      <c r="AF36" s="132">
        <v>1.2512467470028547E-3</v>
      </c>
      <c r="AG36" s="132">
        <v>4.4459279021787186E-3</v>
      </c>
      <c r="AH36" s="132">
        <v>3.8418241354938625E-4</v>
      </c>
      <c r="AI36" s="132">
        <v>1.0001893852376778</v>
      </c>
      <c r="AJ36" s="132">
        <v>2.4335307389725667E-4</v>
      </c>
      <c r="AK36" s="132">
        <v>3.6043848506054455E-4</v>
      </c>
      <c r="AL36" s="132">
        <v>9.2541647837970497E-4</v>
      </c>
      <c r="AM36" s="132">
        <v>4.8401784196222422E-4</v>
      </c>
      <c r="AN36" s="132">
        <v>5.7646136641881392E-4</v>
      </c>
      <c r="AO36" s="132">
        <v>6.6645755417246212E-4</v>
      </c>
      <c r="AP36" s="132">
        <v>1.0929509831006991E-4</v>
      </c>
      <c r="AQ36" s="133">
        <v>6.2072992185779885E-4</v>
      </c>
    </row>
    <row r="37" spans="1:43" ht="39.950000000000003" customHeight="1">
      <c r="A37" s="16">
        <v>33</v>
      </c>
      <c r="B37" s="1" t="s">
        <v>46</v>
      </c>
      <c r="C37" s="130">
        <v>4.1541858879315932E-3</v>
      </c>
      <c r="D37" s="131">
        <v>5.3364759382565516E-5</v>
      </c>
      <c r="E37" s="131">
        <v>5.2616704136803273E-5</v>
      </c>
      <c r="F37" s="132">
        <v>7.8711453623856481E-5</v>
      </c>
      <c r="G37" s="132">
        <v>9.5304167068036483E-5</v>
      </c>
      <c r="H37" s="132">
        <v>4.5924036255593474E-5</v>
      </c>
      <c r="I37" s="132">
        <v>5.5091370800658392E-5</v>
      </c>
      <c r="J37" s="132">
        <v>5.0048603703457043E-5</v>
      </c>
      <c r="K37" s="132">
        <v>1.067817236071109E-4</v>
      </c>
      <c r="L37" s="132">
        <v>4.4400911368469748E-5</v>
      </c>
      <c r="M37" s="132">
        <v>4.7994025503542557E-5</v>
      </c>
      <c r="N37" s="132">
        <v>4.3549785776876386E-5</v>
      </c>
      <c r="O37" s="132">
        <v>5.1851166270041093E-5</v>
      </c>
      <c r="P37" s="132">
        <v>4.5287349373980811E-5</v>
      </c>
      <c r="Q37" s="132">
        <v>3.7566692255128498E-5</v>
      </c>
      <c r="R37" s="132">
        <v>2.962156810954194E-5</v>
      </c>
      <c r="S37" s="132">
        <v>4.0446174926892028E-5</v>
      </c>
      <c r="T37" s="132">
        <v>3.1281166414678215E-5</v>
      </c>
      <c r="U37" s="132">
        <v>7.4533853131314087E-5</v>
      </c>
      <c r="V37" s="132">
        <v>9.8479945825424834E-5</v>
      </c>
      <c r="W37" s="132">
        <v>8.4958500448281606E-5</v>
      </c>
      <c r="X37" s="132">
        <v>9.6214306094931259E-5</v>
      </c>
      <c r="Y37" s="132">
        <v>3.583265669228914E-4</v>
      </c>
      <c r="Z37" s="132">
        <v>1.2142809285377277E-4</v>
      </c>
      <c r="AA37" s="132">
        <v>1.0020570726291962E-4</v>
      </c>
      <c r="AB37" s="132">
        <v>1.0525931552009962E-4</v>
      </c>
      <c r="AC37" s="132">
        <v>2.4913784289762824E-4</v>
      </c>
      <c r="AD37" s="132">
        <v>6.6292586170614334E-5</v>
      </c>
      <c r="AE37" s="132">
        <v>1.608609813738255E-5</v>
      </c>
      <c r="AF37" s="132">
        <v>1.6002484640123612E-3</v>
      </c>
      <c r="AG37" s="132">
        <v>6.1066903580781233E-4</v>
      </c>
      <c r="AH37" s="132">
        <v>9.2778951553238749E-5</v>
      </c>
      <c r="AI37" s="132">
        <v>8.7979972446801841E-5</v>
      </c>
      <c r="AJ37" s="132">
        <v>1.0166406474232643</v>
      </c>
      <c r="AK37" s="132">
        <v>9.4946259790175451E-5</v>
      </c>
      <c r="AL37" s="132">
        <v>1.1859866376662031E-4</v>
      </c>
      <c r="AM37" s="132">
        <v>1.3705382373903376E-4</v>
      </c>
      <c r="AN37" s="132">
        <v>1.6354080124075969E-4</v>
      </c>
      <c r="AO37" s="132">
        <v>1.3330355237457453E-4</v>
      </c>
      <c r="AP37" s="132">
        <v>7.0730803062197953E-5</v>
      </c>
      <c r="AQ37" s="133">
        <v>2.4513627527274788E-3</v>
      </c>
    </row>
    <row r="38" spans="1:43" ht="39.950000000000003" customHeight="1">
      <c r="A38" s="16">
        <v>34</v>
      </c>
      <c r="B38" s="1" t="s">
        <v>47</v>
      </c>
      <c r="C38" s="130">
        <v>9.9524268782864053E-4</v>
      </c>
      <c r="D38" s="131">
        <v>2.0228277406969213E-4</v>
      </c>
      <c r="E38" s="131">
        <v>4.1784852573099E-3</v>
      </c>
      <c r="F38" s="132">
        <v>2.017805742575117E-3</v>
      </c>
      <c r="G38" s="132">
        <v>9.9785541258322276E-4</v>
      </c>
      <c r="H38" s="132">
        <v>7.2595246151143126E-4</v>
      </c>
      <c r="I38" s="132">
        <v>1.3613697801200266E-3</v>
      </c>
      <c r="J38" s="132">
        <v>2.5382999718963693E-3</v>
      </c>
      <c r="K38" s="132">
        <v>1.5546379438188464E-3</v>
      </c>
      <c r="L38" s="132">
        <v>4.007710815469167E-4</v>
      </c>
      <c r="M38" s="132">
        <v>1.6084167192955198E-4</v>
      </c>
      <c r="N38" s="132">
        <v>7.9165373638969577E-4</v>
      </c>
      <c r="O38" s="132">
        <v>1.3418874171786811E-3</v>
      </c>
      <c r="P38" s="132">
        <v>2.7467261746260494E-3</v>
      </c>
      <c r="Q38" s="132">
        <v>6.0518842037397456E-4</v>
      </c>
      <c r="R38" s="132">
        <v>5.8547093866912891E-4</v>
      </c>
      <c r="S38" s="132">
        <v>7.8053737854891941E-4</v>
      </c>
      <c r="T38" s="132">
        <v>1.5563125721187604E-3</v>
      </c>
      <c r="U38" s="132">
        <v>6.1762277315766361E-4</v>
      </c>
      <c r="V38" s="132">
        <v>7.8868296344499931E-4</v>
      </c>
      <c r="W38" s="132">
        <v>1.1315088846776469E-3</v>
      </c>
      <c r="X38" s="132">
        <v>1.5542875444025171E-3</v>
      </c>
      <c r="Y38" s="132">
        <v>7.1048707698872218E-3</v>
      </c>
      <c r="Z38" s="132">
        <v>1.9383545292680747E-3</v>
      </c>
      <c r="AA38" s="132">
        <v>6.1528696830723999E-4</v>
      </c>
      <c r="AB38" s="132">
        <v>1.059353808193391E-3</v>
      </c>
      <c r="AC38" s="132">
        <v>2.5049235642757759E-3</v>
      </c>
      <c r="AD38" s="132">
        <v>1.1027956446718209E-3</v>
      </c>
      <c r="AE38" s="132">
        <v>1.6634028931616853E-4</v>
      </c>
      <c r="AF38" s="132">
        <v>1.4827453268327013E-3</v>
      </c>
      <c r="AG38" s="132">
        <v>1.739490130978467E-3</v>
      </c>
      <c r="AH38" s="132">
        <v>3.7647370076164055E-4</v>
      </c>
      <c r="AI38" s="132">
        <v>1.7073867884366968E-3</v>
      </c>
      <c r="AJ38" s="132">
        <v>1.0444733387817997E-3</v>
      </c>
      <c r="AK38" s="132">
        <v>1.0004127957247138</v>
      </c>
      <c r="AL38" s="132">
        <v>2.0295744392736037E-3</v>
      </c>
      <c r="AM38" s="132">
        <v>1.6805026599586686E-3</v>
      </c>
      <c r="AN38" s="132">
        <v>1.5355753835577675E-3</v>
      </c>
      <c r="AO38" s="132">
        <v>3.7642225255458267E-3</v>
      </c>
      <c r="AP38" s="132">
        <v>1.9111438008298341E-4</v>
      </c>
      <c r="AQ38" s="133">
        <v>4.0888454318533871E-3</v>
      </c>
    </row>
    <row r="39" spans="1:43" ht="39.950000000000003" customHeight="1">
      <c r="A39" s="16">
        <v>35</v>
      </c>
      <c r="B39" s="1" t="s">
        <v>48</v>
      </c>
      <c r="C39" s="130">
        <v>4.6951140190827662E-2</v>
      </c>
      <c r="D39" s="131">
        <v>5.3304001273122889E-2</v>
      </c>
      <c r="E39" s="131">
        <v>2.898956273841953E-2</v>
      </c>
      <c r="F39" s="132">
        <v>0.14005607670284628</v>
      </c>
      <c r="G39" s="132">
        <v>4.4423527315707631E-2</v>
      </c>
      <c r="H39" s="132">
        <v>5.945599773322903E-2</v>
      </c>
      <c r="I39" s="132">
        <v>4.4831524595460526E-2</v>
      </c>
      <c r="J39" s="132">
        <v>6.4941661444905666E-2</v>
      </c>
      <c r="K39" s="132">
        <v>8.0417609450061711E-2</v>
      </c>
      <c r="L39" s="132">
        <v>1.8052362113818856E-2</v>
      </c>
      <c r="M39" s="132">
        <v>3.6628723566501875E-2</v>
      </c>
      <c r="N39" s="132">
        <v>4.0836468872352781E-2</v>
      </c>
      <c r="O39" s="132">
        <v>6.0293647661822956E-2</v>
      </c>
      <c r="P39" s="132">
        <v>3.9559671633800732E-2</v>
      </c>
      <c r="Q39" s="132">
        <v>4.2060106338036002E-2</v>
      </c>
      <c r="R39" s="132">
        <v>4.928939185062798E-2</v>
      </c>
      <c r="S39" s="132">
        <v>5.5257295319805812E-2</v>
      </c>
      <c r="T39" s="132">
        <v>3.8396684883177642E-2</v>
      </c>
      <c r="U39" s="132">
        <v>3.3110722172201637E-2</v>
      </c>
      <c r="V39" s="132">
        <v>5.6323082814799155E-2</v>
      </c>
      <c r="W39" s="132">
        <v>0.10860254519965851</v>
      </c>
      <c r="X39" s="132">
        <v>8.0890202581806722E-2</v>
      </c>
      <c r="Y39" s="132">
        <v>0.19515036093804128</v>
      </c>
      <c r="Z39" s="132">
        <v>8.4747938816629925E-2</v>
      </c>
      <c r="AA39" s="132">
        <v>9.2516079415086439E-2</v>
      </c>
      <c r="AB39" s="132">
        <v>0.13160595324996419</v>
      </c>
      <c r="AC39" s="132">
        <v>0.13573840063506579</v>
      </c>
      <c r="AD39" s="132">
        <v>9.2591390653154526E-2</v>
      </c>
      <c r="AE39" s="132">
        <v>1.1260933839875096E-2</v>
      </c>
      <c r="AF39" s="132">
        <v>0.11166922103297283</v>
      </c>
      <c r="AG39" s="132">
        <v>0.20386128594457631</v>
      </c>
      <c r="AH39" s="132">
        <v>0.10943147718431055</v>
      </c>
      <c r="AI39" s="132">
        <v>8.2009305174528951E-2</v>
      </c>
      <c r="AJ39" s="132">
        <v>6.3070821230847285E-2</v>
      </c>
      <c r="AK39" s="132">
        <v>0.10400540657111074</v>
      </c>
      <c r="AL39" s="132">
        <v>1.1567491764426521</v>
      </c>
      <c r="AM39" s="132">
        <v>6.1552285391823731E-2</v>
      </c>
      <c r="AN39" s="132">
        <v>5.3283611336249218E-2</v>
      </c>
      <c r="AO39" s="132">
        <v>6.6761023131170646E-2</v>
      </c>
      <c r="AP39" s="132">
        <v>2.001578358650654E-2</v>
      </c>
      <c r="AQ39" s="133">
        <v>9.3966700865023359E-2</v>
      </c>
    </row>
    <row r="40" spans="1:43" ht="39.950000000000003" customHeight="1">
      <c r="A40" s="16">
        <v>36</v>
      </c>
      <c r="B40" s="1" t="s">
        <v>194</v>
      </c>
      <c r="C40" s="130">
        <v>0</v>
      </c>
      <c r="D40" s="131">
        <v>0</v>
      </c>
      <c r="E40" s="131">
        <v>0</v>
      </c>
      <c r="F40" s="132">
        <v>0</v>
      </c>
      <c r="G40" s="132">
        <v>0</v>
      </c>
      <c r="H40" s="132">
        <v>0</v>
      </c>
      <c r="I40" s="132">
        <v>0</v>
      </c>
      <c r="J40" s="132">
        <v>0</v>
      </c>
      <c r="K40" s="132">
        <v>0</v>
      </c>
      <c r="L40" s="132">
        <v>0</v>
      </c>
      <c r="M40" s="132">
        <v>0</v>
      </c>
      <c r="N40" s="132">
        <v>0</v>
      </c>
      <c r="O40" s="132">
        <v>0</v>
      </c>
      <c r="P40" s="132">
        <v>0</v>
      </c>
      <c r="Q40" s="132">
        <v>0</v>
      </c>
      <c r="R40" s="132">
        <v>0</v>
      </c>
      <c r="S40" s="132">
        <v>0</v>
      </c>
      <c r="T40" s="132">
        <v>0</v>
      </c>
      <c r="U40" s="132">
        <v>0</v>
      </c>
      <c r="V40" s="132">
        <v>0</v>
      </c>
      <c r="W40" s="132">
        <v>0</v>
      </c>
      <c r="X40" s="132">
        <v>0</v>
      </c>
      <c r="Y40" s="132">
        <v>0</v>
      </c>
      <c r="Z40" s="132">
        <v>0</v>
      </c>
      <c r="AA40" s="132">
        <v>0</v>
      </c>
      <c r="AB40" s="132">
        <v>0</v>
      </c>
      <c r="AC40" s="132">
        <v>0</v>
      </c>
      <c r="AD40" s="132">
        <v>0</v>
      </c>
      <c r="AE40" s="132">
        <v>0</v>
      </c>
      <c r="AF40" s="132">
        <v>0</v>
      </c>
      <c r="AG40" s="132">
        <v>0</v>
      </c>
      <c r="AH40" s="132">
        <v>0</v>
      </c>
      <c r="AI40" s="132">
        <v>0</v>
      </c>
      <c r="AJ40" s="132">
        <v>0</v>
      </c>
      <c r="AK40" s="132">
        <v>0</v>
      </c>
      <c r="AL40" s="132">
        <v>0</v>
      </c>
      <c r="AM40" s="132">
        <v>1</v>
      </c>
      <c r="AN40" s="132">
        <v>0</v>
      </c>
      <c r="AO40" s="132">
        <v>0</v>
      </c>
      <c r="AP40" s="132">
        <v>0</v>
      </c>
      <c r="AQ40" s="133">
        <v>0</v>
      </c>
    </row>
    <row r="41" spans="1:43" ht="39.950000000000003" customHeight="1">
      <c r="A41" s="16">
        <v>37</v>
      </c>
      <c r="B41" s="1" t="s">
        <v>195</v>
      </c>
      <c r="C41" s="130">
        <v>8.0467275799457027E-6</v>
      </c>
      <c r="D41" s="131">
        <v>2.070706015584682E-7</v>
      </c>
      <c r="E41" s="131">
        <v>1.8911492629500041E-7</v>
      </c>
      <c r="F41" s="132">
        <v>8.2215709557275462E-7</v>
      </c>
      <c r="G41" s="132">
        <v>4.5346249637828125E-7</v>
      </c>
      <c r="H41" s="132">
        <v>2.1856726362211839E-7</v>
      </c>
      <c r="I41" s="132">
        <v>3.98510304388201E-7</v>
      </c>
      <c r="J41" s="132">
        <v>4.7908012032431175E-7</v>
      </c>
      <c r="K41" s="132">
        <v>6.1567007499793426E-7</v>
      </c>
      <c r="L41" s="132">
        <v>2.922159823713081E-7</v>
      </c>
      <c r="M41" s="132">
        <v>1.925774469496503E-7</v>
      </c>
      <c r="N41" s="132">
        <v>7.5196412351219377E-7</v>
      </c>
      <c r="O41" s="132">
        <v>1.1604564181021524E-6</v>
      </c>
      <c r="P41" s="132">
        <v>5.8224860631505966E-7</v>
      </c>
      <c r="Q41" s="132">
        <v>1.8239032761949602E-7</v>
      </c>
      <c r="R41" s="132">
        <v>6.5699107197913655E-7</v>
      </c>
      <c r="S41" s="132">
        <v>1.3333970450761112E-6</v>
      </c>
      <c r="T41" s="132">
        <v>2.2331286248587173E-6</v>
      </c>
      <c r="U41" s="132">
        <v>7.2936155517626506E-7</v>
      </c>
      <c r="V41" s="132">
        <v>3.734554994273099E-7</v>
      </c>
      <c r="W41" s="132">
        <v>5.2340895635932432E-7</v>
      </c>
      <c r="X41" s="132">
        <v>9.6552268497351088E-7</v>
      </c>
      <c r="Y41" s="132">
        <v>1.207157295017577E-6</v>
      </c>
      <c r="Z41" s="132">
        <v>6.1500213634890966E-7</v>
      </c>
      <c r="AA41" s="132">
        <v>6.4668643028121959E-7</v>
      </c>
      <c r="AB41" s="132">
        <v>8.2553406902919458E-7</v>
      </c>
      <c r="AC41" s="132">
        <v>1.1055313671679635E-6</v>
      </c>
      <c r="AD41" s="132">
        <v>3.0046197611075316E-7</v>
      </c>
      <c r="AE41" s="132">
        <v>7.3537659773793992E-8</v>
      </c>
      <c r="AF41" s="132">
        <v>4.3861236584349272E-6</v>
      </c>
      <c r="AG41" s="132">
        <v>6.3629652817609859E-6</v>
      </c>
      <c r="AH41" s="132">
        <v>6.2253486199300871E-7</v>
      </c>
      <c r="AI41" s="132">
        <v>1.1820016815933729E-3</v>
      </c>
      <c r="AJ41" s="132">
        <v>1.8475086566664639E-3</v>
      </c>
      <c r="AK41" s="132">
        <v>5.9841657489180885E-7</v>
      </c>
      <c r="AL41" s="132">
        <v>1.3089808354871951E-6</v>
      </c>
      <c r="AM41" s="132">
        <v>1.3663896757987473E-2</v>
      </c>
      <c r="AN41" s="132">
        <v>1.0065864594502834</v>
      </c>
      <c r="AO41" s="132">
        <v>1.0297088647985035E-6</v>
      </c>
      <c r="AP41" s="132">
        <v>2.5766188913499801E-7</v>
      </c>
      <c r="AQ41" s="133">
        <v>5.1875557485314387E-6</v>
      </c>
    </row>
    <row r="42" spans="1:43" ht="39.950000000000003" customHeight="1">
      <c r="A42" s="16">
        <v>38</v>
      </c>
      <c r="B42" s="1" t="s">
        <v>49</v>
      </c>
      <c r="C42" s="130">
        <v>7.6262993079284863E-4</v>
      </c>
      <c r="D42" s="131">
        <v>1.9031090536481595E-4</v>
      </c>
      <c r="E42" s="131">
        <v>1.0624989881406967E-3</v>
      </c>
      <c r="F42" s="132">
        <v>4.4940613633404894E-4</v>
      </c>
      <c r="G42" s="132">
        <v>3.3371211438603927E-4</v>
      </c>
      <c r="H42" s="132">
        <v>2.6801413463596911E-4</v>
      </c>
      <c r="I42" s="132">
        <v>2.4098976933523698E-4</v>
      </c>
      <c r="J42" s="132">
        <v>2.8392745507625549E-4</v>
      </c>
      <c r="K42" s="132">
        <v>3.1507636648423485E-4</v>
      </c>
      <c r="L42" s="132">
        <v>1.16370946900529E-4</v>
      </c>
      <c r="M42" s="132">
        <v>1.8370625970451086E-4</v>
      </c>
      <c r="N42" s="132">
        <v>2.079933033940166E-4</v>
      </c>
      <c r="O42" s="132">
        <v>3.1868547817302025E-4</v>
      </c>
      <c r="P42" s="132">
        <v>3.6304812349216028E-4</v>
      </c>
      <c r="Q42" s="132">
        <v>2.2436618806381868E-4</v>
      </c>
      <c r="R42" s="132">
        <v>3.0040950970307458E-4</v>
      </c>
      <c r="S42" s="132">
        <v>3.0976881112708583E-4</v>
      </c>
      <c r="T42" s="132">
        <v>1.991545046921311E-4</v>
      </c>
      <c r="U42" s="132">
        <v>2.7591088053552723E-4</v>
      </c>
      <c r="V42" s="132">
        <v>3.3981404539166284E-4</v>
      </c>
      <c r="W42" s="132">
        <v>6.1566661646712166E-4</v>
      </c>
      <c r="X42" s="132">
        <v>4.1483735502688873E-4</v>
      </c>
      <c r="Y42" s="132">
        <v>1.2436522211827332E-3</v>
      </c>
      <c r="Z42" s="132">
        <v>4.3320753018383034E-4</v>
      </c>
      <c r="AA42" s="132">
        <v>1.3808539803968865E-3</v>
      </c>
      <c r="AB42" s="132">
        <v>1.3116039530732065E-3</v>
      </c>
      <c r="AC42" s="132">
        <v>1.0455335242740412E-3</v>
      </c>
      <c r="AD42" s="132">
        <v>1.1615032859751935E-3</v>
      </c>
      <c r="AE42" s="132">
        <v>3.2852906621767667E-4</v>
      </c>
      <c r="AF42" s="132">
        <v>1.0858556117140344E-3</v>
      </c>
      <c r="AG42" s="132">
        <v>1.2449184279120763E-2</v>
      </c>
      <c r="AH42" s="132">
        <v>9.9294992169686566E-4</v>
      </c>
      <c r="AI42" s="132">
        <v>1.3864387555833529E-3</v>
      </c>
      <c r="AJ42" s="132">
        <v>8.4766919411068242E-3</v>
      </c>
      <c r="AK42" s="132">
        <v>3.0757846839854037E-3</v>
      </c>
      <c r="AL42" s="132">
        <v>2.5157834706698913E-3</v>
      </c>
      <c r="AM42" s="132">
        <v>1.3623848653581511E-2</v>
      </c>
      <c r="AN42" s="132">
        <v>3.2515890100563273E-3</v>
      </c>
      <c r="AO42" s="132">
        <v>1.0139764529896351</v>
      </c>
      <c r="AP42" s="132">
        <v>2.1760144225568481E-4</v>
      </c>
      <c r="AQ42" s="133">
        <v>2.543448648979109E-3</v>
      </c>
    </row>
    <row r="43" spans="1:43" ht="39.950000000000003" customHeight="1">
      <c r="A43" s="16">
        <v>39</v>
      </c>
      <c r="B43" s="1" t="s">
        <v>50</v>
      </c>
      <c r="C43" s="130">
        <v>2.2054236861732135E-3</v>
      </c>
      <c r="D43" s="131">
        <v>2.8295562479052085E-4</v>
      </c>
      <c r="E43" s="131">
        <v>1.5628004833622426E-3</v>
      </c>
      <c r="F43" s="132">
        <v>1.8178788805987454E-3</v>
      </c>
      <c r="G43" s="132">
        <v>8.5139656590467569E-4</v>
      </c>
      <c r="H43" s="132">
        <v>1.6292631244693167E-3</v>
      </c>
      <c r="I43" s="132">
        <v>1.441237348531881E-3</v>
      </c>
      <c r="J43" s="132">
        <v>9.4263259437422713E-4</v>
      </c>
      <c r="K43" s="132">
        <v>1.0949558108527893E-3</v>
      </c>
      <c r="L43" s="132">
        <v>2.7440472543659996E-4</v>
      </c>
      <c r="M43" s="132">
        <v>2.0687115556871418E-4</v>
      </c>
      <c r="N43" s="132">
        <v>6.3099568332764552E-4</v>
      </c>
      <c r="O43" s="132">
        <v>1.3164523871654985E-3</v>
      </c>
      <c r="P43" s="132">
        <v>1.1237392026439334E-3</v>
      </c>
      <c r="Q43" s="132">
        <v>8.1985566509432378E-4</v>
      </c>
      <c r="R43" s="132">
        <v>1.6222792823772756E-3</v>
      </c>
      <c r="S43" s="132">
        <v>1.259348847468283E-3</v>
      </c>
      <c r="T43" s="132">
        <v>2.1176515451202022E-4</v>
      </c>
      <c r="U43" s="132">
        <v>8.665825362534857E-4</v>
      </c>
      <c r="V43" s="132">
        <v>1.2432954644729871E-3</v>
      </c>
      <c r="W43" s="132">
        <v>1.2721532829013044E-3</v>
      </c>
      <c r="X43" s="132">
        <v>4.3887994544863674E-4</v>
      </c>
      <c r="Y43" s="132">
        <v>1.8996003198160521E-3</v>
      </c>
      <c r="Z43" s="132">
        <v>3.7087512786776696E-3</v>
      </c>
      <c r="AA43" s="132">
        <v>2.2309887757132898E-3</v>
      </c>
      <c r="AB43" s="132">
        <v>2.8374467732984214E-3</v>
      </c>
      <c r="AC43" s="132">
        <v>4.3644286699273142E-3</v>
      </c>
      <c r="AD43" s="132">
        <v>1.4634432668361166E-3</v>
      </c>
      <c r="AE43" s="132">
        <v>2.7619022254175943E-4</v>
      </c>
      <c r="AF43" s="132">
        <v>3.0949654513999065E-3</v>
      </c>
      <c r="AG43" s="132">
        <v>2.6866711186951417E-3</v>
      </c>
      <c r="AH43" s="132">
        <v>3.191901967580105E-3</v>
      </c>
      <c r="AI43" s="132">
        <v>3.7462341662347185E-3</v>
      </c>
      <c r="AJ43" s="132">
        <v>2.4605782455927932E-3</v>
      </c>
      <c r="AK43" s="132">
        <v>5.7006370067681899E-3</v>
      </c>
      <c r="AL43" s="132">
        <v>1.9524877252499958E-3</v>
      </c>
      <c r="AM43" s="132">
        <v>2.9538925684943966E-3</v>
      </c>
      <c r="AN43" s="132">
        <v>1.3605830117855277E-3</v>
      </c>
      <c r="AO43" s="132">
        <v>3.2606103575549437E-3</v>
      </c>
      <c r="AP43" s="132">
        <v>1.0004724340149456</v>
      </c>
      <c r="AQ43" s="133">
        <v>1.5990532682229304E-3</v>
      </c>
    </row>
    <row r="44" spans="1:43" ht="39.950000000000003" customHeight="1">
      <c r="A44" s="7">
        <v>40</v>
      </c>
      <c r="B44" s="8" t="s">
        <v>51</v>
      </c>
      <c r="C44" s="137">
        <v>3.8262749122688067E-3</v>
      </c>
      <c r="D44" s="138">
        <v>3.6824010569997652E-3</v>
      </c>
      <c r="E44" s="138">
        <v>9.8380288849723961E-3</v>
      </c>
      <c r="F44" s="138">
        <v>6.4160420479843442E-3</v>
      </c>
      <c r="G44" s="138">
        <v>5.4354599873525037E-3</v>
      </c>
      <c r="H44" s="138">
        <v>4.6150326027128985E-3</v>
      </c>
      <c r="I44" s="138">
        <v>3.6210175536705524E-3</v>
      </c>
      <c r="J44" s="138">
        <v>1.9920002205295606E-3</v>
      </c>
      <c r="K44" s="138">
        <v>1.0802827784454802E-2</v>
      </c>
      <c r="L44" s="138">
        <v>3.4944871444716318E-3</v>
      </c>
      <c r="M44" s="138">
        <v>4.2899764707336665E-3</v>
      </c>
      <c r="N44" s="138">
        <v>3.6376340047053835E-3</v>
      </c>
      <c r="O44" s="138">
        <v>8.9143241238333823E-3</v>
      </c>
      <c r="P44" s="138">
        <v>7.3661880582869032E-3</v>
      </c>
      <c r="Q44" s="138">
        <v>2.9687099385227816E-3</v>
      </c>
      <c r="R44" s="138">
        <v>2.1485867007934351E-3</v>
      </c>
      <c r="S44" s="138">
        <v>2.2529567387299556E-3</v>
      </c>
      <c r="T44" s="138">
        <v>6.0672488452626083E-4</v>
      </c>
      <c r="U44" s="138">
        <v>1.8047331766627522E-2</v>
      </c>
      <c r="V44" s="138">
        <v>3.1556607266428746E-3</v>
      </c>
      <c r="W44" s="138">
        <v>1.4757037450388016E-2</v>
      </c>
      <c r="X44" s="138">
        <v>4.3624208992872632E-3</v>
      </c>
      <c r="Y44" s="138">
        <v>1.2309919936261135E-2</v>
      </c>
      <c r="Z44" s="138">
        <v>2.0913685949481571E-2</v>
      </c>
      <c r="AA44" s="138">
        <v>6.9823086343858073E-3</v>
      </c>
      <c r="AB44" s="138">
        <v>9.2108974239999298E-3</v>
      </c>
      <c r="AC44" s="138">
        <v>5.7045552441997811E-3</v>
      </c>
      <c r="AD44" s="138">
        <v>6.3918590718179073E-3</v>
      </c>
      <c r="AE44" s="138">
        <v>6.164960900999696E-4</v>
      </c>
      <c r="AF44" s="138">
        <v>1.1327883312716643E-2</v>
      </c>
      <c r="AG44" s="138">
        <v>5.4065245098328489E-3</v>
      </c>
      <c r="AH44" s="138">
        <v>2.4581675794062667E-3</v>
      </c>
      <c r="AI44" s="138">
        <v>1.164893532979859E-2</v>
      </c>
      <c r="AJ44" s="138">
        <v>4.7744151454437367E-3</v>
      </c>
      <c r="AK44" s="138">
        <v>6.2698101376616171E-3</v>
      </c>
      <c r="AL44" s="138">
        <v>5.197217609049733E-3</v>
      </c>
      <c r="AM44" s="138">
        <v>4.3277648608770879E-3</v>
      </c>
      <c r="AN44" s="138">
        <v>3.418783979268604E-3</v>
      </c>
      <c r="AO44" s="138">
        <v>6.0545863083871932E-3</v>
      </c>
      <c r="AP44" s="138">
        <v>2.0283484858646299E-3</v>
      </c>
      <c r="AQ44" s="139">
        <v>1.0022974294661811</v>
      </c>
    </row>
    <row r="45" spans="1:43" ht="39.950000000000003" customHeight="1"/>
    <row r="46" spans="1:43" ht="39.950000000000003" customHeight="1"/>
    <row r="47" spans="1:43" ht="39.950000000000003" customHeight="1"/>
  </sheetData>
  <mergeCells count="1">
    <mergeCell ref="C1:J1"/>
  </mergeCells>
  <phoneticPr fontId="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K50"/>
  <sheetViews>
    <sheetView zoomScale="85" zoomScaleNormal="85" workbookViewId="0">
      <pane xSplit="3" ySplit="4" topLeftCell="D5" activePane="bottomRight" state="frozen"/>
      <selection pane="topRight"/>
      <selection pane="bottomLeft"/>
      <selection pane="bottomRight"/>
    </sheetView>
  </sheetViews>
  <sheetFormatPr defaultRowHeight="13.5"/>
  <cols>
    <col min="1" max="2" width="3.625" style="36" customWidth="1"/>
    <col min="3" max="3" width="23.625" style="36" customWidth="1"/>
    <col min="4" max="5" width="11" style="36" customWidth="1"/>
    <col min="6" max="6" width="10.75" style="36" customWidth="1"/>
    <col min="7" max="7" width="11.125" style="36" customWidth="1"/>
    <col min="8" max="8" width="11.375" style="36" customWidth="1"/>
    <col min="9" max="9" width="11.75" style="36" customWidth="1"/>
    <col min="10" max="10" width="9" style="36"/>
    <col min="11" max="11" width="10.5" style="36" customWidth="1"/>
    <col min="12" max="16384" width="9" style="36"/>
  </cols>
  <sheetData>
    <row r="1" spans="2:9" ht="16.5" customHeight="1"/>
    <row r="2" spans="2:9" ht="19.5" customHeight="1">
      <c r="B2" s="36" t="s">
        <v>425</v>
      </c>
    </row>
    <row r="3" spans="2:9" ht="53.25" customHeight="1">
      <c r="B3" s="37"/>
      <c r="C3" s="38"/>
      <c r="D3" s="39" t="s">
        <v>79</v>
      </c>
      <c r="E3" s="39" t="s">
        <v>80</v>
      </c>
      <c r="F3" s="39" t="s">
        <v>81</v>
      </c>
      <c r="G3" s="40" t="s">
        <v>82</v>
      </c>
      <c r="H3" s="41" t="s">
        <v>83</v>
      </c>
      <c r="I3" s="39" t="s">
        <v>84</v>
      </c>
    </row>
    <row r="4" spans="2:9" ht="18" customHeight="1">
      <c r="B4" s="42"/>
      <c r="C4" s="43"/>
      <c r="D4" s="44" t="s">
        <v>85</v>
      </c>
      <c r="E4" s="45" t="s">
        <v>86</v>
      </c>
      <c r="F4" s="45" t="s">
        <v>87</v>
      </c>
      <c r="G4" s="45" t="s">
        <v>88</v>
      </c>
      <c r="H4" s="45" t="s">
        <v>89</v>
      </c>
      <c r="I4" s="44" t="s">
        <v>90</v>
      </c>
    </row>
    <row r="5" spans="2:9" ht="20.100000000000001" customHeight="1">
      <c r="B5" s="37">
        <v>1</v>
      </c>
      <c r="C5" s="46" t="s">
        <v>72</v>
      </c>
      <c r="D5" s="47">
        <f>'入力シート '!D6</f>
        <v>0</v>
      </c>
      <c r="E5" s="48">
        <v>0.26082787370824906</v>
      </c>
      <c r="F5" s="48">
        <v>4.0829104752855346E-2</v>
      </c>
      <c r="G5" s="56">
        <f>$D5*E5</f>
        <v>0</v>
      </c>
      <c r="H5" s="57">
        <f>$D5*F5</f>
        <v>0</v>
      </c>
      <c r="I5" s="57">
        <f>D5-G5-H5</f>
        <v>0</v>
      </c>
    </row>
    <row r="6" spans="2:9" ht="20.100000000000001" customHeight="1">
      <c r="B6" s="49">
        <v>2</v>
      </c>
      <c r="C6" s="46" t="s">
        <v>73</v>
      </c>
      <c r="D6" s="50">
        <f>'入力シート '!D7</f>
        <v>0</v>
      </c>
      <c r="E6" s="48">
        <v>0.21797701872036809</v>
      </c>
      <c r="F6" s="48">
        <v>3.1804802074933601E-2</v>
      </c>
      <c r="G6" s="58">
        <f t="shared" ref="G6:G47" si="0">$D6*E6</f>
        <v>0</v>
      </c>
      <c r="H6" s="59">
        <f t="shared" ref="H6:H47" si="1">$D6*F6</f>
        <v>0</v>
      </c>
      <c r="I6" s="59">
        <f t="shared" ref="I6:I47" si="2">D6-G6-H6</f>
        <v>0</v>
      </c>
    </row>
    <row r="7" spans="2:9" ht="20.100000000000001" customHeight="1">
      <c r="B7" s="49">
        <v>3</v>
      </c>
      <c r="C7" s="46" t="s">
        <v>74</v>
      </c>
      <c r="D7" s="50">
        <f>'入力シート '!D8</f>
        <v>0</v>
      </c>
      <c r="E7" s="48">
        <v>0.24930029364152415</v>
      </c>
      <c r="F7" s="48">
        <v>3.3308393561263416E-2</v>
      </c>
      <c r="G7" s="58">
        <f t="shared" si="0"/>
        <v>0</v>
      </c>
      <c r="H7" s="59">
        <f t="shared" si="1"/>
        <v>0</v>
      </c>
      <c r="I7" s="59">
        <f t="shared" si="2"/>
        <v>0</v>
      </c>
    </row>
    <row r="8" spans="2:9" ht="20.100000000000001" customHeight="1">
      <c r="B8" s="49">
        <v>4</v>
      </c>
      <c r="C8" s="46" t="s">
        <v>19</v>
      </c>
      <c r="D8" s="50">
        <f>'入力シート '!D9</f>
        <v>0</v>
      </c>
      <c r="E8" s="48">
        <v>2.2528180695691236E-2</v>
      </c>
      <c r="F8" s="48">
        <v>6.6403067077407646E-2</v>
      </c>
      <c r="G8" s="58">
        <f t="shared" si="0"/>
        <v>0</v>
      </c>
      <c r="H8" s="59">
        <f t="shared" si="1"/>
        <v>0</v>
      </c>
      <c r="I8" s="59">
        <f t="shared" si="2"/>
        <v>0</v>
      </c>
    </row>
    <row r="9" spans="2:9" ht="20.100000000000001" customHeight="1">
      <c r="B9" s="49">
        <v>5</v>
      </c>
      <c r="C9" s="46" t="s">
        <v>20</v>
      </c>
      <c r="D9" s="50">
        <f>'入力シート '!D10</f>
        <v>0</v>
      </c>
      <c r="E9" s="48">
        <v>0.32257496101304423</v>
      </c>
      <c r="F9" s="48">
        <v>3.2171338179978581E-2</v>
      </c>
      <c r="G9" s="58">
        <f t="shared" si="0"/>
        <v>0</v>
      </c>
      <c r="H9" s="59">
        <f t="shared" si="1"/>
        <v>0</v>
      </c>
      <c r="I9" s="59">
        <f t="shared" si="2"/>
        <v>0</v>
      </c>
    </row>
    <row r="10" spans="2:9" ht="20.100000000000001" customHeight="1">
      <c r="B10" s="49">
        <v>6</v>
      </c>
      <c r="C10" s="46" t="s">
        <v>21</v>
      </c>
      <c r="D10" s="50">
        <f>'入力シート '!D11</f>
        <v>0</v>
      </c>
      <c r="E10" s="48">
        <v>0.43944914757410253</v>
      </c>
      <c r="F10" s="48">
        <v>2.4548546158944525E-2</v>
      </c>
      <c r="G10" s="58">
        <f t="shared" si="0"/>
        <v>0</v>
      </c>
      <c r="H10" s="59">
        <f t="shared" si="1"/>
        <v>0</v>
      </c>
      <c r="I10" s="59">
        <f t="shared" si="2"/>
        <v>0</v>
      </c>
    </row>
    <row r="11" spans="2:9" ht="20.100000000000001" customHeight="1">
      <c r="B11" s="49">
        <v>7</v>
      </c>
      <c r="C11" s="46" t="s">
        <v>22</v>
      </c>
      <c r="D11" s="50">
        <f>'入力シート '!D12</f>
        <v>0</v>
      </c>
      <c r="E11" s="48">
        <v>0.23349686800485506</v>
      </c>
      <c r="F11" s="48">
        <v>5.8003940153580597E-2</v>
      </c>
      <c r="G11" s="58">
        <f t="shared" si="0"/>
        <v>0</v>
      </c>
      <c r="H11" s="59">
        <f t="shared" si="1"/>
        <v>0</v>
      </c>
      <c r="I11" s="59">
        <f t="shared" si="2"/>
        <v>0</v>
      </c>
    </row>
    <row r="12" spans="2:9" ht="20.100000000000001" customHeight="1">
      <c r="B12" s="49">
        <v>8</v>
      </c>
      <c r="C12" s="46" t="s">
        <v>23</v>
      </c>
      <c r="D12" s="50">
        <f>'入力シート '!D13</f>
        <v>0</v>
      </c>
      <c r="E12" s="48">
        <v>0.20029497135644653</v>
      </c>
      <c r="F12" s="48">
        <v>2.6939157259421205E-2</v>
      </c>
      <c r="G12" s="58">
        <f t="shared" si="0"/>
        <v>0</v>
      </c>
      <c r="H12" s="59">
        <f t="shared" si="1"/>
        <v>0</v>
      </c>
      <c r="I12" s="59">
        <f t="shared" si="2"/>
        <v>0</v>
      </c>
    </row>
    <row r="13" spans="2:9" ht="20.100000000000001" customHeight="1">
      <c r="B13" s="49">
        <v>9</v>
      </c>
      <c r="C13" s="46" t="s">
        <v>24</v>
      </c>
      <c r="D13" s="50">
        <f>'入力シート '!D14</f>
        <v>0</v>
      </c>
      <c r="E13" s="48">
        <v>0.17440420627094513</v>
      </c>
      <c r="F13" s="48">
        <v>5.2555253025537728E-2</v>
      </c>
      <c r="G13" s="58">
        <f t="shared" si="0"/>
        <v>0</v>
      </c>
      <c r="H13" s="59">
        <f t="shared" si="1"/>
        <v>0</v>
      </c>
      <c r="I13" s="59">
        <f t="shared" si="2"/>
        <v>0</v>
      </c>
    </row>
    <row r="14" spans="2:9" ht="20.100000000000001" customHeight="1">
      <c r="B14" s="49">
        <v>10</v>
      </c>
      <c r="C14" s="46" t="s">
        <v>25</v>
      </c>
      <c r="D14" s="50">
        <f>'入力シート '!D15</f>
        <v>0</v>
      </c>
      <c r="E14" s="48">
        <v>5.915135091480242E-2</v>
      </c>
      <c r="F14" s="48">
        <v>2.707816710740028E-2</v>
      </c>
      <c r="G14" s="58">
        <f t="shared" si="0"/>
        <v>0</v>
      </c>
      <c r="H14" s="59">
        <f t="shared" si="1"/>
        <v>0</v>
      </c>
      <c r="I14" s="59">
        <f t="shared" si="2"/>
        <v>0</v>
      </c>
    </row>
    <row r="15" spans="2:9" ht="20.100000000000001" customHeight="1">
      <c r="B15" s="49">
        <v>11</v>
      </c>
      <c r="C15" s="46" t="s">
        <v>26</v>
      </c>
      <c r="D15" s="50">
        <f>'入力シート '!D16</f>
        <v>0</v>
      </c>
      <c r="E15" s="48">
        <v>0.10162141323543349</v>
      </c>
      <c r="F15" s="48">
        <v>2.9411655995861995E-2</v>
      </c>
      <c r="G15" s="58">
        <f t="shared" si="0"/>
        <v>0</v>
      </c>
      <c r="H15" s="59">
        <f t="shared" si="1"/>
        <v>0</v>
      </c>
      <c r="I15" s="59">
        <f t="shared" si="2"/>
        <v>0</v>
      </c>
    </row>
    <row r="16" spans="2:9" ht="20.100000000000001" customHeight="1">
      <c r="B16" s="49">
        <v>12</v>
      </c>
      <c r="C16" s="46" t="s">
        <v>27</v>
      </c>
      <c r="D16" s="50">
        <f>'入力シート '!D17</f>
        <v>0</v>
      </c>
      <c r="E16" s="48">
        <v>0.13281570784749258</v>
      </c>
      <c r="F16" s="48">
        <v>4.3831298767209842E-2</v>
      </c>
      <c r="G16" s="58">
        <f t="shared" si="0"/>
        <v>0</v>
      </c>
      <c r="H16" s="59">
        <f t="shared" si="1"/>
        <v>0</v>
      </c>
      <c r="I16" s="59">
        <f t="shared" si="2"/>
        <v>0</v>
      </c>
    </row>
    <row r="17" spans="2:11" ht="20.100000000000001" customHeight="1">
      <c r="B17" s="49">
        <v>13</v>
      </c>
      <c r="C17" s="46" t="s">
        <v>28</v>
      </c>
      <c r="D17" s="50">
        <f>'入力シート '!D18</f>
        <v>0</v>
      </c>
      <c r="E17" s="48">
        <v>0.1028494212078634</v>
      </c>
      <c r="F17" s="48">
        <v>1.3194883965273208E-2</v>
      </c>
      <c r="G17" s="58">
        <f t="shared" si="0"/>
        <v>0</v>
      </c>
      <c r="H17" s="59">
        <f t="shared" si="1"/>
        <v>0</v>
      </c>
      <c r="I17" s="59">
        <f t="shared" si="2"/>
        <v>0</v>
      </c>
    </row>
    <row r="18" spans="2:11" ht="20.100000000000001" customHeight="1">
      <c r="B18" s="49">
        <v>14</v>
      </c>
      <c r="C18" s="46" t="s">
        <v>29</v>
      </c>
      <c r="D18" s="50">
        <f>'入力シート '!D19</f>
        <v>0</v>
      </c>
      <c r="E18" s="48">
        <v>0.12245219012281004</v>
      </c>
      <c r="F18" s="48">
        <v>1.1635144444581075E-2</v>
      </c>
      <c r="G18" s="58">
        <f t="shared" si="0"/>
        <v>0</v>
      </c>
      <c r="H18" s="59">
        <f t="shared" si="1"/>
        <v>0</v>
      </c>
      <c r="I18" s="59">
        <f t="shared" si="2"/>
        <v>0</v>
      </c>
    </row>
    <row r="19" spans="2:11" ht="20.100000000000001" customHeight="1">
      <c r="B19" s="49">
        <v>15</v>
      </c>
      <c r="C19" s="46" t="s">
        <v>30</v>
      </c>
      <c r="D19" s="50">
        <f>'入力シート '!D20</f>
        <v>0</v>
      </c>
      <c r="E19" s="48">
        <v>0.17571592604245978</v>
      </c>
      <c r="F19" s="48">
        <v>1.3860496878000344E-2</v>
      </c>
      <c r="G19" s="58">
        <f t="shared" si="0"/>
        <v>0</v>
      </c>
      <c r="H19" s="59">
        <f t="shared" si="1"/>
        <v>0</v>
      </c>
      <c r="I19" s="59">
        <f t="shared" si="2"/>
        <v>0</v>
      </c>
    </row>
    <row r="20" spans="2:11" ht="20.100000000000001" customHeight="1">
      <c r="B20" s="49">
        <v>16</v>
      </c>
      <c r="C20" s="46" t="s">
        <v>31</v>
      </c>
      <c r="D20" s="50">
        <f>'入力シート '!D21</f>
        <v>0</v>
      </c>
      <c r="E20" s="48">
        <v>5.8936764006462181E-2</v>
      </c>
      <c r="F20" s="48">
        <v>9.511640978592693E-3</v>
      </c>
      <c r="G20" s="58">
        <f t="shared" si="0"/>
        <v>0</v>
      </c>
      <c r="H20" s="59">
        <f t="shared" si="1"/>
        <v>0</v>
      </c>
      <c r="I20" s="59">
        <f t="shared" si="2"/>
        <v>0</v>
      </c>
    </row>
    <row r="21" spans="2:11" ht="20.100000000000001" customHeight="1">
      <c r="B21" s="49">
        <v>17</v>
      </c>
      <c r="C21" s="46" t="s">
        <v>32</v>
      </c>
      <c r="D21" s="50">
        <f>'入力シート '!D22</f>
        <v>0</v>
      </c>
      <c r="E21" s="48">
        <v>0.17344672221905641</v>
      </c>
      <c r="F21" s="48">
        <v>9.1142445996991728E-3</v>
      </c>
      <c r="G21" s="58">
        <f t="shared" si="0"/>
        <v>0</v>
      </c>
      <c r="H21" s="59">
        <f t="shared" si="1"/>
        <v>0</v>
      </c>
      <c r="I21" s="59">
        <f t="shared" si="2"/>
        <v>0</v>
      </c>
    </row>
    <row r="22" spans="2:11" ht="20.100000000000001" customHeight="1">
      <c r="B22" s="49">
        <v>18</v>
      </c>
      <c r="C22" s="46" t="s">
        <v>33</v>
      </c>
      <c r="D22" s="50">
        <f>'入力シート '!D23</f>
        <v>0</v>
      </c>
      <c r="E22" s="48">
        <v>0.17793432092939027</v>
      </c>
      <c r="F22" s="48">
        <v>7.9091600037316089E-3</v>
      </c>
      <c r="G22" s="58">
        <f t="shared" si="0"/>
        <v>0</v>
      </c>
      <c r="H22" s="59">
        <f t="shared" si="1"/>
        <v>0</v>
      </c>
      <c r="I22" s="59">
        <f t="shared" si="2"/>
        <v>0</v>
      </c>
    </row>
    <row r="23" spans="2:11" ht="20.100000000000001" customHeight="1">
      <c r="B23" s="49">
        <v>19</v>
      </c>
      <c r="C23" s="46" t="s">
        <v>34</v>
      </c>
      <c r="D23" s="50">
        <f>'入力シート '!D24</f>
        <v>0</v>
      </c>
      <c r="E23" s="48">
        <v>8.6643705768600074E-2</v>
      </c>
      <c r="F23" s="48">
        <v>1.5744121851926307E-2</v>
      </c>
      <c r="G23" s="58">
        <f t="shared" si="0"/>
        <v>0</v>
      </c>
      <c r="H23" s="59">
        <f t="shared" si="1"/>
        <v>0</v>
      </c>
      <c r="I23" s="59">
        <f t="shared" si="2"/>
        <v>0</v>
      </c>
    </row>
    <row r="24" spans="2:11" ht="20.100000000000001" customHeight="1">
      <c r="B24" s="49">
        <v>20</v>
      </c>
      <c r="C24" s="46" t="s">
        <v>35</v>
      </c>
      <c r="D24" s="50">
        <f>'入力シート '!D25</f>
        <v>0</v>
      </c>
      <c r="E24" s="48">
        <v>0.22911363596622947</v>
      </c>
      <c r="F24" s="48">
        <v>2.8479527531494644E-2</v>
      </c>
      <c r="G24" s="58">
        <f t="shared" si="0"/>
        <v>0</v>
      </c>
      <c r="H24" s="59">
        <f t="shared" si="1"/>
        <v>0</v>
      </c>
      <c r="I24" s="59">
        <f t="shared" si="2"/>
        <v>0</v>
      </c>
      <c r="K24" s="36" t="s">
        <v>402</v>
      </c>
    </row>
    <row r="25" spans="2:11" ht="20.100000000000001" customHeight="1">
      <c r="B25" s="49"/>
      <c r="C25" s="46" t="s">
        <v>208</v>
      </c>
      <c r="D25" s="50">
        <f>'入力シート '!D26</f>
        <v>0</v>
      </c>
      <c r="E25" s="48">
        <v>0.19636393192438267</v>
      </c>
      <c r="F25" s="48">
        <v>2.1219492730162302E-2</v>
      </c>
      <c r="G25" s="58">
        <f t="shared" ref="G25" si="3">$D25*E25</f>
        <v>0</v>
      </c>
      <c r="H25" s="59">
        <f t="shared" ref="H25" si="4">$D25*F25</f>
        <v>0</v>
      </c>
      <c r="I25" s="59">
        <f t="shared" si="2"/>
        <v>0</v>
      </c>
      <c r="K25" s="36" t="s">
        <v>401</v>
      </c>
    </row>
    <row r="26" spans="2:11" ht="20.100000000000001" customHeight="1">
      <c r="B26" s="49">
        <v>21</v>
      </c>
      <c r="C26" s="46" t="s">
        <v>36</v>
      </c>
      <c r="D26" s="50">
        <f>'入力シート '!D27</f>
        <v>0</v>
      </c>
      <c r="E26" s="48">
        <v>0</v>
      </c>
      <c r="F26" s="48">
        <v>0</v>
      </c>
      <c r="G26" s="58">
        <f t="shared" si="0"/>
        <v>0</v>
      </c>
      <c r="H26" s="59">
        <f t="shared" si="1"/>
        <v>0</v>
      </c>
      <c r="I26" s="59">
        <f t="shared" si="2"/>
        <v>0</v>
      </c>
    </row>
    <row r="27" spans="2:11" ht="20.100000000000001" customHeight="1">
      <c r="B27" s="49">
        <v>22</v>
      </c>
      <c r="C27" s="46" t="s">
        <v>37</v>
      </c>
      <c r="D27" s="50">
        <f>'入力シート '!D28</f>
        <v>0</v>
      </c>
      <c r="E27" s="48">
        <v>0</v>
      </c>
      <c r="F27" s="48">
        <v>0</v>
      </c>
      <c r="G27" s="58">
        <f t="shared" si="0"/>
        <v>0</v>
      </c>
      <c r="H27" s="59">
        <f t="shared" si="1"/>
        <v>0</v>
      </c>
      <c r="I27" s="59">
        <f t="shared" si="2"/>
        <v>0</v>
      </c>
    </row>
    <row r="28" spans="2:11" ht="20.100000000000001" customHeight="1">
      <c r="B28" s="49">
        <v>23</v>
      </c>
      <c r="C28" s="46" t="s">
        <v>38</v>
      </c>
      <c r="D28" s="50">
        <f>'入力シート '!D29</f>
        <v>0</v>
      </c>
      <c r="E28" s="48">
        <v>0</v>
      </c>
      <c r="F28" s="48">
        <v>0</v>
      </c>
      <c r="G28" s="58">
        <f t="shared" si="0"/>
        <v>0</v>
      </c>
      <c r="H28" s="59">
        <f t="shared" si="1"/>
        <v>0</v>
      </c>
      <c r="I28" s="59">
        <f t="shared" si="2"/>
        <v>0</v>
      </c>
      <c r="K28" s="36" t="s">
        <v>211</v>
      </c>
    </row>
    <row r="29" spans="2:11" ht="20.100000000000001" customHeight="1">
      <c r="B29" s="49">
        <v>24</v>
      </c>
      <c r="C29" s="46" t="s">
        <v>39</v>
      </c>
      <c r="D29" s="50">
        <f>'入力シート '!D30</f>
        <v>0</v>
      </c>
      <c r="E29" s="48">
        <v>0</v>
      </c>
      <c r="F29" s="48">
        <v>0</v>
      </c>
      <c r="G29" s="58">
        <f t="shared" si="0"/>
        <v>0</v>
      </c>
      <c r="H29" s="59">
        <f t="shared" si="1"/>
        <v>0</v>
      </c>
      <c r="I29" s="59">
        <f t="shared" si="2"/>
        <v>0</v>
      </c>
      <c r="K29" s="36">
        <v>95118672</v>
      </c>
    </row>
    <row r="30" spans="2:11" ht="20.100000000000001" customHeight="1">
      <c r="B30" s="49">
        <v>25</v>
      </c>
      <c r="C30" s="46" t="s">
        <v>192</v>
      </c>
      <c r="D30" s="50">
        <f>'入力シート '!D31</f>
        <v>0</v>
      </c>
      <c r="E30" s="161">
        <f>K30/K$29</f>
        <v>0.54135848322188518</v>
      </c>
      <c r="F30" s="48">
        <v>0</v>
      </c>
      <c r="G30" s="60">
        <f>(-SUM(G$5:G$29)-SUM(G$32:G$47))*E30</f>
        <v>0</v>
      </c>
      <c r="H30" s="59">
        <f t="shared" si="1"/>
        <v>0</v>
      </c>
      <c r="I30" s="59">
        <f t="shared" si="2"/>
        <v>0</v>
      </c>
      <c r="K30" s="36">
        <v>51493300</v>
      </c>
    </row>
    <row r="31" spans="2:11" ht="20.100000000000001" customHeight="1">
      <c r="B31" s="49">
        <v>26</v>
      </c>
      <c r="C31" s="46" t="s">
        <v>193</v>
      </c>
      <c r="D31" s="50">
        <f>'入力シート '!D32</f>
        <v>0</v>
      </c>
      <c r="E31" s="161">
        <f>K31/K$29</f>
        <v>0.45864151677811482</v>
      </c>
      <c r="F31" s="48">
        <v>0</v>
      </c>
      <c r="G31" s="60">
        <f>(-SUM(G$5:G$29)-SUM(G$32:G$47))*E31</f>
        <v>0</v>
      </c>
      <c r="H31" s="59">
        <f t="shared" si="1"/>
        <v>0</v>
      </c>
      <c r="I31" s="59">
        <f t="shared" si="2"/>
        <v>0</v>
      </c>
      <c r="K31" s="36">
        <v>43625372</v>
      </c>
    </row>
    <row r="32" spans="2:11" ht="20.100000000000001" customHeight="1">
      <c r="B32" s="49">
        <v>27</v>
      </c>
      <c r="C32" s="46" t="s">
        <v>40</v>
      </c>
      <c r="D32" s="50">
        <f>'入力シート '!D33</f>
        <v>0</v>
      </c>
      <c r="E32" s="48">
        <v>0</v>
      </c>
      <c r="F32" s="48">
        <v>0</v>
      </c>
      <c r="G32" s="58">
        <f t="shared" si="0"/>
        <v>0</v>
      </c>
      <c r="H32" s="59">
        <f t="shared" si="1"/>
        <v>0</v>
      </c>
      <c r="I32" s="59">
        <f t="shared" si="2"/>
        <v>0</v>
      </c>
    </row>
    <row r="33" spans="2:9" ht="20.100000000000001" customHeight="1">
      <c r="B33" s="49">
        <v>28</v>
      </c>
      <c r="C33" s="46" t="s">
        <v>191</v>
      </c>
      <c r="D33" s="50">
        <f>'入力シート '!D34</f>
        <v>0</v>
      </c>
      <c r="E33" s="48">
        <v>0</v>
      </c>
      <c r="F33" s="48">
        <v>0</v>
      </c>
      <c r="G33" s="59">
        <f t="shared" si="0"/>
        <v>0</v>
      </c>
      <c r="H33" s="59">
        <f t="shared" si="1"/>
        <v>0</v>
      </c>
      <c r="I33" s="59">
        <f t="shared" si="2"/>
        <v>0</v>
      </c>
    </row>
    <row r="34" spans="2:9" ht="20.100000000000001" customHeight="1">
      <c r="B34" s="49"/>
      <c r="C34" s="46" t="s">
        <v>190</v>
      </c>
      <c r="D34" s="143"/>
      <c r="E34" s="51"/>
      <c r="F34" s="51"/>
      <c r="G34" s="144"/>
      <c r="H34" s="145"/>
      <c r="I34" s="59">
        <f t="shared" si="2"/>
        <v>0</v>
      </c>
    </row>
    <row r="35" spans="2:9" ht="20.100000000000001" customHeight="1">
      <c r="B35" s="49">
        <v>29</v>
      </c>
      <c r="C35" s="46" t="s">
        <v>42</v>
      </c>
      <c r="D35" s="50">
        <f>'入力シート '!D35</f>
        <v>0</v>
      </c>
      <c r="E35" s="48">
        <v>0</v>
      </c>
      <c r="F35" s="51"/>
      <c r="G35" s="58">
        <f t="shared" si="0"/>
        <v>0</v>
      </c>
      <c r="H35" s="145"/>
      <c r="I35" s="59">
        <f t="shared" si="2"/>
        <v>0</v>
      </c>
    </row>
    <row r="36" spans="2:9" ht="20.100000000000001" customHeight="1">
      <c r="B36" s="49"/>
      <c r="C36" s="160" t="s">
        <v>203</v>
      </c>
      <c r="D36" s="143"/>
      <c r="E36" s="51"/>
      <c r="F36" s="51"/>
      <c r="G36" s="144"/>
      <c r="H36" s="52">
        <f>-SUM(H5:H33)-SUM(H37:H47)</f>
        <v>0</v>
      </c>
      <c r="I36" s="59">
        <f t="shared" si="2"/>
        <v>0</v>
      </c>
    </row>
    <row r="37" spans="2:9" ht="20.100000000000001" customHeight="1">
      <c r="B37" s="49">
        <v>30</v>
      </c>
      <c r="C37" s="46" t="s">
        <v>43</v>
      </c>
      <c r="D37" s="50">
        <f>'入力シート '!D36</f>
        <v>0</v>
      </c>
      <c r="E37" s="48">
        <v>4.1768910156901172E-2</v>
      </c>
      <c r="F37" s="48">
        <v>4.1083551813920855E-3</v>
      </c>
      <c r="G37" s="58">
        <f t="shared" si="0"/>
        <v>0</v>
      </c>
      <c r="H37" s="59">
        <f t="shared" si="1"/>
        <v>0</v>
      </c>
      <c r="I37" s="59">
        <f t="shared" si="2"/>
        <v>0</v>
      </c>
    </row>
    <row r="38" spans="2:9" ht="20.100000000000001" customHeight="1">
      <c r="B38" s="49">
        <v>31</v>
      </c>
      <c r="C38" s="46" t="s">
        <v>44</v>
      </c>
      <c r="D38" s="50">
        <f>'入力シート '!D37</f>
        <v>0</v>
      </c>
      <c r="E38" s="48">
        <v>0</v>
      </c>
      <c r="F38" s="48">
        <v>0</v>
      </c>
      <c r="G38" s="58">
        <f t="shared" si="0"/>
        <v>0</v>
      </c>
      <c r="H38" s="59">
        <f t="shared" si="1"/>
        <v>0</v>
      </c>
      <c r="I38" s="59">
        <f t="shared" si="2"/>
        <v>0</v>
      </c>
    </row>
    <row r="39" spans="2:9" ht="20.100000000000001" customHeight="1">
      <c r="B39" s="49">
        <v>32</v>
      </c>
      <c r="C39" s="46" t="s">
        <v>45</v>
      </c>
      <c r="D39" s="50">
        <f>'入力シート '!D38</f>
        <v>0</v>
      </c>
      <c r="E39" s="48">
        <v>0</v>
      </c>
      <c r="F39" s="48">
        <v>1.3798717042961616E-5</v>
      </c>
      <c r="G39" s="58">
        <f t="shared" si="0"/>
        <v>0</v>
      </c>
      <c r="H39" s="59">
        <f t="shared" si="1"/>
        <v>0</v>
      </c>
      <c r="I39" s="59">
        <f t="shared" si="2"/>
        <v>0</v>
      </c>
    </row>
    <row r="40" spans="2:9" ht="20.100000000000001" customHeight="1">
      <c r="B40" s="49">
        <v>33</v>
      </c>
      <c r="C40" s="46" t="s">
        <v>46</v>
      </c>
      <c r="D40" s="50">
        <f>'入力シート '!D39</f>
        <v>0</v>
      </c>
      <c r="E40" s="48">
        <v>0</v>
      </c>
      <c r="F40" s="48">
        <v>0</v>
      </c>
      <c r="G40" s="58">
        <f t="shared" si="0"/>
        <v>0</v>
      </c>
      <c r="H40" s="59">
        <f t="shared" si="1"/>
        <v>0</v>
      </c>
      <c r="I40" s="59">
        <f t="shared" si="2"/>
        <v>0</v>
      </c>
    </row>
    <row r="41" spans="2:9" ht="20.100000000000001" customHeight="1">
      <c r="B41" s="49">
        <v>34</v>
      </c>
      <c r="C41" s="46" t="s">
        <v>47</v>
      </c>
      <c r="D41" s="50">
        <f>'入力シート '!D40</f>
        <v>0</v>
      </c>
      <c r="E41" s="48">
        <v>0</v>
      </c>
      <c r="F41" s="48">
        <v>0</v>
      </c>
      <c r="G41" s="58">
        <f t="shared" si="0"/>
        <v>0</v>
      </c>
      <c r="H41" s="59">
        <f t="shared" si="1"/>
        <v>0</v>
      </c>
      <c r="I41" s="59">
        <f t="shared" si="2"/>
        <v>0</v>
      </c>
    </row>
    <row r="42" spans="2:9" ht="20.100000000000001" customHeight="1">
      <c r="B42" s="49">
        <v>35</v>
      </c>
      <c r="C42" s="46" t="s">
        <v>48</v>
      </c>
      <c r="D42" s="50">
        <f>'入力シート '!D41</f>
        <v>0</v>
      </c>
      <c r="E42" s="48">
        <v>0</v>
      </c>
      <c r="F42" s="48">
        <v>0</v>
      </c>
      <c r="G42" s="58">
        <f t="shared" si="0"/>
        <v>0</v>
      </c>
      <c r="H42" s="59">
        <f t="shared" si="1"/>
        <v>0</v>
      </c>
      <c r="I42" s="59">
        <f t="shared" si="2"/>
        <v>0</v>
      </c>
    </row>
    <row r="43" spans="2:9" ht="20.100000000000001" customHeight="1">
      <c r="B43" s="49">
        <v>36</v>
      </c>
      <c r="C43" s="46" t="s">
        <v>194</v>
      </c>
      <c r="D43" s="50">
        <f>'入力シート '!D42</f>
        <v>0</v>
      </c>
      <c r="E43" s="48">
        <v>0</v>
      </c>
      <c r="F43" s="48">
        <v>0</v>
      </c>
      <c r="G43" s="58">
        <f t="shared" ref="G43:G44" si="5">$D43*E43</f>
        <v>0</v>
      </c>
      <c r="H43" s="59">
        <f t="shared" ref="H43:H44" si="6">$D43*F43</f>
        <v>0</v>
      </c>
      <c r="I43" s="59">
        <f t="shared" si="2"/>
        <v>0</v>
      </c>
    </row>
    <row r="44" spans="2:9" ht="20.100000000000001" customHeight="1">
      <c r="B44" s="49">
        <v>37</v>
      </c>
      <c r="C44" s="46" t="s">
        <v>195</v>
      </c>
      <c r="D44" s="50">
        <f>'入力シート '!D43</f>
        <v>0</v>
      </c>
      <c r="E44" s="48">
        <v>0</v>
      </c>
      <c r="F44" s="48">
        <v>0</v>
      </c>
      <c r="G44" s="58">
        <f t="shared" si="5"/>
        <v>0</v>
      </c>
      <c r="H44" s="59">
        <f t="shared" si="6"/>
        <v>0</v>
      </c>
      <c r="I44" s="59">
        <f t="shared" si="2"/>
        <v>0</v>
      </c>
    </row>
    <row r="45" spans="2:9" ht="20.100000000000001" customHeight="1">
      <c r="B45" s="49">
        <v>38</v>
      </c>
      <c r="C45" s="46" t="s">
        <v>49</v>
      </c>
      <c r="D45" s="50">
        <f>'入力シート '!D44</f>
        <v>0</v>
      </c>
      <c r="E45" s="48">
        <v>4.4181042129033548E-5</v>
      </c>
      <c r="F45" s="48">
        <v>1.5664187663930075E-5</v>
      </c>
      <c r="G45" s="58">
        <f>$D45*E45</f>
        <v>0</v>
      </c>
      <c r="H45" s="59">
        <f t="shared" si="1"/>
        <v>0</v>
      </c>
      <c r="I45" s="59">
        <f t="shared" si="2"/>
        <v>0</v>
      </c>
    </row>
    <row r="46" spans="2:9" ht="20.100000000000001" customHeight="1">
      <c r="B46" s="49">
        <v>39</v>
      </c>
      <c r="C46" s="46" t="s">
        <v>50</v>
      </c>
      <c r="D46" s="50">
        <f>'入力シート '!D45</f>
        <v>0</v>
      </c>
      <c r="E46" s="48">
        <v>0</v>
      </c>
      <c r="F46" s="48">
        <v>0</v>
      </c>
      <c r="G46" s="58">
        <f t="shared" si="0"/>
        <v>0</v>
      </c>
      <c r="H46" s="59">
        <f t="shared" si="1"/>
        <v>0</v>
      </c>
      <c r="I46" s="59">
        <f t="shared" si="2"/>
        <v>0</v>
      </c>
    </row>
    <row r="47" spans="2:9" ht="20.100000000000001" customHeight="1">
      <c r="B47" s="49">
        <v>40</v>
      </c>
      <c r="C47" s="46" t="s">
        <v>51</v>
      </c>
      <c r="D47" s="50">
        <f>'入力シート '!D46</f>
        <v>0</v>
      </c>
      <c r="E47" s="48">
        <v>2.3505125679551809E-2</v>
      </c>
      <c r="F47" s="48">
        <v>3.0097892967934352E-2</v>
      </c>
      <c r="G47" s="58">
        <f t="shared" si="0"/>
        <v>0</v>
      </c>
      <c r="H47" s="59">
        <f t="shared" si="1"/>
        <v>0</v>
      </c>
      <c r="I47" s="59">
        <f t="shared" si="2"/>
        <v>0</v>
      </c>
    </row>
    <row r="48" spans="2:9" ht="24" customHeight="1">
      <c r="B48" s="338" t="s">
        <v>95</v>
      </c>
      <c r="C48" s="326"/>
      <c r="D48" s="53">
        <f>SUM(D5:D47)</f>
        <v>0</v>
      </c>
      <c r="E48" s="54"/>
      <c r="F48" s="54"/>
      <c r="G48" s="55"/>
      <c r="H48" s="55"/>
      <c r="I48" s="53">
        <f>SUM(I5:I47)</f>
        <v>0</v>
      </c>
    </row>
    <row r="49" ht="18.75" customHeight="1"/>
    <row r="50" ht="18" customHeight="1"/>
  </sheetData>
  <mergeCells count="1">
    <mergeCell ref="B48:C48"/>
  </mergeCells>
  <phoneticPr fontId="2"/>
  <printOptions horizontalCentered="1"/>
  <pageMargins left="0.78740157480314965" right="0.78740157480314965" top="0.98425196850393704" bottom="0.78740157480314965" header="0.51181102362204722" footer="0.51181102362204722"/>
  <pageSetup paperSize="9" scale="68" orientation="portrait"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AC54"/>
  <sheetViews>
    <sheetView zoomScaleNormal="100" workbookViewId="0">
      <pane xSplit="3" ySplit="7" topLeftCell="D38" activePane="bottomRight" state="frozen"/>
      <selection pane="topRight"/>
      <selection pane="bottomLeft"/>
      <selection pane="bottomRight"/>
    </sheetView>
  </sheetViews>
  <sheetFormatPr defaultRowHeight="12"/>
  <cols>
    <col min="1" max="2" width="3.625" style="61" customWidth="1"/>
    <col min="3" max="3" width="24.625" style="61" customWidth="1"/>
    <col min="4" max="5" width="9.625" style="61" customWidth="1"/>
    <col min="6" max="6" width="3.625" style="61" customWidth="1"/>
    <col min="7" max="7" width="24.625" style="61" customWidth="1"/>
    <col min="8" max="29" width="10.625" style="61" customWidth="1"/>
    <col min="30" max="16384" width="9" style="61"/>
  </cols>
  <sheetData>
    <row r="2" spans="2:29" ht="21" customHeight="1">
      <c r="B2" s="149" t="s">
        <v>202</v>
      </c>
    </row>
    <row r="3" spans="2:29" ht="15" customHeight="1" thickBot="1"/>
    <row r="4" spans="2:29" ht="16.5" customHeight="1" thickBot="1">
      <c r="B4" s="62"/>
      <c r="C4" s="348" t="s">
        <v>96</v>
      </c>
      <c r="D4" s="153" t="s">
        <v>204</v>
      </c>
      <c r="E4" s="154" t="s">
        <v>102</v>
      </c>
      <c r="F4" s="151"/>
      <c r="G4" s="348" t="s">
        <v>96</v>
      </c>
      <c r="H4" s="351" t="s">
        <v>97</v>
      </c>
      <c r="I4" s="352"/>
      <c r="J4" s="352"/>
      <c r="K4" s="353"/>
      <c r="L4" s="162" t="s">
        <v>213</v>
      </c>
      <c r="M4" s="351" t="s">
        <v>98</v>
      </c>
      <c r="N4" s="352"/>
      <c r="O4" s="353"/>
      <c r="P4" s="351" t="s">
        <v>99</v>
      </c>
      <c r="Q4" s="352"/>
      <c r="R4" s="352"/>
      <c r="S4" s="352"/>
      <c r="T4" s="353"/>
      <c r="U4" s="354" t="s">
        <v>100</v>
      </c>
      <c r="V4" s="339" t="s">
        <v>101</v>
      </c>
      <c r="W4" s="340"/>
      <c r="X4" s="340"/>
      <c r="Y4" s="341"/>
      <c r="Z4" s="342" t="s">
        <v>152</v>
      </c>
      <c r="AA4" s="343"/>
      <c r="AB4" s="343"/>
      <c r="AC4" s="344"/>
    </row>
    <row r="5" spans="2:29" ht="36" customHeight="1">
      <c r="B5" s="345"/>
      <c r="C5" s="349"/>
      <c r="D5" s="155" t="s">
        <v>205</v>
      </c>
      <c r="E5" s="156" t="s">
        <v>206</v>
      </c>
      <c r="F5" s="150"/>
      <c r="G5" s="349"/>
      <c r="H5" s="63" t="s">
        <v>102</v>
      </c>
      <c r="I5" s="64" t="s">
        <v>215</v>
      </c>
      <c r="J5" s="64" t="s">
        <v>153</v>
      </c>
      <c r="K5" s="65" t="s">
        <v>103</v>
      </c>
      <c r="L5" s="66" t="s">
        <v>109</v>
      </c>
      <c r="M5" s="67" t="s">
        <v>104</v>
      </c>
      <c r="N5" s="68" t="s">
        <v>105</v>
      </c>
      <c r="O5" s="66" t="s">
        <v>106</v>
      </c>
      <c r="P5" s="67" t="s">
        <v>214</v>
      </c>
      <c r="Q5" s="68" t="s">
        <v>107</v>
      </c>
      <c r="R5" s="68" t="s">
        <v>108</v>
      </c>
      <c r="S5" s="68" t="s">
        <v>109</v>
      </c>
      <c r="T5" s="66" t="s">
        <v>106</v>
      </c>
      <c r="U5" s="355"/>
      <c r="V5" s="69" t="s">
        <v>110</v>
      </c>
      <c r="W5" s="70" t="s">
        <v>111</v>
      </c>
      <c r="X5" s="70" t="s">
        <v>112</v>
      </c>
      <c r="Y5" s="71" t="s">
        <v>113</v>
      </c>
      <c r="Z5" s="69" t="s">
        <v>110</v>
      </c>
      <c r="AA5" s="70" t="s">
        <v>111</v>
      </c>
      <c r="AB5" s="70" t="s">
        <v>112</v>
      </c>
      <c r="AC5" s="71" t="s">
        <v>113</v>
      </c>
    </row>
    <row r="6" spans="2:29" ht="15" customHeight="1">
      <c r="B6" s="346"/>
      <c r="C6" s="349"/>
      <c r="D6" s="155" t="s">
        <v>85</v>
      </c>
      <c r="E6" s="157" t="s">
        <v>207</v>
      </c>
      <c r="F6" s="150"/>
      <c r="G6" s="349"/>
      <c r="H6" s="72" t="s">
        <v>114</v>
      </c>
      <c r="I6" s="73" t="s">
        <v>115</v>
      </c>
      <c r="J6" s="73" t="s">
        <v>116</v>
      </c>
      <c r="K6" s="74" t="s">
        <v>117</v>
      </c>
      <c r="L6" s="75" t="s">
        <v>118</v>
      </c>
      <c r="M6" s="76" t="s">
        <v>119</v>
      </c>
      <c r="N6" s="77" t="s">
        <v>120</v>
      </c>
      <c r="O6" s="75" t="s">
        <v>121</v>
      </c>
      <c r="P6" s="76" t="s">
        <v>122</v>
      </c>
      <c r="Q6" s="77" t="s">
        <v>123</v>
      </c>
      <c r="R6" s="78" t="s">
        <v>124</v>
      </c>
      <c r="S6" s="77" t="s">
        <v>125</v>
      </c>
      <c r="T6" s="75" t="s">
        <v>126</v>
      </c>
      <c r="U6" s="79"/>
      <c r="V6" s="80" t="s">
        <v>127</v>
      </c>
      <c r="W6" s="78" t="s">
        <v>128</v>
      </c>
      <c r="X6" s="78" t="s">
        <v>129</v>
      </c>
      <c r="Y6" s="81"/>
      <c r="Z6" s="80" t="s">
        <v>130</v>
      </c>
      <c r="AA6" s="78" t="s">
        <v>131</v>
      </c>
      <c r="AB6" s="78" t="s">
        <v>132</v>
      </c>
      <c r="AC6" s="81"/>
    </row>
    <row r="7" spans="2:29" ht="30" customHeight="1" thickBot="1">
      <c r="B7" s="347"/>
      <c r="C7" s="350"/>
      <c r="D7" s="152"/>
      <c r="E7" s="158"/>
      <c r="F7" s="152"/>
      <c r="G7" s="350"/>
      <c r="H7" s="82" t="s">
        <v>155</v>
      </c>
      <c r="I7" s="83" t="s">
        <v>133</v>
      </c>
      <c r="J7" s="84" t="s">
        <v>154</v>
      </c>
      <c r="K7" s="193" t="s">
        <v>257</v>
      </c>
      <c r="L7" s="85" t="s">
        <v>212</v>
      </c>
      <c r="M7" s="86" t="s">
        <v>134</v>
      </c>
      <c r="N7" s="87" t="s">
        <v>135</v>
      </c>
      <c r="O7" s="85" t="s">
        <v>136</v>
      </c>
      <c r="P7" s="86" t="s">
        <v>404</v>
      </c>
      <c r="Q7" s="87" t="s">
        <v>137</v>
      </c>
      <c r="R7" s="88" t="s">
        <v>138</v>
      </c>
      <c r="S7" s="87" t="s">
        <v>139</v>
      </c>
      <c r="T7" s="85" t="s">
        <v>140</v>
      </c>
      <c r="U7" s="89" t="s">
        <v>141</v>
      </c>
      <c r="V7" s="90" t="s">
        <v>142</v>
      </c>
      <c r="W7" s="91" t="s">
        <v>143</v>
      </c>
      <c r="X7" s="91" t="s">
        <v>144</v>
      </c>
      <c r="Y7" s="92" t="s">
        <v>145</v>
      </c>
      <c r="Z7" s="90" t="s">
        <v>146</v>
      </c>
      <c r="AA7" s="91" t="s">
        <v>147</v>
      </c>
      <c r="AB7" s="91" t="s">
        <v>148</v>
      </c>
      <c r="AC7" s="92" t="s">
        <v>149</v>
      </c>
    </row>
    <row r="8" spans="2:29" ht="18" customHeight="1">
      <c r="B8" s="93">
        <v>1</v>
      </c>
      <c r="C8" s="94" t="s">
        <v>72</v>
      </c>
      <c r="D8" s="305">
        <f>価格変換!I5</f>
        <v>0</v>
      </c>
      <c r="E8" s="109">
        <v>5.797430347042809E-2</v>
      </c>
      <c r="F8" s="93">
        <v>1</v>
      </c>
      <c r="G8" s="94" t="s">
        <v>72</v>
      </c>
      <c r="H8" s="95">
        <v>5.797430347042809E-2</v>
      </c>
      <c r="I8" s="96">
        <v>0.20300238826339134</v>
      </c>
      <c r="J8" s="96">
        <v>1.195167328855465E-2</v>
      </c>
      <c r="K8" s="97">
        <v>0.54691231661548967</v>
      </c>
      <c r="L8" s="98">
        <f>D8*E8</f>
        <v>0</v>
      </c>
      <c r="M8" s="99">
        <f t="array" ref="M8:M48">MMULT('41A'!C4:AQ44,計算過程!L8:L48)</f>
        <v>0</v>
      </c>
      <c r="N8" s="101">
        <f>M8*H8</f>
        <v>0</v>
      </c>
      <c r="O8" s="98">
        <f t="array" ref="O8:O48">MMULT('41(I-(I-M)A)-1'!C4:AQ44,計算過程!N8:N48)</f>
        <v>0</v>
      </c>
      <c r="P8" s="100">
        <f>(L8+O8)*I8</f>
        <v>0</v>
      </c>
      <c r="Q8" s="102"/>
      <c r="R8" s="101">
        <f>Q$49*J8</f>
        <v>0</v>
      </c>
      <c r="S8" s="101">
        <f>R8*H8</f>
        <v>0</v>
      </c>
      <c r="T8" s="98">
        <f t="array" ref="T8:T48">MMULT('41(I-(I-M)A)-1'!C4:AQ44,計算過程!S8:S48)</f>
        <v>0</v>
      </c>
      <c r="U8" s="103">
        <f t="shared" ref="U8:U48" si="0">L8+O8+T8</f>
        <v>0</v>
      </c>
      <c r="V8" s="100">
        <f>L8*K8</f>
        <v>0</v>
      </c>
      <c r="W8" s="101">
        <f>O8*K8</f>
        <v>0</v>
      </c>
      <c r="X8" s="101">
        <f>T8*K8</f>
        <v>0</v>
      </c>
      <c r="Y8" s="104">
        <f>SUM(V8:X8)</f>
        <v>0</v>
      </c>
      <c r="Z8" s="100">
        <f>L8*I8</f>
        <v>0</v>
      </c>
      <c r="AA8" s="101">
        <f>O8*I8</f>
        <v>0</v>
      </c>
      <c r="AB8" s="101">
        <f>T8*I8</f>
        <v>0</v>
      </c>
      <c r="AC8" s="105">
        <f>SUM(Z8:AB8)</f>
        <v>0</v>
      </c>
    </row>
    <row r="9" spans="2:29" ht="18" customHeight="1">
      <c r="B9" s="106">
        <v>2</v>
      </c>
      <c r="C9" s="94" t="s">
        <v>73</v>
      </c>
      <c r="D9" s="305">
        <f>価格変換!I6</f>
        <v>0</v>
      </c>
      <c r="E9" s="109">
        <v>0.18417266187050363</v>
      </c>
      <c r="F9" s="106">
        <v>2</v>
      </c>
      <c r="G9" s="94" t="s">
        <v>73</v>
      </c>
      <c r="H9" s="107">
        <v>0.18417266187050363</v>
      </c>
      <c r="I9" s="108">
        <v>0.18206521739130435</v>
      </c>
      <c r="J9" s="108">
        <v>0</v>
      </c>
      <c r="K9" s="109">
        <v>0.51086956521739135</v>
      </c>
      <c r="L9" s="98">
        <f t="shared" ref="L9:L26" si="1">D9*E9</f>
        <v>0</v>
      </c>
      <c r="M9" s="100">
        <v>0</v>
      </c>
      <c r="N9" s="101">
        <f t="shared" ref="N9:N48" si="2">M9*H9</f>
        <v>0</v>
      </c>
      <c r="O9" s="98">
        <v>0</v>
      </c>
      <c r="P9" s="100">
        <f t="shared" ref="P9:P48" si="3">(L9+O9)*I9</f>
        <v>0</v>
      </c>
      <c r="Q9" s="102"/>
      <c r="R9" s="101">
        <f t="shared" ref="R9:R48" si="4">Q$49*J9</f>
        <v>0</v>
      </c>
      <c r="S9" s="101">
        <f t="shared" ref="S9:S48" si="5">R9*H9</f>
        <v>0</v>
      </c>
      <c r="T9" s="98">
        <v>0</v>
      </c>
      <c r="U9" s="110">
        <f t="shared" si="0"/>
        <v>0</v>
      </c>
      <c r="V9" s="100">
        <f t="shared" ref="V9:V48" si="6">L9*K9</f>
        <v>0</v>
      </c>
      <c r="W9" s="101">
        <f t="shared" ref="W9:W48" si="7">O9*K9</f>
        <v>0</v>
      </c>
      <c r="X9" s="101">
        <f t="shared" ref="X9:X48" si="8">T9*K9</f>
        <v>0</v>
      </c>
      <c r="Y9" s="104">
        <f t="shared" ref="Y9:Y48" si="9">SUM(V9:X9)</f>
        <v>0</v>
      </c>
      <c r="Z9" s="100">
        <f t="shared" ref="Z9:Z48" si="10">L9*I9</f>
        <v>0</v>
      </c>
      <c r="AA9" s="101">
        <f t="shared" ref="AA9:AA48" si="11">O9*I9</f>
        <v>0</v>
      </c>
      <c r="AB9" s="101">
        <f t="shared" ref="AB9:AB48" si="12">T9*I9</f>
        <v>0</v>
      </c>
      <c r="AC9" s="104">
        <f t="shared" ref="AC9:AC48" si="13">SUM(Z9:AB9)</f>
        <v>0</v>
      </c>
    </row>
    <row r="10" spans="2:29" ht="18" customHeight="1">
      <c r="B10" s="106">
        <v>3</v>
      </c>
      <c r="C10" s="94" t="s">
        <v>74</v>
      </c>
      <c r="D10" s="305">
        <f>価格変換!I7</f>
        <v>0</v>
      </c>
      <c r="E10" s="109">
        <v>9.6575277487904398E-2</v>
      </c>
      <c r="F10" s="106">
        <v>3</v>
      </c>
      <c r="G10" s="94" t="s">
        <v>74</v>
      </c>
      <c r="H10" s="107">
        <v>9.6575277487904398E-2</v>
      </c>
      <c r="I10" s="108">
        <v>0.17904509283819628</v>
      </c>
      <c r="J10" s="108">
        <v>1.177582023534749E-3</v>
      </c>
      <c r="K10" s="109">
        <v>0.59734748010610073</v>
      </c>
      <c r="L10" s="98">
        <f t="shared" si="1"/>
        <v>0</v>
      </c>
      <c r="M10" s="100">
        <v>0</v>
      </c>
      <c r="N10" s="101">
        <f t="shared" si="2"/>
        <v>0</v>
      </c>
      <c r="O10" s="98">
        <v>0</v>
      </c>
      <c r="P10" s="100">
        <f t="shared" si="3"/>
        <v>0</v>
      </c>
      <c r="Q10" s="102"/>
      <c r="R10" s="101">
        <f t="shared" si="4"/>
        <v>0</v>
      </c>
      <c r="S10" s="101">
        <f t="shared" si="5"/>
        <v>0</v>
      </c>
      <c r="T10" s="98">
        <v>0</v>
      </c>
      <c r="U10" s="110">
        <f t="shared" si="0"/>
        <v>0</v>
      </c>
      <c r="V10" s="100">
        <f t="shared" si="6"/>
        <v>0</v>
      </c>
      <c r="W10" s="101">
        <f t="shared" si="7"/>
        <v>0</v>
      </c>
      <c r="X10" s="101">
        <f t="shared" si="8"/>
        <v>0</v>
      </c>
      <c r="Y10" s="104">
        <f t="shared" si="9"/>
        <v>0</v>
      </c>
      <c r="Z10" s="100">
        <f t="shared" si="10"/>
        <v>0</v>
      </c>
      <c r="AA10" s="101">
        <f t="shared" si="11"/>
        <v>0</v>
      </c>
      <c r="AB10" s="101">
        <f t="shared" si="12"/>
        <v>0</v>
      </c>
      <c r="AC10" s="104">
        <f t="shared" si="13"/>
        <v>0</v>
      </c>
    </row>
    <row r="11" spans="2:29" ht="18" customHeight="1">
      <c r="B11" s="106">
        <v>4</v>
      </c>
      <c r="C11" s="94" t="s">
        <v>19</v>
      </c>
      <c r="D11" s="305">
        <f>価格変換!I8</f>
        <v>0</v>
      </c>
      <c r="E11" s="109">
        <v>1.4661029427231242E-2</v>
      </c>
      <c r="F11" s="106">
        <v>4</v>
      </c>
      <c r="G11" s="94" t="s">
        <v>19</v>
      </c>
      <c r="H11" s="107">
        <v>1.4661029427231242E-2</v>
      </c>
      <c r="I11" s="108">
        <v>0.23442622950819672</v>
      </c>
      <c r="J11" s="108">
        <v>-2.2622605472619407E-5</v>
      </c>
      <c r="K11" s="109">
        <v>0.5131147540983606</v>
      </c>
      <c r="L11" s="98">
        <f t="shared" si="1"/>
        <v>0</v>
      </c>
      <c r="M11" s="100">
        <v>0</v>
      </c>
      <c r="N11" s="101">
        <f t="shared" si="2"/>
        <v>0</v>
      </c>
      <c r="O11" s="98">
        <v>0</v>
      </c>
      <c r="P11" s="100">
        <f t="shared" si="3"/>
        <v>0</v>
      </c>
      <c r="Q11" s="102"/>
      <c r="R11" s="101">
        <f t="shared" si="4"/>
        <v>0</v>
      </c>
      <c r="S11" s="101">
        <f t="shared" si="5"/>
        <v>0</v>
      </c>
      <c r="T11" s="98">
        <v>0</v>
      </c>
      <c r="U11" s="110">
        <f t="shared" si="0"/>
        <v>0</v>
      </c>
      <c r="V11" s="100">
        <f t="shared" si="6"/>
        <v>0</v>
      </c>
      <c r="W11" s="101">
        <f t="shared" si="7"/>
        <v>0</v>
      </c>
      <c r="X11" s="101">
        <f t="shared" si="8"/>
        <v>0</v>
      </c>
      <c r="Y11" s="104">
        <f t="shared" si="9"/>
        <v>0</v>
      </c>
      <c r="Z11" s="100">
        <f t="shared" si="10"/>
        <v>0</v>
      </c>
      <c r="AA11" s="101">
        <f t="shared" si="11"/>
        <v>0</v>
      </c>
      <c r="AB11" s="101">
        <f t="shared" si="12"/>
        <v>0</v>
      </c>
      <c r="AC11" s="104">
        <f t="shared" si="13"/>
        <v>0</v>
      </c>
    </row>
    <row r="12" spans="2:29" ht="18" customHeight="1">
      <c r="B12" s="106">
        <v>5</v>
      </c>
      <c r="C12" s="94" t="s">
        <v>20</v>
      </c>
      <c r="D12" s="305">
        <f>価格変換!I9</f>
        <v>0</v>
      </c>
      <c r="E12" s="109">
        <v>0.15668374492782844</v>
      </c>
      <c r="F12" s="106">
        <v>5</v>
      </c>
      <c r="G12" s="94" t="s">
        <v>20</v>
      </c>
      <c r="H12" s="107">
        <v>0.15668374492782844</v>
      </c>
      <c r="I12" s="108">
        <v>8.8454904287779496E-2</v>
      </c>
      <c r="J12" s="108">
        <v>0.10578330318996836</v>
      </c>
      <c r="K12" s="109">
        <v>0.42789369122519205</v>
      </c>
      <c r="L12" s="98">
        <f t="shared" si="1"/>
        <v>0</v>
      </c>
      <c r="M12" s="100">
        <v>0</v>
      </c>
      <c r="N12" s="101">
        <f t="shared" si="2"/>
        <v>0</v>
      </c>
      <c r="O12" s="98">
        <v>0</v>
      </c>
      <c r="P12" s="100">
        <f t="shared" si="3"/>
        <v>0</v>
      </c>
      <c r="Q12" s="102"/>
      <c r="R12" s="101">
        <f t="shared" si="4"/>
        <v>0</v>
      </c>
      <c r="S12" s="101">
        <f t="shared" si="5"/>
        <v>0</v>
      </c>
      <c r="T12" s="98">
        <v>0</v>
      </c>
      <c r="U12" s="110">
        <f t="shared" si="0"/>
        <v>0</v>
      </c>
      <c r="V12" s="100">
        <f t="shared" si="6"/>
        <v>0</v>
      </c>
      <c r="W12" s="101">
        <f t="shared" si="7"/>
        <v>0</v>
      </c>
      <c r="X12" s="101">
        <f t="shared" si="8"/>
        <v>0</v>
      </c>
      <c r="Y12" s="104">
        <f t="shared" si="9"/>
        <v>0</v>
      </c>
      <c r="Z12" s="100">
        <f t="shared" si="10"/>
        <v>0</v>
      </c>
      <c r="AA12" s="101">
        <f t="shared" si="11"/>
        <v>0</v>
      </c>
      <c r="AB12" s="101">
        <f t="shared" si="12"/>
        <v>0</v>
      </c>
      <c r="AC12" s="104">
        <f t="shared" si="13"/>
        <v>0</v>
      </c>
    </row>
    <row r="13" spans="2:29" ht="18" customHeight="1">
      <c r="B13" s="106">
        <v>6</v>
      </c>
      <c r="C13" s="94" t="s">
        <v>21</v>
      </c>
      <c r="D13" s="305">
        <f>価格変換!I10</f>
        <v>0</v>
      </c>
      <c r="E13" s="109">
        <v>1.995384668373501E-2</v>
      </c>
      <c r="F13" s="106">
        <v>6</v>
      </c>
      <c r="G13" s="94" t="s">
        <v>21</v>
      </c>
      <c r="H13" s="107">
        <v>1.995384668373501E-2</v>
      </c>
      <c r="I13" s="108">
        <v>0.22272531263475637</v>
      </c>
      <c r="J13" s="108">
        <v>1.5387594607736086E-2</v>
      </c>
      <c r="K13" s="109">
        <v>0.4085812850366537</v>
      </c>
      <c r="L13" s="98">
        <f t="shared" si="1"/>
        <v>0</v>
      </c>
      <c r="M13" s="100">
        <v>0</v>
      </c>
      <c r="N13" s="101">
        <f t="shared" si="2"/>
        <v>0</v>
      </c>
      <c r="O13" s="98">
        <v>0</v>
      </c>
      <c r="P13" s="100">
        <f t="shared" si="3"/>
        <v>0</v>
      </c>
      <c r="Q13" s="102"/>
      <c r="R13" s="101">
        <f t="shared" si="4"/>
        <v>0</v>
      </c>
      <c r="S13" s="101">
        <f t="shared" si="5"/>
        <v>0</v>
      </c>
      <c r="T13" s="98">
        <v>0</v>
      </c>
      <c r="U13" s="110">
        <f t="shared" si="0"/>
        <v>0</v>
      </c>
      <c r="V13" s="100">
        <f t="shared" si="6"/>
        <v>0</v>
      </c>
      <c r="W13" s="101">
        <f t="shared" si="7"/>
        <v>0</v>
      </c>
      <c r="X13" s="101">
        <f t="shared" si="8"/>
        <v>0</v>
      </c>
      <c r="Y13" s="104">
        <f t="shared" si="9"/>
        <v>0</v>
      </c>
      <c r="Z13" s="100">
        <f t="shared" si="10"/>
        <v>0</v>
      </c>
      <c r="AA13" s="101">
        <f t="shared" si="11"/>
        <v>0</v>
      </c>
      <c r="AB13" s="101">
        <f t="shared" si="12"/>
        <v>0</v>
      </c>
      <c r="AC13" s="104">
        <f t="shared" si="13"/>
        <v>0</v>
      </c>
    </row>
    <row r="14" spans="2:29" ht="18" customHeight="1">
      <c r="B14" s="106">
        <v>7</v>
      </c>
      <c r="C14" s="94" t="s">
        <v>22</v>
      </c>
      <c r="D14" s="305">
        <f>価格変換!I11</f>
        <v>0</v>
      </c>
      <c r="E14" s="109">
        <v>2.0266674337988899E-2</v>
      </c>
      <c r="F14" s="106">
        <v>7</v>
      </c>
      <c r="G14" s="94" t="s">
        <v>22</v>
      </c>
      <c r="H14" s="107">
        <v>2.0266674337988899E-2</v>
      </c>
      <c r="I14" s="108">
        <v>0.18539541305515073</v>
      </c>
      <c r="J14" s="108">
        <v>1.1392744116011135E-3</v>
      </c>
      <c r="K14" s="109">
        <v>0.4154329983892</v>
      </c>
      <c r="L14" s="98">
        <f t="shared" si="1"/>
        <v>0</v>
      </c>
      <c r="M14" s="100">
        <v>0</v>
      </c>
      <c r="N14" s="101">
        <f t="shared" si="2"/>
        <v>0</v>
      </c>
      <c r="O14" s="98">
        <v>0</v>
      </c>
      <c r="P14" s="100">
        <f t="shared" si="3"/>
        <v>0</v>
      </c>
      <c r="Q14" s="102"/>
      <c r="R14" s="101">
        <f t="shared" si="4"/>
        <v>0</v>
      </c>
      <c r="S14" s="101">
        <f t="shared" si="5"/>
        <v>0</v>
      </c>
      <c r="T14" s="98">
        <v>0</v>
      </c>
      <c r="U14" s="110">
        <f t="shared" si="0"/>
        <v>0</v>
      </c>
      <c r="V14" s="100">
        <f t="shared" si="6"/>
        <v>0</v>
      </c>
      <c r="W14" s="101">
        <f t="shared" si="7"/>
        <v>0</v>
      </c>
      <c r="X14" s="101">
        <f t="shared" si="8"/>
        <v>0</v>
      </c>
      <c r="Y14" s="104">
        <f t="shared" si="9"/>
        <v>0</v>
      </c>
      <c r="Z14" s="100">
        <f t="shared" si="10"/>
        <v>0</v>
      </c>
      <c r="AA14" s="101">
        <f t="shared" si="11"/>
        <v>0</v>
      </c>
      <c r="AB14" s="101">
        <f t="shared" si="12"/>
        <v>0</v>
      </c>
      <c r="AC14" s="104">
        <f t="shared" si="13"/>
        <v>0</v>
      </c>
    </row>
    <row r="15" spans="2:29" ht="18" customHeight="1">
      <c r="B15" s="106">
        <v>8</v>
      </c>
      <c r="C15" s="94" t="s">
        <v>23</v>
      </c>
      <c r="D15" s="305">
        <f>価格変換!I12</f>
        <v>0</v>
      </c>
      <c r="E15" s="109">
        <v>6.8704580474879817E-3</v>
      </c>
      <c r="F15" s="106">
        <v>8</v>
      </c>
      <c r="G15" s="94" t="s">
        <v>23</v>
      </c>
      <c r="H15" s="107">
        <v>6.8704580474879817E-3</v>
      </c>
      <c r="I15" s="108">
        <v>9.2962069721552285E-2</v>
      </c>
      <c r="J15" s="108">
        <v>9.5283397903276595E-3</v>
      </c>
      <c r="K15" s="109">
        <v>0.33479500109625082</v>
      </c>
      <c r="L15" s="98">
        <f t="shared" si="1"/>
        <v>0</v>
      </c>
      <c r="M15" s="100">
        <v>0</v>
      </c>
      <c r="N15" s="101">
        <f t="shared" si="2"/>
        <v>0</v>
      </c>
      <c r="O15" s="98">
        <v>0</v>
      </c>
      <c r="P15" s="100">
        <f t="shared" si="3"/>
        <v>0</v>
      </c>
      <c r="Q15" s="102"/>
      <c r="R15" s="101">
        <f t="shared" si="4"/>
        <v>0</v>
      </c>
      <c r="S15" s="101">
        <f t="shared" si="5"/>
        <v>0</v>
      </c>
      <c r="T15" s="98">
        <v>0</v>
      </c>
      <c r="U15" s="110">
        <f t="shared" si="0"/>
        <v>0</v>
      </c>
      <c r="V15" s="100">
        <f t="shared" si="6"/>
        <v>0</v>
      </c>
      <c r="W15" s="101">
        <f t="shared" si="7"/>
        <v>0</v>
      </c>
      <c r="X15" s="101">
        <f t="shared" si="8"/>
        <v>0</v>
      </c>
      <c r="Y15" s="104">
        <f t="shared" si="9"/>
        <v>0</v>
      </c>
      <c r="Z15" s="100">
        <f t="shared" si="10"/>
        <v>0</v>
      </c>
      <c r="AA15" s="101">
        <f t="shared" si="11"/>
        <v>0</v>
      </c>
      <c r="AB15" s="101">
        <f t="shared" si="12"/>
        <v>0</v>
      </c>
      <c r="AC15" s="104">
        <f t="shared" si="13"/>
        <v>0</v>
      </c>
    </row>
    <row r="16" spans="2:29" ht="18" customHeight="1">
      <c r="B16" s="106">
        <v>9</v>
      </c>
      <c r="C16" s="94" t="s">
        <v>24</v>
      </c>
      <c r="D16" s="305">
        <f>価格変換!I13</f>
        <v>0</v>
      </c>
      <c r="E16" s="109">
        <v>8.0252996721076442E-2</v>
      </c>
      <c r="F16" s="106">
        <v>9</v>
      </c>
      <c r="G16" s="94" t="s">
        <v>24</v>
      </c>
      <c r="H16" s="107">
        <v>8.0252996721076442E-2</v>
      </c>
      <c r="I16" s="108">
        <v>0.18214235771220808</v>
      </c>
      <c r="J16" s="108">
        <v>4.970940509183571E-4</v>
      </c>
      <c r="K16" s="109">
        <v>0.47559781848692489</v>
      </c>
      <c r="L16" s="98">
        <f t="shared" si="1"/>
        <v>0</v>
      </c>
      <c r="M16" s="100">
        <v>0</v>
      </c>
      <c r="N16" s="101">
        <f t="shared" si="2"/>
        <v>0</v>
      </c>
      <c r="O16" s="98">
        <v>0</v>
      </c>
      <c r="P16" s="100">
        <f t="shared" si="3"/>
        <v>0</v>
      </c>
      <c r="Q16" s="102"/>
      <c r="R16" s="101">
        <f t="shared" si="4"/>
        <v>0</v>
      </c>
      <c r="S16" s="101">
        <f t="shared" si="5"/>
        <v>0</v>
      </c>
      <c r="T16" s="98">
        <v>0</v>
      </c>
      <c r="U16" s="110">
        <f t="shared" si="0"/>
        <v>0</v>
      </c>
      <c r="V16" s="100">
        <f t="shared" si="6"/>
        <v>0</v>
      </c>
      <c r="W16" s="101">
        <f t="shared" si="7"/>
        <v>0</v>
      </c>
      <c r="X16" s="101">
        <f t="shared" si="8"/>
        <v>0</v>
      </c>
      <c r="Y16" s="104">
        <f t="shared" si="9"/>
        <v>0</v>
      </c>
      <c r="Z16" s="100">
        <f t="shared" si="10"/>
        <v>0</v>
      </c>
      <c r="AA16" s="101">
        <f t="shared" si="11"/>
        <v>0</v>
      </c>
      <c r="AB16" s="101">
        <f t="shared" si="12"/>
        <v>0</v>
      </c>
      <c r="AC16" s="104">
        <f t="shared" si="13"/>
        <v>0</v>
      </c>
    </row>
    <row r="17" spans="2:29" ht="18" customHeight="1">
      <c r="B17" s="106">
        <v>10</v>
      </c>
      <c r="C17" s="94" t="s">
        <v>25</v>
      </c>
      <c r="D17" s="305">
        <f>価格変換!I14</f>
        <v>0</v>
      </c>
      <c r="E17" s="194">
        <v>0</v>
      </c>
      <c r="F17" s="106">
        <v>10</v>
      </c>
      <c r="G17" s="94" t="s">
        <v>25</v>
      </c>
      <c r="H17" s="107">
        <v>0</v>
      </c>
      <c r="I17" s="108">
        <v>6.1934422376307439E-2</v>
      </c>
      <c r="J17" s="108">
        <v>-1.2638495590703376E-4</v>
      </c>
      <c r="K17" s="109">
        <v>0.29251380890821482</v>
      </c>
      <c r="L17" s="98">
        <f t="shared" si="1"/>
        <v>0</v>
      </c>
      <c r="M17" s="100">
        <v>0</v>
      </c>
      <c r="N17" s="101">
        <f t="shared" si="2"/>
        <v>0</v>
      </c>
      <c r="O17" s="98">
        <v>0</v>
      </c>
      <c r="P17" s="100">
        <f t="shared" si="3"/>
        <v>0</v>
      </c>
      <c r="Q17" s="102"/>
      <c r="R17" s="101">
        <f t="shared" si="4"/>
        <v>0</v>
      </c>
      <c r="S17" s="101">
        <f t="shared" si="5"/>
        <v>0</v>
      </c>
      <c r="T17" s="98">
        <v>0</v>
      </c>
      <c r="U17" s="110">
        <f t="shared" si="0"/>
        <v>0</v>
      </c>
      <c r="V17" s="100">
        <f t="shared" si="6"/>
        <v>0</v>
      </c>
      <c r="W17" s="101">
        <f t="shared" si="7"/>
        <v>0</v>
      </c>
      <c r="X17" s="101">
        <f t="shared" si="8"/>
        <v>0</v>
      </c>
      <c r="Y17" s="104">
        <f t="shared" si="9"/>
        <v>0</v>
      </c>
      <c r="Z17" s="100">
        <f t="shared" si="10"/>
        <v>0</v>
      </c>
      <c r="AA17" s="101">
        <f t="shared" si="11"/>
        <v>0</v>
      </c>
      <c r="AB17" s="101">
        <f t="shared" si="12"/>
        <v>0</v>
      </c>
      <c r="AC17" s="104">
        <f t="shared" si="13"/>
        <v>0</v>
      </c>
    </row>
    <row r="18" spans="2:29" ht="18" customHeight="1">
      <c r="B18" s="106">
        <v>11</v>
      </c>
      <c r="C18" s="94" t="s">
        <v>26</v>
      </c>
      <c r="D18" s="305">
        <f>価格変換!I15</f>
        <v>0</v>
      </c>
      <c r="E18" s="194">
        <v>0</v>
      </c>
      <c r="F18" s="106">
        <v>11</v>
      </c>
      <c r="G18" s="94" t="s">
        <v>26</v>
      </c>
      <c r="H18" s="107">
        <v>0</v>
      </c>
      <c r="I18" s="108">
        <v>0.17632850241545894</v>
      </c>
      <c r="J18" s="108">
        <v>6.1654140781378759E-4</v>
      </c>
      <c r="K18" s="109">
        <v>0.18719806763285024</v>
      </c>
      <c r="L18" s="98">
        <f t="shared" si="1"/>
        <v>0</v>
      </c>
      <c r="M18" s="100">
        <v>0</v>
      </c>
      <c r="N18" s="101">
        <f t="shared" si="2"/>
        <v>0</v>
      </c>
      <c r="O18" s="98">
        <v>0</v>
      </c>
      <c r="P18" s="100">
        <f t="shared" si="3"/>
        <v>0</v>
      </c>
      <c r="Q18" s="102"/>
      <c r="R18" s="101">
        <f t="shared" si="4"/>
        <v>0</v>
      </c>
      <c r="S18" s="101">
        <f t="shared" si="5"/>
        <v>0</v>
      </c>
      <c r="T18" s="98">
        <v>0</v>
      </c>
      <c r="U18" s="110">
        <f t="shared" si="0"/>
        <v>0</v>
      </c>
      <c r="V18" s="100">
        <f t="shared" si="6"/>
        <v>0</v>
      </c>
      <c r="W18" s="101">
        <f t="shared" si="7"/>
        <v>0</v>
      </c>
      <c r="X18" s="101">
        <f t="shared" si="8"/>
        <v>0</v>
      </c>
      <c r="Y18" s="104">
        <f t="shared" si="9"/>
        <v>0</v>
      </c>
      <c r="Z18" s="100">
        <f t="shared" si="10"/>
        <v>0</v>
      </c>
      <c r="AA18" s="101">
        <f t="shared" si="11"/>
        <v>0</v>
      </c>
      <c r="AB18" s="101">
        <f t="shared" si="12"/>
        <v>0</v>
      </c>
      <c r="AC18" s="104">
        <f t="shared" si="13"/>
        <v>0</v>
      </c>
    </row>
    <row r="19" spans="2:29" ht="18" customHeight="1">
      <c r="B19" s="106">
        <v>12</v>
      </c>
      <c r="C19" s="94" t="s">
        <v>27</v>
      </c>
      <c r="D19" s="305">
        <f>価格変換!I16</f>
        <v>0</v>
      </c>
      <c r="E19" s="194">
        <v>3.6040820300399123E-2</v>
      </c>
      <c r="F19" s="106">
        <v>12</v>
      </c>
      <c r="G19" s="94" t="s">
        <v>27</v>
      </c>
      <c r="H19" s="107">
        <v>3.6040820300399123E-2</v>
      </c>
      <c r="I19" s="108">
        <v>0.24481878509443594</v>
      </c>
      <c r="J19" s="108">
        <v>1.0137943599129843E-3</v>
      </c>
      <c r="K19" s="109">
        <v>0.42848392036753447</v>
      </c>
      <c r="L19" s="98">
        <f t="shared" si="1"/>
        <v>0</v>
      </c>
      <c r="M19" s="100">
        <v>0</v>
      </c>
      <c r="N19" s="101">
        <f t="shared" si="2"/>
        <v>0</v>
      </c>
      <c r="O19" s="98">
        <v>0</v>
      </c>
      <c r="P19" s="100">
        <f t="shared" si="3"/>
        <v>0</v>
      </c>
      <c r="Q19" s="102"/>
      <c r="R19" s="101">
        <f t="shared" si="4"/>
        <v>0</v>
      </c>
      <c r="S19" s="101">
        <f t="shared" si="5"/>
        <v>0</v>
      </c>
      <c r="T19" s="98">
        <v>0</v>
      </c>
      <c r="U19" s="110">
        <f t="shared" si="0"/>
        <v>0</v>
      </c>
      <c r="V19" s="100">
        <f t="shared" si="6"/>
        <v>0</v>
      </c>
      <c r="W19" s="101">
        <f t="shared" si="7"/>
        <v>0</v>
      </c>
      <c r="X19" s="101">
        <f t="shared" si="8"/>
        <v>0</v>
      </c>
      <c r="Y19" s="104">
        <f t="shared" si="9"/>
        <v>0</v>
      </c>
      <c r="Z19" s="100">
        <f t="shared" si="10"/>
        <v>0</v>
      </c>
      <c r="AA19" s="101">
        <f t="shared" si="11"/>
        <v>0</v>
      </c>
      <c r="AB19" s="101">
        <f t="shared" si="12"/>
        <v>0</v>
      </c>
      <c r="AC19" s="104">
        <f t="shared" si="13"/>
        <v>0</v>
      </c>
    </row>
    <row r="20" spans="2:29" ht="18" customHeight="1">
      <c r="B20" s="106">
        <v>13</v>
      </c>
      <c r="C20" s="94" t="s">
        <v>28</v>
      </c>
      <c r="D20" s="305">
        <f>価格変換!I17</f>
        <v>0</v>
      </c>
      <c r="E20" s="194">
        <v>4.0765130134838845E-3</v>
      </c>
      <c r="F20" s="106">
        <v>13</v>
      </c>
      <c r="G20" s="94" t="s">
        <v>28</v>
      </c>
      <c r="H20" s="107">
        <v>4.0765130134838845E-3</v>
      </c>
      <c r="I20" s="108">
        <v>0.2212313619176714</v>
      </c>
      <c r="J20" s="108">
        <v>4.8563193081222996E-5</v>
      </c>
      <c r="K20" s="109">
        <v>0.40764785617464505</v>
      </c>
      <c r="L20" s="98">
        <f t="shared" si="1"/>
        <v>0</v>
      </c>
      <c r="M20" s="100">
        <v>0</v>
      </c>
      <c r="N20" s="101">
        <f t="shared" si="2"/>
        <v>0</v>
      </c>
      <c r="O20" s="98">
        <v>0</v>
      </c>
      <c r="P20" s="100">
        <f t="shared" si="3"/>
        <v>0</v>
      </c>
      <c r="Q20" s="102"/>
      <c r="R20" s="101">
        <f t="shared" si="4"/>
        <v>0</v>
      </c>
      <c r="S20" s="101">
        <f t="shared" si="5"/>
        <v>0</v>
      </c>
      <c r="T20" s="98">
        <v>0</v>
      </c>
      <c r="U20" s="110">
        <f t="shared" si="0"/>
        <v>0</v>
      </c>
      <c r="V20" s="100">
        <f t="shared" si="6"/>
        <v>0</v>
      </c>
      <c r="W20" s="101">
        <f t="shared" si="7"/>
        <v>0</v>
      </c>
      <c r="X20" s="101">
        <f t="shared" si="8"/>
        <v>0</v>
      </c>
      <c r="Y20" s="104">
        <f t="shared" si="9"/>
        <v>0</v>
      </c>
      <c r="Z20" s="100">
        <f t="shared" si="10"/>
        <v>0</v>
      </c>
      <c r="AA20" s="101">
        <f t="shared" si="11"/>
        <v>0</v>
      </c>
      <c r="AB20" s="101">
        <f t="shared" si="12"/>
        <v>0</v>
      </c>
      <c r="AC20" s="104">
        <f t="shared" si="13"/>
        <v>0</v>
      </c>
    </row>
    <row r="21" spans="2:29" ht="18" customHeight="1">
      <c r="B21" s="106">
        <v>14</v>
      </c>
      <c r="C21" s="94" t="s">
        <v>29</v>
      </c>
      <c r="D21" s="305">
        <f>価格変換!I18</f>
        <v>0</v>
      </c>
      <c r="E21" s="194">
        <v>1.6016310688079849E-2</v>
      </c>
      <c r="F21" s="106">
        <v>14</v>
      </c>
      <c r="G21" s="94" t="s">
        <v>29</v>
      </c>
      <c r="H21" s="107">
        <v>1.6016310688079849E-2</v>
      </c>
      <c r="I21" s="108">
        <v>0.22773175990014752</v>
      </c>
      <c r="J21" s="108">
        <v>2.8353665525682993E-5</v>
      </c>
      <c r="K21" s="109">
        <v>0.46703733121525021</v>
      </c>
      <c r="L21" s="98">
        <f t="shared" si="1"/>
        <v>0</v>
      </c>
      <c r="M21" s="100">
        <v>0</v>
      </c>
      <c r="N21" s="101">
        <f t="shared" si="2"/>
        <v>0</v>
      </c>
      <c r="O21" s="98">
        <v>0</v>
      </c>
      <c r="P21" s="100">
        <f t="shared" si="3"/>
        <v>0</v>
      </c>
      <c r="Q21" s="102"/>
      <c r="R21" s="101">
        <f t="shared" si="4"/>
        <v>0</v>
      </c>
      <c r="S21" s="101">
        <f t="shared" si="5"/>
        <v>0</v>
      </c>
      <c r="T21" s="98">
        <v>0</v>
      </c>
      <c r="U21" s="110">
        <f t="shared" si="0"/>
        <v>0</v>
      </c>
      <c r="V21" s="100">
        <f t="shared" si="6"/>
        <v>0</v>
      </c>
      <c r="W21" s="101">
        <f t="shared" si="7"/>
        <v>0</v>
      </c>
      <c r="X21" s="101">
        <f t="shared" si="8"/>
        <v>0</v>
      </c>
      <c r="Y21" s="104">
        <f t="shared" si="9"/>
        <v>0</v>
      </c>
      <c r="Z21" s="100">
        <f t="shared" si="10"/>
        <v>0</v>
      </c>
      <c r="AA21" s="101">
        <f t="shared" si="11"/>
        <v>0</v>
      </c>
      <c r="AB21" s="101">
        <f t="shared" si="12"/>
        <v>0</v>
      </c>
      <c r="AC21" s="104">
        <f t="shared" si="13"/>
        <v>0</v>
      </c>
    </row>
    <row r="22" spans="2:29" ht="18" customHeight="1">
      <c r="B22" s="106">
        <v>15</v>
      </c>
      <c r="C22" s="94" t="s">
        <v>30</v>
      </c>
      <c r="D22" s="305">
        <f>価格変換!I19</f>
        <v>0</v>
      </c>
      <c r="E22" s="194">
        <v>5.1565453200755895E-3</v>
      </c>
      <c r="F22" s="106">
        <v>15</v>
      </c>
      <c r="G22" s="94" t="s">
        <v>30</v>
      </c>
      <c r="H22" s="107">
        <v>5.1565453200755895E-3</v>
      </c>
      <c r="I22" s="108">
        <v>0.18363743378457917</v>
      </c>
      <c r="J22" s="108">
        <v>3.6497803495825977E-4</v>
      </c>
      <c r="K22" s="109">
        <v>0.41907004120070629</v>
      </c>
      <c r="L22" s="98">
        <f t="shared" si="1"/>
        <v>0</v>
      </c>
      <c r="M22" s="100">
        <v>0</v>
      </c>
      <c r="N22" s="101">
        <f t="shared" si="2"/>
        <v>0</v>
      </c>
      <c r="O22" s="98">
        <v>0</v>
      </c>
      <c r="P22" s="100">
        <f t="shared" si="3"/>
        <v>0</v>
      </c>
      <c r="Q22" s="102"/>
      <c r="R22" s="101">
        <f t="shared" si="4"/>
        <v>0</v>
      </c>
      <c r="S22" s="101">
        <f t="shared" si="5"/>
        <v>0</v>
      </c>
      <c r="T22" s="98">
        <v>0</v>
      </c>
      <c r="U22" s="110">
        <f t="shared" si="0"/>
        <v>0</v>
      </c>
      <c r="V22" s="100">
        <f t="shared" si="6"/>
        <v>0</v>
      </c>
      <c r="W22" s="101">
        <f t="shared" si="7"/>
        <v>0</v>
      </c>
      <c r="X22" s="101">
        <f t="shared" si="8"/>
        <v>0</v>
      </c>
      <c r="Y22" s="104">
        <f t="shared" si="9"/>
        <v>0</v>
      </c>
      <c r="Z22" s="100">
        <f t="shared" si="10"/>
        <v>0</v>
      </c>
      <c r="AA22" s="101">
        <f t="shared" si="11"/>
        <v>0</v>
      </c>
      <c r="AB22" s="101">
        <f t="shared" si="12"/>
        <v>0</v>
      </c>
      <c r="AC22" s="104">
        <f t="shared" si="13"/>
        <v>0</v>
      </c>
    </row>
    <row r="23" spans="2:29" ht="18" customHeight="1">
      <c r="B23" s="106">
        <v>16</v>
      </c>
      <c r="C23" s="94" t="s">
        <v>31</v>
      </c>
      <c r="D23" s="305">
        <f>価格変換!I20</f>
        <v>0</v>
      </c>
      <c r="E23" s="194">
        <v>3.5674099249087154E-2</v>
      </c>
      <c r="F23" s="106">
        <v>16</v>
      </c>
      <c r="G23" s="94" t="s">
        <v>31</v>
      </c>
      <c r="H23" s="107">
        <v>3.5674099249087154E-2</v>
      </c>
      <c r="I23" s="108">
        <v>0.17541562079377204</v>
      </c>
      <c r="J23" s="108">
        <v>5.82456682235041E-4</v>
      </c>
      <c r="K23" s="109">
        <v>0.35539064110492685</v>
      </c>
      <c r="L23" s="98">
        <f t="shared" si="1"/>
        <v>0</v>
      </c>
      <c r="M23" s="100">
        <v>0</v>
      </c>
      <c r="N23" s="101">
        <f t="shared" si="2"/>
        <v>0</v>
      </c>
      <c r="O23" s="98">
        <v>0</v>
      </c>
      <c r="P23" s="100">
        <f t="shared" si="3"/>
        <v>0</v>
      </c>
      <c r="Q23" s="102"/>
      <c r="R23" s="101">
        <f t="shared" si="4"/>
        <v>0</v>
      </c>
      <c r="S23" s="101">
        <f t="shared" si="5"/>
        <v>0</v>
      </c>
      <c r="T23" s="98">
        <v>0</v>
      </c>
      <c r="U23" s="110">
        <f t="shared" si="0"/>
        <v>0</v>
      </c>
      <c r="V23" s="100">
        <f t="shared" si="6"/>
        <v>0</v>
      </c>
      <c r="W23" s="101">
        <f t="shared" si="7"/>
        <v>0</v>
      </c>
      <c r="X23" s="101">
        <f t="shared" si="8"/>
        <v>0</v>
      </c>
      <c r="Y23" s="104">
        <f t="shared" si="9"/>
        <v>0</v>
      </c>
      <c r="Z23" s="100">
        <f t="shared" si="10"/>
        <v>0</v>
      </c>
      <c r="AA23" s="101">
        <f t="shared" si="11"/>
        <v>0</v>
      </c>
      <c r="AB23" s="101">
        <f t="shared" si="12"/>
        <v>0</v>
      </c>
      <c r="AC23" s="104">
        <f t="shared" si="13"/>
        <v>0</v>
      </c>
    </row>
    <row r="24" spans="2:29" ht="18" customHeight="1">
      <c r="B24" s="106">
        <v>17</v>
      </c>
      <c r="C24" s="94" t="s">
        <v>32</v>
      </c>
      <c r="D24" s="305">
        <f>価格変換!I21</f>
        <v>0</v>
      </c>
      <c r="E24" s="194">
        <v>3.599280615089806E-2</v>
      </c>
      <c r="F24" s="106">
        <v>17</v>
      </c>
      <c r="G24" s="94" t="s">
        <v>32</v>
      </c>
      <c r="H24" s="107">
        <v>3.599280615089806E-2</v>
      </c>
      <c r="I24" s="108">
        <v>0.17886266479864929</v>
      </c>
      <c r="J24" s="108">
        <v>1.1560151396508518E-2</v>
      </c>
      <c r="K24" s="109">
        <v>0.36523332255630991</v>
      </c>
      <c r="L24" s="98">
        <f t="shared" si="1"/>
        <v>0</v>
      </c>
      <c r="M24" s="100">
        <v>0</v>
      </c>
      <c r="N24" s="101">
        <f t="shared" si="2"/>
        <v>0</v>
      </c>
      <c r="O24" s="98">
        <v>0</v>
      </c>
      <c r="P24" s="100">
        <f t="shared" si="3"/>
        <v>0</v>
      </c>
      <c r="Q24" s="102"/>
      <c r="R24" s="101">
        <f t="shared" si="4"/>
        <v>0</v>
      </c>
      <c r="S24" s="101">
        <f t="shared" si="5"/>
        <v>0</v>
      </c>
      <c r="T24" s="98">
        <v>0</v>
      </c>
      <c r="U24" s="110">
        <f t="shared" si="0"/>
        <v>0</v>
      </c>
      <c r="V24" s="100">
        <f t="shared" si="6"/>
        <v>0</v>
      </c>
      <c r="W24" s="101">
        <f t="shared" si="7"/>
        <v>0</v>
      </c>
      <c r="X24" s="101">
        <f t="shared" si="8"/>
        <v>0</v>
      </c>
      <c r="Y24" s="104">
        <f t="shared" si="9"/>
        <v>0</v>
      </c>
      <c r="Z24" s="100">
        <f t="shared" si="10"/>
        <v>0</v>
      </c>
      <c r="AA24" s="101">
        <f t="shared" si="11"/>
        <v>0</v>
      </c>
      <c r="AB24" s="101">
        <f t="shared" si="12"/>
        <v>0</v>
      </c>
      <c r="AC24" s="104">
        <f t="shared" si="13"/>
        <v>0</v>
      </c>
    </row>
    <row r="25" spans="2:29" ht="18" customHeight="1">
      <c r="B25" s="106">
        <v>18</v>
      </c>
      <c r="C25" s="94" t="s">
        <v>33</v>
      </c>
      <c r="D25" s="305">
        <f>価格変換!I22</f>
        <v>0</v>
      </c>
      <c r="E25" s="194">
        <v>1.3315665298471169E-3</v>
      </c>
      <c r="F25" s="106">
        <v>18</v>
      </c>
      <c r="G25" s="94" t="s">
        <v>33</v>
      </c>
      <c r="H25" s="107">
        <v>1.3315665298471169E-3</v>
      </c>
      <c r="I25" s="108">
        <v>0.1807909604519774</v>
      </c>
      <c r="J25" s="108">
        <v>1.3167562924023036E-2</v>
      </c>
      <c r="K25" s="109">
        <v>0.35781544256120523</v>
      </c>
      <c r="L25" s="98">
        <f t="shared" si="1"/>
        <v>0</v>
      </c>
      <c r="M25" s="100">
        <v>0</v>
      </c>
      <c r="N25" s="101">
        <f t="shared" si="2"/>
        <v>0</v>
      </c>
      <c r="O25" s="98">
        <v>0</v>
      </c>
      <c r="P25" s="100">
        <f t="shared" si="3"/>
        <v>0</v>
      </c>
      <c r="Q25" s="102"/>
      <c r="R25" s="101">
        <f t="shared" si="4"/>
        <v>0</v>
      </c>
      <c r="S25" s="101">
        <f t="shared" si="5"/>
        <v>0</v>
      </c>
      <c r="T25" s="98">
        <v>0</v>
      </c>
      <c r="U25" s="110">
        <f t="shared" si="0"/>
        <v>0</v>
      </c>
      <c r="V25" s="100">
        <f t="shared" si="6"/>
        <v>0</v>
      </c>
      <c r="W25" s="101">
        <f t="shared" si="7"/>
        <v>0</v>
      </c>
      <c r="X25" s="101">
        <f t="shared" si="8"/>
        <v>0</v>
      </c>
      <c r="Y25" s="104">
        <f t="shared" si="9"/>
        <v>0</v>
      </c>
      <c r="Z25" s="100">
        <f t="shared" si="10"/>
        <v>0</v>
      </c>
      <c r="AA25" s="101">
        <f t="shared" si="11"/>
        <v>0</v>
      </c>
      <c r="AB25" s="101">
        <f t="shared" si="12"/>
        <v>0</v>
      </c>
      <c r="AC25" s="104">
        <f t="shared" si="13"/>
        <v>0</v>
      </c>
    </row>
    <row r="26" spans="2:29" ht="18" customHeight="1">
      <c r="B26" s="106">
        <v>19</v>
      </c>
      <c r="C26" s="94" t="s">
        <v>34</v>
      </c>
      <c r="D26" s="305">
        <f>価格変換!I23</f>
        <v>0</v>
      </c>
      <c r="E26" s="194">
        <v>1.4683284267736352E-2</v>
      </c>
      <c r="F26" s="106">
        <v>19</v>
      </c>
      <c r="G26" s="94" t="s">
        <v>34</v>
      </c>
      <c r="H26" s="107">
        <v>1.4683284267736352E-2</v>
      </c>
      <c r="I26" s="108">
        <v>0.13394053040450041</v>
      </c>
      <c r="J26" s="108">
        <v>1.3029715848009875E-2</v>
      </c>
      <c r="K26" s="109">
        <v>0.29779444593267257</v>
      </c>
      <c r="L26" s="98">
        <f t="shared" si="1"/>
        <v>0</v>
      </c>
      <c r="M26" s="100">
        <v>0</v>
      </c>
      <c r="N26" s="101">
        <f t="shared" si="2"/>
        <v>0</v>
      </c>
      <c r="O26" s="98">
        <v>0</v>
      </c>
      <c r="P26" s="100">
        <f t="shared" si="3"/>
        <v>0</v>
      </c>
      <c r="Q26" s="102"/>
      <c r="R26" s="101">
        <f t="shared" si="4"/>
        <v>0</v>
      </c>
      <c r="S26" s="101">
        <f t="shared" si="5"/>
        <v>0</v>
      </c>
      <c r="T26" s="98">
        <v>0</v>
      </c>
      <c r="U26" s="110">
        <f t="shared" si="0"/>
        <v>0</v>
      </c>
      <c r="V26" s="100">
        <f t="shared" si="6"/>
        <v>0</v>
      </c>
      <c r="W26" s="101">
        <f t="shared" si="7"/>
        <v>0</v>
      </c>
      <c r="X26" s="101">
        <f t="shared" si="8"/>
        <v>0</v>
      </c>
      <c r="Y26" s="104">
        <f t="shared" si="9"/>
        <v>0</v>
      </c>
      <c r="Z26" s="100">
        <f t="shared" si="10"/>
        <v>0</v>
      </c>
      <c r="AA26" s="101">
        <f t="shared" si="11"/>
        <v>0</v>
      </c>
      <c r="AB26" s="101">
        <f t="shared" si="12"/>
        <v>0</v>
      </c>
      <c r="AC26" s="104">
        <f t="shared" si="13"/>
        <v>0</v>
      </c>
    </row>
    <row r="27" spans="2:29" ht="18" customHeight="1">
      <c r="B27" s="106">
        <v>20</v>
      </c>
      <c r="C27" s="94" t="s">
        <v>35</v>
      </c>
      <c r="D27" s="305">
        <f>価格変換!I24</f>
        <v>0</v>
      </c>
      <c r="E27" s="194">
        <v>9.1290981251084147E-2</v>
      </c>
      <c r="F27" s="106">
        <v>20</v>
      </c>
      <c r="G27" s="94" t="s">
        <v>35</v>
      </c>
      <c r="H27" s="107">
        <v>9.1290981251084147E-2</v>
      </c>
      <c r="I27" s="108">
        <v>0.21496776764241293</v>
      </c>
      <c r="J27" s="108">
        <v>3.5106965711369335E-2</v>
      </c>
      <c r="K27" s="109">
        <v>0.47083434133568614</v>
      </c>
      <c r="L27" s="98">
        <f>D27*E27+D28*E28</f>
        <v>0</v>
      </c>
      <c r="M27" s="100">
        <v>0</v>
      </c>
      <c r="N27" s="101">
        <f t="shared" si="2"/>
        <v>0</v>
      </c>
      <c r="O27" s="98">
        <v>0</v>
      </c>
      <c r="P27" s="100">
        <f t="shared" si="3"/>
        <v>0</v>
      </c>
      <c r="Q27" s="102"/>
      <c r="R27" s="101">
        <f t="shared" si="4"/>
        <v>0</v>
      </c>
      <c r="S27" s="101">
        <f t="shared" si="5"/>
        <v>0</v>
      </c>
      <c r="T27" s="98">
        <v>0</v>
      </c>
      <c r="U27" s="110">
        <f t="shared" si="0"/>
        <v>0</v>
      </c>
      <c r="V27" s="100">
        <f t="shared" si="6"/>
        <v>0</v>
      </c>
      <c r="W27" s="101">
        <f t="shared" si="7"/>
        <v>0</v>
      </c>
      <c r="X27" s="101">
        <f t="shared" si="8"/>
        <v>0</v>
      </c>
      <c r="Y27" s="104">
        <f t="shared" si="9"/>
        <v>0</v>
      </c>
      <c r="Z27" s="100">
        <f t="shared" si="10"/>
        <v>0</v>
      </c>
      <c r="AA27" s="101">
        <f t="shared" si="11"/>
        <v>0</v>
      </c>
      <c r="AB27" s="101">
        <f t="shared" si="12"/>
        <v>0</v>
      </c>
      <c r="AC27" s="104">
        <f t="shared" si="13"/>
        <v>0</v>
      </c>
    </row>
    <row r="28" spans="2:29" ht="18" customHeight="1">
      <c r="B28" s="106"/>
      <c r="C28" s="94" t="s">
        <v>208</v>
      </c>
      <c r="D28" s="305">
        <f>価格変換!I25</f>
        <v>0</v>
      </c>
      <c r="E28" s="195">
        <v>0</v>
      </c>
      <c r="F28" s="106">
        <v>21</v>
      </c>
      <c r="G28" s="94" t="s">
        <v>36</v>
      </c>
      <c r="H28" s="107">
        <v>1</v>
      </c>
      <c r="I28" s="108">
        <v>0.29671725604999538</v>
      </c>
      <c r="J28" s="108">
        <v>0</v>
      </c>
      <c r="K28" s="109">
        <v>0.44496057405486739</v>
      </c>
      <c r="L28" s="98">
        <f>D29*E29</f>
        <v>0</v>
      </c>
      <c r="M28" s="100">
        <v>0</v>
      </c>
      <c r="N28" s="101">
        <f t="shared" si="2"/>
        <v>0</v>
      </c>
      <c r="O28" s="98">
        <v>0</v>
      </c>
      <c r="P28" s="100">
        <f t="shared" si="3"/>
        <v>0</v>
      </c>
      <c r="Q28" s="102"/>
      <c r="R28" s="101">
        <f t="shared" si="4"/>
        <v>0</v>
      </c>
      <c r="S28" s="101">
        <f t="shared" si="5"/>
        <v>0</v>
      </c>
      <c r="T28" s="98">
        <v>0</v>
      </c>
      <c r="U28" s="110">
        <f t="shared" si="0"/>
        <v>0</v>
      </c>
      <c r="V28" s="100">
        <f t="shared" si="6"/>
        <v>0</v>
      </c>
      <c r="W28" s="101">
        <f t="shared" si="7"/>
        <v>0</v>
      </c>
      <c r="X28" s="101">
        <f t="shared" si="8"/>
        <v>0</v>
      </c>
      <c r="Y28" s="104">
        <f t="shared" si="9"/>
        <v>0</v>
      </c>
      <c r="Z28" s="100">
        <f t="shared" si="10"/>
        <v>0</v>
      </c>
      <c r="AA28" s="101">
        <f t="shared" si="11"/>
        <v>0</v>
      </c>
      <c r="AB28" s="101">
        <f t="shared" si="12"/>
        <v>0</v>
      </c>
      <c r="AC28" s="104">
        <f t="shared" si="13"/>
        <v>0</v>
      </c>
    </row>
    <row r="29" spans="2:29" ht="18" customHeight="1">
      <c r="B29" s="106">
        <v>21</v>
      </c>
      <c r="C29" s="94" t="s">
        <v>36</v>
      </c>
      <c r="D29" s="305">
        <f>価格変換!I26</f>
        <v>0</v>
      </c>
      <c r="E29" s="194">
        <v>1</v>
      </c>
      <c r="F29" s="106">
        <v>22</v>
      </c>
      <c r="G29" s="94" t="s">
        <v>37</v>
      </c>
      <c r="H29" s="107">
        <v>0.6181746894811988</v>
      </c>
      <c r="I29" s="108">
        <v>6.3136945168350112E-2</v>
      </c>
      <c r="J29" s="108">
        <v>2.5749652818414681E-2</v>
      </c>
      <c r="K29" s="109">
        <v>0.35118838441652428</v>
      </c>
      <c r="L29" s="98">
        <f t="shared" ref="L29:L35" si="14">D30*E30</f>
        <v>0</v>
      </c>
      <c r="M29" s="100">
        <v>0</v>
      </c>
      <c r="N29" s="101">
        <f t="shared" si="2"/>
        <v>0</v>
      </c>
      <c r="O29" s="98">
        <v>0</v>
      </c>
      <c r="P29" s="100">
        <f t="shared" si="3"/>
        <v>0</v>
      </c>
      <c r="Q29" s="102"/>
      <c r="R29" s="101">
        <f t="shared" si="4"/>
        <v>0</v>
      </c>
      <c r="S29" s="101">
        <f t="shared" si="5"/>
        <v>0</v>
      </c>
      <c r="T29" s="98">
        <v>0</v>
      </c>
      <c r="U29" s="110">
        <f t="shared" si="0"/>
        <v>0</v>
      </c>
      <c r="V29" s="100">
        <f t="shared" si="6"/>
        <v>0</v>
      </c>
      <c r="W29" s="101">
        <f t="shared" si="7"/>
        <v>0</v>
      </c>
      <c r="X29" s="101">
        <f t="shared" si="8"/>
        <v>0</v>
      </c>
      <c r="Y29" s="104">
        <f t="shared" si="9"/>
        <v>0</v>
      </c>
      <c r="Z29" s="100">
        <f t="shared" si="10"/>
        <v>0</v>
      </c>
      <c r="AA29" s="101">
        <f t="shared" si="11"/>
        <v>0</v>
      </c>
      <c r="AB29" s="101">
        <f t="shared" si="12"/>
        <v>0</v>
      </c>
      <c r="AC29" s="104">
        <f t="shared" si="13"/>
        <v>0</v>
      </c>
    </row>
    <row r="30" spans="2:29" ht="18" customHeight="1">
      <c r="B30" s="106">
        <v>22</v>
      </c>
      <c r="C30" s="94" t="s">
        <v>37</v>
      </c>
      <c r="D30" s="305">
        <f>価格変換!I27</f>
        <v>0</v>
      </c>
      <c r="E30" s="194">
        <v>0.6181746894811988</v>
      </c>
      <c r="F30" s="106">
        <v>23</v>
      </c>
      <c r="G30" s="94" t="s">
        <v>38</v>
      </c>
      <c r="H30" s="107">
        <v>0.97552305504773518</v>
      </c>
      <c r="I30" s="108">
        <v>0.11069346198241928</v>
      </c>
      <c r="J30" s="108">
        <v>1.0082744441776653E-2</v>
      </c>
      <c r="K30" s="109">
        <v>0.42948471305531716</v>
      </c>
      <c r="L30" s="98">
        <f t="shared" si="14"/>
        <v>0</v>
      </c>
      <c r="M30" s="100">
        <v>0</v>
      </c>
      <c r="N30" s="101">
        <f t="shared" si="2"/>
        <v>0</v>
      </c>
      <c r="O30" s="98">
        <v>0</v>
      </c>
      <c r="P30" s="100">
        <f t="shared" si="3"/>
        <v>0</v>
      </c>
      <c r="Q30" s="102"/>
      <c r="R30" s="101">
        <f t="shared" si="4"/>
        <v>0</v>
      </c>
      <c r="S30" s="101">
        <f t="shared" si="5"/>
        <v>0</v>
      </c>
      <c r="T30" s="98">
        <v>0</v>
      </c>
      <c r="U30" s="110">
        <f t="shared" si="0"/>
        <v>0</v>
      </c>
      <c r="V30" s="100">
        <f t="shared" si="6"/>
        <v>0</v>
      </c>
      <c r="W30" s="101">
        <f t="shared" si="7"/>
        <v>0</v>
      </c>
      <c r="X30" s="101">
        <f t="shared" si="8"/>
        <v>0</v>
      </c>
      <c r="Y30" s="104">
        <f t="shared" si="9"/>
        <v>0</v>
      </c>
      <c r="Z30" s="100">
        <f t="shared" si="10"/>
        <v>0</v>
      </c>
      <c r="AA30" s="101">
        <f t="shared" si="11"/>
        <v>0</v>
      </c>
      <c r="AB30" s="101">
        <f t="shared" si="12"/>
        <v>0</v>
      </c>
      <c r="AC30" s="104">
        <f t="shared" si="13"/>
        <v>0</v>
      </c>
    </row>
    <row r="31" spans="2:29" ht="18" customHeight="1">
      <c r="B31" s="106">
        <v>23</v>
      </c>
      <c r="C31" s="94" t="s">
        <v>38</v>
      </c>
      <c r="D31" s="305">
        <f>価格変換!I28</f>
        <v>0</v>
      </c>
      <c r="E31" s="194">
        <v>0.97552305504773518</v>
      </c>
      <c r="F31" s="106">
        <v>24</v>
      </c>
      <c r="G31" s="94" t="s">
        <v>39</v>
      </c>
      <c r="H31" s="107">
        <v>0.68850114851605637</v>
      </c>
      <c r="I31" s="108">
        <v>0.41753248185648423</v>
      </c>
      <c r="J31" s="108">
        <v>1.0813605415912076E-3</v>
      </c>
      <c r="K31" s="109">
        <v>0.63326936227472264</v>
      </c>
      <c r="L31" s="98">
        <f t="shared" si="14"/>
        <v>0</v>
      </c>
      <c r="M31" s="100">
        <v>0</v>
      </c>
      <c r="N31" s="101">
        <f t="shared" si="2"/>
        <v>0</v>
      </c>
      <c r="O31" s="98">
        <v>0</v>
      </c>
      <c r="P31" s="100">
        <f t="shared" si="3"/>
        <v>0</v>
      </c>
      <c r="Q31" s="102"/>
      <c r="R31" s="101">
        <f t="shared" si="4"/>
        <v>0</v>
      </c>
      <c r="S31" s="101">
        <f t="shared" si="5"/>
        <v>0</v>
      </c>
      <c r="T31" s="98">
        <v>0</v>
      </c>
      <c r="U31" s="110">
        <f t="shared" si="0"/>
        <v>0</v>
      </c>
      <c r="V31" s="100">
        <f t="shared" si="6"/>
        <v>0</v>
      </c>
      <c r="W31" s="101">
        <f t="shared" si="7"/>
        <v>0</v>
      </c>
      <c r="X31" s="101">
        <f t="shared" si="8"/>
        <v>0</v>
      </c>
      <c r="Y31" s="104">
        <f t="shared" si="9"/>
        <v>0</v>
      </c>
      <c r="Z31" s="100">
        <f t="shared" si="10"/>
        <v>0</v>
      </c>
      <c r="AA31" s="101">
        <f t="shared" si="11"/>
        <v>0</v>
      </c>
      <c r="AB31" s="101">
        <f t="shared" si="12"/>
        <v>0</v>
      </c>
      <c r="AC31" s="104">
        <f t="shared" si="13"/>
        <v>0</v>
      </c>
    </row>
    <row r="32" spans="2:29" ht="18" customHeight="1">
      <c r="B32" s="106">
        <v>24</v>
      </c>
      <c r="C32" s="94" t="s">
        <v>39</v>
      </c>
      <c r="D32" s="305">
        <f>価格変換!I29</f>
        <v>0</v>
      </c>
      <c r="E32" s="194">
        <v>0.68850114851605637</v>
      </c>
      <c r="F32" s="106">
        <v>25</v>
      </c>
      <c r="G32" s="94" t="s">
        <v>192</v>
      </c>
      <c r="H32" s="107">
        <v>0.3612209826804309</v>
      </c>
      <c r="I32" s="108">
        <v>0.29731305128489638</v>
      </c>
      <c r="J32" s="108">
        <v>4.6056005125377497E-2</v>
      </c>
      <c r="K32" s="109">
        <v>0.69677799601410473</v>
      </c>
      <c r="L32" s="98">
        <f t="shared" si="14"/>
        <v>0</v>
      </c>
      <c r="M32" s="100">
        <v>0</v>
      </c>
      <c r="N32" s="101">
        <f t="shared" si="2"/>
        <v>0</v>
      </c>
      <c r="O32" s="98">
        <v>0</v>
      </c>
      <c r="P32" s="100">
        <f t="shared" si="3"/>
        <v>0</v>
      </c>
      <c r="Q32" s="102"/>
      <c r="R32" s="101">
        <f t="shared" si="4"/>
        <v>0</v>
      </c>
      <c r="S32" s="101">
        <f t="shared" si="5"/>
        <v>0</v>
      </c>
      <c r="T32" s="98">
        <v>0</v>
      </c>
      <c r="U32" s="110">
        <f t="shared" si="0"/>
        <v>0</v>
      </c>
      <c r="V32" s="100">
        <f t="shared" si="6"/>
        <v>0</v>
      </c>
      <c r="W32" s="101">
        <f t="shared" si="7"/>
        <v>0</v>
      </c>
      <c r="X32" s="101">
        <f t="shared" si="8"/>
        <v>0</v>
      </c>
      <c r="Y32" s="104">
        <f t="shared" si="9"/>
        <v>0</v>
      </c>
      <c r="Z32" s="100">
        <f t="shared" si="10"/>
        <v>0</v>
      </c>
      <c r="AA32" s="101">
        <f t="shared" si="11"/>
        <v>0</v>
      </c>
      <c r="AB32" s="101">
        <f t="shared" si="12"/>
        <v>0</v>
      </c>
      <c r="AC32" s="104">
        <f t="shared" si="13"/>
        <v>0</v>
      </c>
    </row>
    <row r="33" spans="2:29" ht="18" customHeight="1">
      <c r="B33" s="106">
        <v>25</v>
      </c>
      <c r="C33" s="94" t="s">
        <v>192</v>
      </c>
      <c r="D33" s="305">
        <f>価格変換!I30</f>
        <v>0</v>
      </c>
      <c r="E33" s="194">
        <v>0.3612209826804309</v>
      </c>
      <c r="F33" s="106">
        <v>26</v>
      </c>
      <c r="G33" s="94" t="s">
        <v>193</v>
      </c>
      <c r="H33" s="107">
        <v>0.94154089884251813</v>
      </c>
      <c r="I33" s="108">
        <v>0.37644869385104379</v>
      </c>
      <c r="J33" s="108">
        <v>0.12979342846490841</v>
      </c>
      <c r="K33" s="109">
        <v>0.65031226844500889</v>
      </c>
      <c r="L33" s="98">
        <f t="shared" si="14"/>
        <v>0</v>
      </c>
      <c r="M33" s="100">
        <v>0</v>
      </c>
      <c r="N33" s="101">
        <f t="shared" si="2"/>
        <v>0</v>
      </c>
      <c r="O33" s="98">
        <v>0</v>
      </c>
      <c r="P33" s="100">
        <f t="shared" si="3"/>
        <v>0</v>
      </c>
      <c r="Q33" s="102"/>
      <c r="R33" s="101">
        <f t="shared" si="4"/>
        <v>0</v>
      </c>
      <c r="S33" s="101">
        <f t="shared" si="5"/>
        <v>0</v>
      </c>
      <c r="T33" s="98">
        <v>0</v>
      </c>
      <c r="U33" s="110">
        <f t="shared" si="0"/>
        <v>0</v>
      </c>
      <c r="V33" s="100">
        <f t="shared" si="6"/>
        <v>0</v>
      </c>
      <c r="W33" s="101">
        <f t="shared" si="7"/>
        <v>0</v>
      </c>
      <c r="X33" s="101">
        <f t="shared" si="8"/>
        <v>0</v>
      </c>
      <c r="Y33" s="104">
        <f t="shared" si="9"/>
        <v>0</v>
      </c>
      <c r="Z33" s="100">
        <f t="shared" si="10"/>
        <v>0</v>
      </c>
      <c r="AA33" s="101">
        <f t="shared" si="11"/>
        <v>0</v>
      </c>
      <c r="AB33" s="101">
        <f t="shared" si="12"/>
        <v>0</v>
      </c>
      <c r="AC33" s="104">
        <f t="shared" si="13"/>
        <v>0</v>
      </c>
    </row>
    <row r="34" spans="2:29" ht="18" customHeight="1">
      <c r="B34" s="106">
        <v>26</v>
      </c>
      <c r="C34" s="94" t="s">
        <v>193</v>
      </c>
      <c r="D34" s="305">
        <f>価格変換!I31</f>
        <v>0</v>
      </c>
      <c r="E34" s="196">
        <v>1</v>
      </c>
      <c r="F34" s="106">
        <v>27</v>
      </c>
      <c r="G34" s="94" t="s">
        <v>40</v>
      </c>
      <c r="H34" s="107">
        <v>0.74997424047565442</v>
      </c>
      <c r="I34" s="108">
        <v>0.23493195557011406</v>
      </c>
      <c r="J34" s="108">
        <v>7.989972454715577E-2</v>
      </c>
      <c r="K34" s="109">
        <v>0.64449577141836156</v>
      </c>
      <c r="L34" s="98">
        <f t="shared" si="14"/>
        <v>0</v>
      </c>
      <c r="M34" s="100">
        <v>0</v>
      </c>
      <c r="N34" s="101">
        <f t="shared" si="2"/>
        <v>0</v>
      </c>
      <c r="O34" s="98">
        <v>0</v>
      </c>
      <c r="P34" s="100">
        <f t="shared" si="3"/>
        <v>0</v>
      </c>
      <c r="Q34" s="102"/>
      <c r="R34" s="101">
        <f t="shared" si="4"/>
        <v>0</v>
      </c>
      <c r="S34" s="101">
        <f t="shared" si="5"/>
        <v>0</v>
      </c>
      <c r="T34" s="98">
        <v>0</v>
      </c>
      <c r="U34" s="110">
        <f t="shared" si="0"/>
        <v>0</v>
      </c>
      <c r="V34" s="100">
        <f t="shared" si="6"/>
        <v>0</v>
      </c>
      <c r="W34" s="101">
        <f t="shared" si="7"/>
        <v>0</v>
      </c>
      <c r="X34" s="101">
        <f t="shared" si="8"/>
        <v>0</v>
      </c>
      <c r="Y34" s="104">
        <f t="shared" si="9"/>
        <v>0</v>
      </c>
      <c r="Z34" s="100">
        <f t="shared" si="10"/>
        <v>0</v>
      </c>
      <c r="AA34" s="101">
        <f t="shared" si="11"/>
        <v>0</v>
      </c>
      <c r="AB34" s="101">
        <f t="shared" si="12"/>
        <v>0</v>
      </c>
      <c r="AC34" s="104">
        <f t="shared" si="13"/>
        <v>0</v>
      </c>
    </row>
    <row r="35" spans="2:29" ht="18" customHeight="1">
      <c r="B35" s="106">
        <v>27</v>
      </c>
      <c r="C35" s="94" t="s">
        <v>40</v>
      </c>
      <c r="D35" s="305">
        <f>価格変換!I32</f>
        <v>0</v>
      </c>
      <c r="E35" s="194">
        <v>0.74997424047565442</v>
      </c>
      <c r="F35" s="106">
        <v>28</v>
      </c>
      <c r="G35" s="94" t="s">
        <v>191</v>
      </c>
      <c r="H35" s="107">
        <v>0.99993170179817292</v>
      </c>
      <c r="I35" s="108">
        <v>0.14542290930513813</v>
      </c>
      <c r="J35" s="108">
        <v>0.11306386090053655</v>
      </c>
      <c r="K35" s="109">
        <v>0.72022807919997911</v>
      </c>
      <c r="L35" s="98">
        <f t="shared" si="14"/>
        <v>0</v>
      </c>
      <c r="M35" s="100">
        <v>0</v>
      </c>
      <c r="N35" s="101">
        <f t="shared" si="2"/>
        <v>0</v>
      </c>
      <c r="O35" s="98">
        <v>0</v>
      </c>
      <c r="P35" s="100">
        <f t="shared" si="3"/>
        <v>0</v>
      </c>
      <c r="Q35" s="102"/>
      <c r="R35" s="101">
        <f t="shared" si="4"/>
        <v>0</v>
      </c>
      <c r="S35" s="101">
        <f t="shared" si="5"/>
        <v>0</v>
      </c>
      <c r="T35" s="98">
        <v>0</v>
      </c>
      <c r="U35" s="110">
        <f t="shared" si="0"/>
        <v>0</v>
      </c>
      <c r="V35" s="100">
        <f t="shared" si="6"/>
        <v>0</v>
      </c>
      <c r="W35" s="101">
        <f t="shared" si="7"/>
        <v>0</v>
      </c>
      <c r="X35" s="101">
        <f t="shared" si="8"/>
        <v>0</v>
      </c>
      <c r="Y35" s="104">
        <f t="shared" si="9"/>
        <v>0</v>
      </c>
      <c r="Z35" s="100">
        <f t="shared" si="10"/>
        <v>0</v>
      </c>
      <c r="AA35" s="101">
        <f t="shared" si="11"/>
        <v>0</v>
      </c>
      <c r="AB35" s="101">
        <f t="shared" si="12"/>
        <v>0</v>
      </c>
      <c r="AC35" s="104">
        <f t="shared" si="13"/>
        <v>0</v>
      </c>
    </row>
    <row r="36" spans="2:29" ht="18" customHeight="1">
      <c r="B36" s="106">
        <v>28</v>
      </c>
      <c r="C36" s="94" t="s">
        <v>191</v>
      </c>
      <c r="D36" s="305">
        <f>価格変換!I33</f>
        <v>0</v>
      </c>
      <c r="E36" s="194">
        <v>0.99993170179817292</v>
      </c>
      <c r="F36" s="106"/>
      <c r="G36" s="94" t="s">
        <v>190</v>
      </c>
      <c r="H36" s="107">
        <v>1</v>
      </c>
      <c r="I36" s="108">
        <v>0</v>
      </c>
      <c r="J36" s="147">
        <v>0</v>
      </c>
      <c r="K36" s="109">
        <v>0.90244169025917109</v>
      </c>
      <c r="L36" s="148">
        <v>0</v>
      </c>
      <c r="M36" s="100">
        <v>0</v>
      </c>
      <c r="N36" s="101">
        <f t="shared" si="2"/>
        <v>0</v>
      </c>
      <c r="O36" s="98">
        <v>0</v>
      </c>
      <c r="P36" s="100">
        <f t="shared" si="3"/>
        <v>0</v>
      </c>
      <c r="Q36" s="102"/>
      <c r="R36" s="101">
        <f t="shared" si="4"/>
        <v>0</v>
      </c>
      <c r="S36" s="101">
        <f t="shared" si="5"/>
        <v>0</v>
      </c>
      <c r="T36" s="98">
        <v>0</v>
      </c>
      <c r="U36" s="110">
        <f t="shared" si="0"/>
        <v>0</v>
      </c>
      <c r="V36" s="100">
        <f t="shared" si="6"/>
        <v>0</v>
      </c>
      <c r="W36" s="101">
        <f t="shared" si="7"/>
        <v>0</v>
      </c>
      <c r="X36" s="101">
        <f t="shared" si="8"/>
        <v>0</v>
      </c>
      <c r="Y36" s="104">
        <f t="shared" si="9"/>
        <v>0</v>
      </c>
      <c r="Z36" s="100">
        <f t="shared" si="10"/>
        <v>0</v>
      </c>
      <c r="AA36" s="101">
        <f t="shared" si="11"/>
        <v>0</v>
      </c>
      <c r="AB36" s="101">
        <f t="shared" si="12"/>
        <v>0</v>
      </c>
      <c r="AC36" s="104">
        <f t="shared" si="13"/>
        <v>0</v>
      </c>
    </row>
    <row r="37" spans="2:29" ht="18" customHeight="1">
      <c r="B37" s="106"/>
      <c r="C37" s="94" t="s">
        <v>190</v>
      </c>
      <c r="D37" s="306">
        <f>価格変換!I34</f>
        <v>0</v>
      </c>
      <c r="E37" s="194">
        <v>1</v>
      </c>
      <c r="F37" s="106">
        <v>29</v>
      </c>
      <c r="G37" s="94" t="s">
        <v>42</v>
      </c>
      <c r="H37" s="107">
        <v>0.66527963259925371</v>
      </c>
      <c r="I37" s="108">
        <v>0.2550708098917025</v>
      </c>
      <c r="J37" s="163">
        <v>6.1890320782512907E-2</v>
      </c>
      <c r="K37" s="109">
        <v>0.52710974677332845</v>
      </c>
      <c r="L37" s="98">
        <f>D38*E38+D39*E39</f>
        <v>0</v>
      </c>
      <c r="M37" s="100">
        <v>0</v>
      </c>
      <c r="N37" s="101">
        <f t="shared" si="2"/>
        <v>0</v>
      </c>
      <c r="O37" s="98">
        <v>0</v>
      </c>
      <c r="P37" s="100">
        <f t="shared" si="3"/>
        <v>0</v>
      </c>
      <c r="Q37" s="102"/>
      <c r="R37" s="101">
        <f t="shared" si="4"/>
        <v>0</v>
      </c>
      <c r="S37" s="101">
        <f t="shared" si="5"/>
        <v>0</v>
      </c>
      <c r="T37" s="98">
        <v>0</v>
      </c>
      <c r="U37" s="110">
        <f t="shared" si="0"/>
        <v>0</v>
      </c>
      <c r="V37" s="100">
        <f t="shared" si="6"/>
        <v>0</v>
      </c>
      <c r="W37" s="101">
        <f t="shared" si="7"/>
        <v>0</v>
      </c>
      <c r="X37" s="101">
        <f t="shared" si="8"/>
        <v>0</v>
      </c>
      <c r="Y37" s="104">
        <f t="shared" si="9"/>
        <v>0</v>
      </c>
      <c r="Z37" s="100">
        <f t="shared" si="10"/>
        <v>0</v>
      </c>
      <c r="AA37" s="101">
        <f t="shared" si="11"/>
        <v>0</v>
      </c>
      <c r="AB37" s="101">
        <f t="shared" si="12"/>
        <v>0</v>
      </c>
      <c r="AC37" s="104">
        <f t="shared" si="13"/>
        <v>0</v>
      </c>
    </row>
    <row r="38" spans="2:29" ht="18" customHeight="1">
      <c r="B38" s="106">
        <v>29</v>
      </c>
      <c r="C38" s="94" t="s">
        <v>42</v>
      </c>
      <c r="D38" s="305">
        <f>価格変換!I35</f>
        <v>0</v>
      </c>
      <c r="E38" s="196">
        <v>1</v>
      </c>
      <c r="F38" s="106">
        <v>30</v>
      </c>
      <c r="G38" s="94" t="s">
        <v>43</v>
      </c>
      <c r="H38" s="107">
        <v>0.74775144008230054</v>
      </c>
      <c r="I38" s="108">
        <v>0.18886312009688008</v>
      </c>
      <c r="J38" s="108">
        <v>5.0983510232053636E-2</v>
      </c>
      <c r="K38" s="109">
        <v>0.47234015382634098</v>
      </c>
      <c r="L38" s="98">
        <f>D40*E40</f>
        <v>0</v>
      </c>
      <c r="M38" s="100">
        <v>0</v>
      </c>
      <c r="N38" s="101">
        <f t="shared" si="2"/>
        <v>0</v>
      </c>
      <c r="O38" s="98">
        <v>0</v>
      </c>
      <c r="P38" s="100">
        <f t="shared" si="3"/>
        <v>0</v>
      </c>
      <c r="Q38" s="102"/>
      <c r="R38" s="101">
        <f t="shared" si="4"/>
        <v>0</v>
      </c>
      <c r="S38" s="101">
        <f t="shared" si="5"/>
        <v>0</v>
      </c>
      <c r="T38" s="98">
        <v>0</v>
      </c>
      <c r="U38" s="110">
        <f t="shared" si="0"/>
        <v>0</v>
      </c>
      <c r="V38" s="100">
        <f t="shared" si="6"/>
        <v>0</v>
      </c>
      <c r="W38" s="101">
        <f t="shared" si="7"/>
        <v>0</v>
      </c>
      <c r="X38" s="101">
        <f t="shared" si="8"/>
        <v>0</v>
      </c>
      <c r="Y38" s="104">
        <f t="shared" si="9"/>
        <v>0</v>
      </c>
      <c r="Z38" s="100">
        <f t="shared" si="10"/>
        <v>0</v>
      </c>
      <c r="AA38" s="101">
        <f t="shared" si="11"/>
        <v>0</v>
      </c>
      <c r="AB38" s="101">
        <f t="shared" si="12"/>
        <v>0</v>
      </c>
      <c r="AC38" s="104">
        <f t="shared" si="13"/>
        <v>0</v>
      </c>
    </row>
    <row r="39" spans="2:29" ht="18" customHeight="1">
      <c r="B39" s="106"/>
      <c r="C39" s="94" t="s">
        <v>203</v>
      </c>
      <c r="D39" s="305">
        <f>価格変換!I36</f>
        <v>0</v>
      </c>
      <c r="E39" s="194">
        <v>0.66527963259925371</v>
      </c>
      <c r="F39" s="106">
        <v>31</v>
      </c>
      <c r="G39" s="94" t="s">
        <v>44</v>
      </c>
      <c r="H39" s="107">
        <v>1</v>
      </c>
      <c r="I39" s="108">
        <v>0.26721023433952579</v>
      </c>
      <c r="J39" s="108">
        <v>4.2645119489585761E-3</v>
      </c>
      <c r="K39" s="109">
        <v>0.6905356049987168</v>
      </c>
      <c r="L39" s="98">
        <f t="shared" ref="L39:L48" si="15">D41*E41</f>
        <v>0</v>
      </c>
      <c r="M39" s="100">
        <v>0</v>
      </c>
      <c r="N39" s="101">
        <f t="shared" si="2"/>
        <v>0</v>
      </c>
      <c r="O39" s="98">
        <v>0</v>
      </c>
      <c r="P39" s="100">
        <f t="shared" si="3"/>
        <v>0</v>
      </c>
      <c r="Q39" s="102"/>
      <c r="R39" s="101">
        <f t="shared" si="4"/>
        <v>0</v>
      </c>
      <c r="S39" s="101">
        <f t="shared" si="5"/>
        <v>0</v>
      </c>
      <c r="T39" s="98">
        <v>0</v>
      </c>
      <c r="U39" s="110">
        <f t="shared" si="0"/>
        <v>0</v>
      </c>
      <c r="V39" s="100">
        <f t="shared" si="6"/>
        <v>0</v>
      </c>
      <c r="W39" s="101">
        <f t="shared" si="7"/>
        <v>0</v>
      </c>
      <c r="X39" s="101">
        <f t="shared" si="8"/>
        <v>0</v>
      </c>
      <c r="Y39" s="104">
        <f t="shared" si="9"/>
        <v>0</v>
      </c>
      <c r="Z39" s="100">
        <f t="shared" si="10"/>
        <v>0</v>
      </c>
      <c r="AA39" s="101">
        <f t="shared" si="11"/>
        <v>0</v>
      </c>
      <c r="AB39" s="101">
        <f t="shared" si="12"/>
        <v>0</v>
      </c>
      <c r="AC39" s="104">
        <f t="shared" si="13"/>
        <v>0</v>
      </c>
    </row>
    <row r="40" spans="2:29" ht="18" customHeight="1">
      <c r="B40" s="106">
        <v>30</v>
      </c>
      <c r="C40" s="94" t="s">
        <v>43</v>
      </c>
      <c r="D40" s="305">
        <f>価格変換!I37</f>
        <v>0</v>
      </c>
      <c r="E40" s="194">
        <v>0.74775144008230054</v>
      </c>
      <c r="F40" s="106">
        <v>32</v>
      </c>
      <c r="G40" s="94" t="s">
        <v>45</v>
      </c>
      <c r="H40" s="107">
        <v>0.93108935765216772</v>
      </c>
      <c r="I40" s="108">
        <v>0.41365790655350398</v>
      </c>
      <c r="J40" s="108">
        <v>1.7423025830792565E-2</v>
      </c>
      <c r="K40" s="109">
        <v>0.74249138824231287</v>
      </c>
      <c r="L40" s="98">
        <f t="shared" si="15"/>
        <v>0</v>
      </c>
      <c r="M40" s="100">
        <v>0</v>
      </c>
      <c r="N40" s="101">
        <f t="shared" si="2"/>
        <v>0</v>
      </c>
      <c r="O40" s="98">
        <v>0</v>
      </c>
      <c r="P40" s="100">
        <f t="shared" si="3"/>
        <v>0</v>
      </c>
      <c r="Q40" s="102"/>
      <c r="R40" s="101">
        <f t="shared" si="4"/>
        <v>0</v>
      </c>
      <c r="S40" s="101">
        <f t="shared" si="5"/>
        <v>0</v>
      </c>
      <c r="T40" s="98">
        <v>0</v>
      </c>
      <c r="U40" s="110">
        <f t="shared" si="0"/>
        <v>0</v>
      </c>
      <c r="V40" s="100">
        <f t="shared" si="6"/>
        <v>0</v>
      </c>
      <c r="W40" s="101">
        <f t="shared" si="7"/>
        <v>0</v>
      </c>
      <c r="X40" s="101">
        <f t="shared" si="8"/>
        <v>0</v>
      </c>
      <c r="Y40" s="104">
        <f t="shared" si="9"/>
        <v>0</v>
      </c>
      <c r="Z40" s="100">
        <f t="shared" si="10"/>
        <v>0</v>
      </c>
      <c r="AA40" s="101">
        <f t="shared" si="11"/>
        <v>0</v>
      </c>
      <c r="AB40" s="101">
        <f t="shared" si="12"/>
        <v>0</v>
      </c>
      <c r="AC40" s="104">
        <f t="shared" si="13"/>
        <v>0</v>
      </c>
    </row>
    <row r="41" spans="2:29" ht="18" customHeight="1">
      <c r="B41" s="106">
        <v>31</v>
      </c>
      <c r="C41" s="94" t="s">
        <v>44</v>
      </c>
      <c r="D41" s="305">
        <f>価格変換!I38</f>
        <v>0</v>
      </c>
      <c r="E41" s="194">
        <v>1</v>
      </c>
      <c r="F41" s="106">
        <v>33</v>
      </c>
      <c r="G41" s="94" t="s">
        <v>46</v>
      </c>
      <c r="H41" s="107">
        <v>0.92515241363227507</v>
      </c>
      <c r="I41" s="108">
        <v>0.41905863876864929</v>
      </c>
      <c r="J41" s="108">
        <v>4.7026062448043415E-2</v>
      </c>
      <c r="K41" s="109">
        <v>0.59249894463777564</v>
      </c>
      <c r="L41" s="98">
        <f t="shared" si="15"/>
        <v>0</v>
      </c>
      <c r="M41" s="100">
        <v>0</v>
      </c>
      <c r="N41" s="101">
        <f t="shared" si="2"/>
        <v>0</v>
      </c>
      <c r="O41" s="98">
        <v>0</v>
      </c>
      <c r="P41" s="100">
        <f t="shared" si="3"/>
        <v>0</v>
      </c>
      <c r="Q41" s="102"/>
      <c r="R41" s="101">
        <f t="shared" si="4"/>
        <v>0</v>
      </c>
      <c r="S41" s="101">
        <f t="shared" si="5"/>
        <v>0</v>
      </c>
      <c r="T41" s="98">
        <v>0</v>
      </c>
      <c r="U41" s="110">
        <f t="shared" si="0"/>
        <v>0</v>
      </c>
      <c r="V41" s="100">
        <f t="shared" si="6"/>
        <v>0</v>
      </c>
      <c r="W41" s="101">
        <f t="shared" si="7"/>
        <v>0</v>
      </c>
      <c r="X41" s="101">
        <f t="shared" si="8"/>
        <v>0</v>
      </c>
      <c r="Y41" s="104">
        <f t="shared" si="9"/>
        <v>0</v>
      </c>
      <c r="Z41" s="100">
        <f t="shared" si="10"/>
        <v>0</v>
      </c>
      <c r="AA41" s="101">
        <f t="shared" si="11"/>
        <v>0</v>
      </c>
      <c r="AB41" s="101">
        <f t="shared" si="12"/>
        <v>0</v>
      </c>
      <c r="AC41" s="104">
        <f t="shared" si="13"/>
        <v>0</v>
      </c>
    </row>
    <row r="42" spans="2:29" ht="18" customHeight="1">
      <c r="B42" s="106">
        <v>32</v>
      </c>
      <c r="C42" s="94" t="s">
        <v>45</v>
      </c>
      <c r="D42" s="305">
        <f>価格変換!I39</f>
        <v>0</v>
      </c>
      <c r="E42" s="196">
        <v>1</v>
      </c>
      <c r="F42" s="106">
        <v>34</v>
      </c>
      <c r="G42" s="94" t="s">
        <v>47</v>
      </c>
      <c r="H42" s="107">
        <v>0.75671625424905886</v>
      </c>
      <c r="I42" s="108">
        <v>0.44691539674198633</v>
      </c>
      <c r="J42" s="108">
        <v>7.7523144433572187E-3</v>
      </c>
      <c r="K42" s="109">
        <v>0.55812926957435638</v>
      </c>
      <c r="L42" s="98">
        <f t="shared" si="15"/>
        <v>0</v>
      </c>
      <c r="M42" s="100">
        <v>0</v>
      </c>
      <c r="N42" s="101">
        <f t="shared" si="2"/>
        <v>0</v>
      </c>
      <c r="O42" s="98">
        <v>0</v>
      </c>
      <c r="P42" s="100">
        <f t="shared" si="3"/>
        <v>0</v>
      </c>
      <c r="Q42" s="102"/>
      <c r="R42" s="101">
        <f t="shared" si="4"/>
        <v>0</v>
      </c>
      <c r="S42" s="101">
        <f t="shared" si="5"/>
        <v>0</v>
      </c>
      <c r="T42" s="98">
        <v>0</v>
      </c>
      <c r="U42" s="110">
        <f t="shared" si="0"/>
        <v>0</v>
      </c>
      <c r="V42" s="100">
        <f t="shared" si="6"/>
        <v>0</v>
      </c>
      <c r="W42" s="101">
        <f t="shared" si="7"/>
        <v>0</v>
      </c>
      <c r="X42" s="101">
        <f t="shared" si="8"/>
        <v>0</v>
      </c>
      <c r="Y42" s="104">
        <f t="shared" si="9"/>
        <v>0</v>
      </c>
      <c r="Z42" s="100">
        <f t="shared" si="10"/>
        <v>0</v>
      </c>
      <c r="AA42" s="101">
        <f t="shared" si="11"/>
        <v>0</v>
      </c>
      <c r="AB42" s="101">
        <f t="shared" si="12"/>
        <v>0</v>
      </c>
      <c r="AC42" s="104">
        <f t="shared" si="13"/>
        <v>0</v>
      </c>
    </row>
    <row r="43" spans="2:29" ht="18" customHeight="1">
      <c r="B43" s="106">
        <v>33</v>
      </c>
      <c r="C43" s="94" t="s">
        <v>46</v>
      </c>
      <c r="D43" s="305">
        <f>価格変換!I40</f>
        <v>0</v>
      </c>
      <c r="E43" s="196">
        <v>1</v>
      </c>
      <c r="F43" s="106">
        <v>35</v>
      </c>
      <c r="G43" s="94" t="s">
        <v>48</v>
      </c>
      <c r="H43" s="107">
        <v>0.85340142790490026</v>
      </c>
      <c r="I43" s="108">
        <v>0.2901876667706963</v>
      </c>
      <c r="J43" s="108">
        <v>1.5294992742668165E-2</v>
      </c>
      <c r="K43" s="109">
        <v>0.60936617648141655</v>
      </c>
      <c r="L43" s="98">
        <f t="shared" si="15"/>
        <v>0</v>
      </c>
      <c r="M43" s="100">
        <v>0</v>
      </c>
      <c r="N43" s="101">
        <f t="shared" si="2"/>
        <v>0</v>
      </c>
      <c r="O43" s="98">
        <v>0</v>
      </c>
      <c r="P43" s="100">
        <f t="shared" si="3"/>
        <v>0</v>
      </c>
      <c r="Q43" s="102"/>
      <c r="R43" s="101">
        <f t="shared" si="4"/>
        <v>0</v>
      </c>
      <c r="S43" s="101">
        <f t="shared" si="5"/>
        <v>0</v>
      </c>
      <c r="T43" s="98">
        <v>0</v>
      </c>
      <c r="U43" s="110">
        <f t="shared" si="0"/>
        <v>0</v>
      </c>
      <c r="V43" s="100">
        <f t="shared" si="6"/>
        <v>0</v>
      </c>
      <c r="W43" s="101">
        <f t="shared" si="7"/>
        <v>0</v>
      </c>
      <c r="X43" s="101">
        <f t="shared" si="8"/>
        <v>0</v>
      </c>
      <c r="Y43" s="104">
        <f t="shared" si="9"/>
        <v>0</v>
      </c>
      <c r="Z43" s="100">
        <f t="shared" si="10"/>
        <v>0</v>
      </c>
      <c r="AA43" s="101">
        <f t="shared" si="11"/>
        <v>0</v>
      </c>
      <c r="AB43" s="101">
        <f t="shared" si="12"/>
        <v>0</v>
      </c>
      <c r="AC43" s="104">
        <f t="shared" si="13"/>
        <v>0</v>
      </c>
    </row>
    <row r="44" spans="2:29" ht="18" customHeight="1">
      <c r="B44" s="106">
        <v>34</v>
      </c>
      <c r="C44" s="94" t="s">
        <v>47</v>
      </c>
      <c r="D44" s="305">
        <f>価格変換!I41</f>
        <v>0</v>
      </c>
      <c r="E44" s="197">
        <v>1</v>
      </c>
      <c r="F44" s="106">
        <v>36</v>
      </c>
      <c r="G44" s="94" t="s">
        <v>194</v>
      </c>
      <c r="H44" s="107">
        <v>0.27420276426530765</v>
      </c>
      <c r="I44" s="108">
        <v>0.21218630163584293</v>
      </c>
      <c r="J44" s="108">
        <v>1.1669946441735631E-2</v>
      </c>
      <c r="K44" s="109">
        <v>0.46247754963351295</v>
      </c>
      <c r="L44" s="98">
        <f t="shared" si="15"/>
        <v>0</v>
      </c>
      <c r="M44" s="100">
        <v>0</v>
      </c>
      <c r="N44" s="101">
        <f t="shared" si="2"/>
        <v>0</v>
      </c>
      <c r="O44" s="98">
        <v>0</v>
      </c>
      <c r="P44" s="100">
        <f t="shared" si="3"/>
        <v>0</v>
      </c>
      <c r="Q44" s="102"/>
      <c r="R44" s="101">
        <f t="shared" si="4"/>
        <v>0</v>
      </c>
      <c r="S44" s="101">
        <f t="shared" si="5"/>
        <v>0</v>
      </c>
      <c r="T44" s="98">
        <v>0</v>
      </c>
      <c r="U44" s="110">
        <f t="shared" si="0"/>
        <v>0</v>
      </c>
      <c r="V44" s="100">
        <f t="shared" si="6"/>
        <v>0</v>
      </c>
      <c r="W44" s="101">
        <f t="shared" si="7"/>
        <v>0</v>
      </c>
      <c r="X44" s="101">
        <f t="shared" si="8"/>
        <v>0</v>
      </c>
      <c r="Y44" s="104">
        <f t="shared" si="9"/>
        <v>0</v>
      </c>
      <c r="Z44" s="100">
        <f t="shared" si="10"/>
        <v>0</v>
      </c>
      <c r="AA44" s="101">
        <f t="shared" si="11"/>
        <v>0</v>
      </c>
      <c r="AB44" s="101">
        <f t="shared" si="12"/>
        <v>0</v>
      </c>
      <c r="AC44" s="104">
        <f t="shared" si="13"/>
        <v>0</v>
      </c>
    </row>
    <row r="45" spans="2:29" ht="18" customHeight="1">
      <c r="B45" s="106">
        <v>35</v>
      </c>
      <c r="C45" s="94" t="s">
        <v>48</v>
      </c>
      <c r="D45" s="305">
        <f>価格変換!I42</f>
        <v>0</v>
      </c>
      <c r="E45" s="196">
        <v>1</v>
      </c>
      <c r="F45" s="106">
        <v>37</v>
      </c>
      <c r="G45" s="94" t="s">
        <v>195</v>
      </c>
      <c r="H45" s="107">
        <v>0.92363837047516151</v>
      </c>
      <c r="I45" s="108">
        <v>0.2558916931305365</v>
      </c>
      <c r="J45" s="108">
        <v>8.2036203407989935E-2</v>
      </c>
      <c r="K45" s="109">
        <v>0.38737918354879058</v>
      </c>
      <c r="L45" s="98">
        <f t="shared" si="15"/>
        <v>0</v>
      </c>
      <c r="M45" s="100">
        <v>0</v>
      </c>
      <c r="N45" s="101">
        <f t="shared" si="2"/>
        <v>0</v>
      </c>
      <c r="O45" s="98">
        <v>0</v>
      </c>
      <c r="P45" s="100">
        <f t="shared" si="3"/>
        <v>0</v>
      </c>
      <c r="Q45" s="102"/>
      <c r="R45" s="101">
        <f t="shared" si="4"/>
        <v>0</v>
      </c>
      <c r="S45" s="101">
        <f t="shared" si="5"/>
        <v>0</v>
      </c>
      <c r="T45" s="98">
        <v>0</v>
      </c>
      <c r="U45" s="110">
        <f t="shared" si="0"/>
        <v>0</v>
      </c>
      <c r="V45" s="100">
        <f t="shared" si="6"/>
        <v>0</v>
      </c>
      <c r="W45" s="101">
        <f t="shared" si="7"/>
        <v>0</v>
      </c>
      <c r="X45" s="101">
        <f t="shared" si="8"/>
        <v>0</v>
      </c>
      <c r="Y45" s="104">
        <f t="shared" si="9"/>
        <v>0</v>
      </c>
      <c r="Z45" s="100">
        <f t="shared" si="10"/>
        <v>0</v>
      </c>
      <c r="AA45" s="101">
        <f t="shared" si="11"/>
        <v>0</v>
      </c>
      <c r="AB45" s="101">
        <f t="shared" si="12"/>
        <v>0</v>
      </c>
      <c r="AC45" s="104">
        <f t="shared" si="13"/>
        <v>0</v>
      </c>
    </row>
    <row r="46" spans="2:29" ht="18" customHeight="1">
      <c r="B46" s="106">
        <v>36</v>
      </c>
      <c r="C46" s="94" t="s">
        <v>194</v>
      </c>
      <c r="D46" s="305">
        <f>価格変換!I43</f>
        <v>0</v>
      </c>
      <c r="E46" s="197">
        <v>1</v>
      </c>
      <c r="F46" s="106">
        <v>38</v>
      </c>
      <c r="G46" s="94" t="s">
        <v>49</v>
      </c>
      <c r="H46" s="107">
        <v>0.80270826766108427</v>
      </c>
      <c r="I46" s="108">
        <v>0.23299364599467964</v>
      </c>
      <c r="J46" s="108">
        <v>7.5060598419192659E-2</v>
      </c>
      <c r="K46" s="109">
        <v>0.67298756204234556</v>
      </c>
      <c r="L46" s="98">
        <f t="shared" si="15"/>
        <v>0</v>
      </c>
      <c r="M46" s="100">
        <v>0</v>
      </c>
      <c r="N46" s="101">
        <f t="shared" si="2"/>
        <v>0</v>
      </c>
      <c r="O46" s="98">
        <v>0</v>
      </c>
      <c r="P46" s="100">
        <f t="shared" si="3"/>
        <v>0</v>
      </c>
      <c r="Q46" s="102"/>
      <c r="R46" s="101">
        <f t="shared" si="4"/>
        <v>0</v>
      </c>
      <c r="S46" s="101">
        <f t="shared" si="5"/>
        <v>0</v>
      </c>
      <c r="T46" s="98">
        <v>0</v>
      </c>
      <c r="U46" s="110">
        <f t="shared" si="0"/>
        <v>0</v>
      </c>
      <c r="V46" s="100">
        <f t="shared" si="6"/>
        <v>0</v>
      </c>
      <c r="W46" s="101">
        <f t="shared" si="7"/>
        <v>0</v>
      </c>
      <c r="X46" s="101">
        <f t="shared" si="8"/>
        <v>0</v>
      </c>
      <c r="Y46" s="104">
        <f t="shared" si="9"/>
        <v>0</v>
      </c>
      <c r="Z46" s="100">
        <f t="shared" si="10"/>
        <v>0</v>
      </c>
      <c r="AA46" s="101">
        <f t="shared" si="11"/>
        <v>0</v>
      </c>
      <c r="AB46" s="101">
        <f t="shared" si="12"/>
        <v>0</v>
      </c>
      <c r="AC46" s="104">
        <f t="shared" si="13"/>
        <v>0</v>
      </c>
    </row>
    <row r="47" spans="2:29" ht="18" customHeight="1">
      <c r="B47" s="106">
        <v>37</v>
      </c>
      <c r="C47" s="94" t="s">
        <v>195</v>
      </c>
      <c r="D47" s="305">
        <f>価格変換!I44</f>
        <v>0</v>
      </c>
      <c r="E47" s="197">
        <v>1</v>
      </c>
      <c r="F47" s="106">
        <v>39</v>
      </c>
      <c r="G47" s="94" t="s">
        <v>50</v>
      </c>
      <c r="H47" s="107">
        <v>1</v>
      </c>
      <c r="I47" s="108">
        <v>0</v>
      </c>
      <c r="J47" s="108">
        <v>0</v>
      </c>
      <c r="K47" s="109">
        <v>0</v>
      </c>
      <c r="L47" s="98">
        <f t="shared" si="15"/>
        <v>0</v>
      </c>
      <c r="M47" s="100">
        <v>0</v>
      </c>
      <c r="N47" s="101">
        <f t="shared" si="2"/>
        <v>0</v>
      </c>
      <c r="O47" s="98">
        <v>0</v>
      </c>
      <c r="P47" s="100">
        <f t="shared" si="3"/>
        <v>0</v>
      </c>
      <c r="Q47" s="102"/>
      <c r="R47" s="101">
        <f t="shared" si="4"/>
        <v>0</v>
      </c>
      <c r="S47" s="101">
        <f t="shared" si="5"/>
        <v>0</v>
      </c>
      <c r="T47" s="98">
        <v>0</v>
      </c>
      <c r="U47" s="110">
        <f t="shared" si="0"/>
        <v>0</v>
      </c>
      <c r="V47" s="100">
        <f t="shared" si="6"/>
        <v>0</v>
      </c>
      <c r="W47" s="101">
        <f t="shared" si="7"/>
        <v>0</v>
      </c>
      <c r="X47" s="101">
        <f t="shared" si="8"/>
        <v>0</v>
      </c>
      <c r="Y47" s="104">
        <f t="shared" si="9"/>
        <v>0</v>
      </c>
      <c r="Z47" s="100">
        <f t="shared" si="10"/>
        <v>0</v>
      </c>
      <c r="AA47" s="101">
        <f t="shared" si="11"/>
        <v>0</v>
      </c>
      <c r="AB47" s="101">
        <f t="shared" si="12"/>
        <v>0</v>
      </c>
      <c r="AC47" s="104">
        <f t="shared" si="13"/>
        <v>0</v>
      </c>
    </row>
    <row r="48" spans="2:29" ht="18" customHeight="1">
      <c r="B48" s="106">
        <v>38</v>
      </c>
      <c r="C48" s="94" t="s">
        <v>49</v>
      </c>
      <c r="D48" s="305">
        <f>価格変換!I45</f>
        <v>0</v>
      </c>
      <c r="E48" s="197">
        <v>1</v>
      </c>
      <c r="F48" s="111">
        <v>40</v>
      </c>
      <c r="G48" s="94" t="s">
        <v>51</v>
      </c>
      <c r="H48" s="112">
        <v>0.99076369216241733</v>
      </c>
      <c r="I48" s="113">
        <v>1.0601757542414466E-2</v>
      </c>
      <c r="J48" s="113">
        <v>3.6799438235460905E-5</v>
      </c>
      <c r="K48" s="114">
        <v>0.4077290232405989</v>
      </c>
      <c r="L48" s="98">
        <f t="shared" si="15"/>
        <v>0</v>
      </c>
      <c r="M48" s="100">
        <v>0</v>
      </c>
      <c r="N48" s="101">
        <f t="shared" si="2"/>
        <v>0</v>
      </c>
      <c r="O48" s="98">
        <v>0</v>
      </c>
      <c r="P48" s="100">
        <f t="shared" si="3"/>
        <v>0</v>
      </c>
      <c r="Q48" s="102"/>
      <c r="R48" s="101">
        <f t="shared" si="4"/>
        <v>0</v>
      </c>
      <c r="S48" s="101">
        <f t="shared" si="5"/>
        <v>0</v>
      </c>
      <c r="T48" s="98">
        <v>0</v>
      </c>
      <c r="U48" s="110">
        <f t="shared" si="0"/>
        <v>0</v>
      </c>
      <c r="V48" s="100">
        <f t="shared" si="6"/>
        <v>0</v>
      </c>
      <c r="W48" s="101">
        <f t="shared" si="7"/>
        <v>0</v>
      </c>
      <c r="X48" s="101">
        <f t="shared" si="8"/>
        <v>0</v>
      </c>
      <c r="Y48" s="104">
        <f t="shared" si="9"/>
        <v>0</v>
      </c>
      <c r="Z48" s="100">
        <f t="shared" si="10"/>
        <v>0</v>
      </c>
      <c r="AA48" s="101">
        <f t="shared" si="11"/>
        <v>0</v>
      </c>
      <c r="AB48" s="101">
        <f t="shared" si="12"/>
        <v>0</v>
      </c>
      <c r="AC48" s="104">
        <f t="shared" si="13"/>
        <v>0</v>
      </c>
    </row>
    <row r="49" spans="2:29" ht="18" customHeight="1" thickBot="1">
      <c r="B49" s="106">
        <v>39</v>
      </c>
      <c r="C49" s="94" t="s">
        <v>50</v>
      </c>
      <c r="D49" s="305">
        <f>価格変換!I46</f>
        <v>0</v>
      </c>
      <c r="E49" s="194">
        <v>1</v>
      </c>
      <c r="F49" s="118"/>
      <c r="G49" s="118"/>
      <c r="H49" s="117"/>
      <c r="I49" s="118"/>
      <c r="J49" s="118"/>
      <c r="K49" s="119"/>
      <c r="L49" s="121">
        <f>SUM(L8:L48)</f>
        <v>0</v>
      </c>
      <c r="M49" s="120">
        <f>SUM(M8:M48)</f>
        <v>0</v>
      </c>
      <c r="N49" s="122">
        <f>SUM(N8:N48)</f>
        <v>0</v>
      </c>
      <c r="O49" s="121">
        <f>SUM(O8:O48)</f>
        <v>0</v>
      </c>
      <c r="P49" s="120">
        <f>SUM(P8:P48)+P53</f>
        <v>0</v>
      </c>
      <c r="Q49" s="123">
        <f>P49*消費係数!H9</f>
        <v>0</v>
      </c>
      <c r="R49" s="122">
        <f t="shared" ref="R49:AC49" si="16">SUM(R8:R48)</f>
        <v>0</v>
      </c>
      <c r="S49" s="122">
        <f t="shared" si="16"/>
        <v>0</v>
      </c>
      <c r="T49" s="121">
        <f t="shared" si="16"/>
        <v>0</v>
      </c>
      <c r="U49" s="124">
        <f t="shared" si="16"/>
        <v>0</v>
      </c>
      <c r="V49" s="120">
        <f t="shared" si="16"/>
        <v>0</v>
      </c>
      <c r="W49" s="122">
        <f t="shared" si="16"/>
        <v>0</v>
      </c>
      <c r="X49" s="122">
        <f t="shared" si="16"/>
        <v>0</v>
      </c>
      <c r="Y49" s="121">
        <f t="shared" si="16"/>
        <v>0</v>
      </c>
      <c r="Z49" s="120">
        <f t="shared" si="16"/>
        <v>0</v>
      </c>
      <c r="AA49" s="122">
        <f t="shared" si="16"/>
        <v>0</v>
      </c>
      <c r="AB49" s="122">
        <f t="shared" si="16"/>
        <v>0</v>
      </c>
      <c r="AC49" s="121">
        <f t="shared" si="16"/>
        <v>0</v>
      </c>
    </row>
    <row r="50" spans="2:29" ht="18" customHeight="1">
      <c r="B50" s="111">
        <v>40</v>
      </c>
      <c r="C50" s="94" t="s">
        <v>51</v>
      </c>
      <c r="D50" s="305">
        <f>価格変換!I47</f>
        <v>0</v>
      </c>
      <c r="E50" s="194">
        <v>0.99076369216241733</v>
      </c>
    </row>
    <row r="51" spans="2:29" ht="18" customHeight="1" thickBot="1">
      <c r="B51" s="115"/>
      <c r="C51" s="116" t="s">
        <v>150</v>
      </c>
      <c r="D51" s="118">
        <f>SUM(D8:D50)</f>
        <v>0</v>
      </c>
      <c r="E51" s="159"/>
      <c r="P51" s="125"/>
    </row>
    <row r="52" spans="2:29" ht="18" customHeight="1">
      <c r="P52" s="126"/>
    </row>
    <row r="53" spans="2:29" ht="18" customHeight="1">
      <c r="P53" s="192"/>
    </row>
    <row r="54" spans="2:29" ht="18" customHeight="1"/>
  </sheetData>
  <mergeCells count="9">
    <mergeCell ref="V4:Y4"/>
    <mergeCell ref="Z4:AC4"/>
    <mergeCell ref="B5:B7"/>
    <mergeCell ref="G4:G7"/>
    <mergeCell ref="C4:C7"/>
    <mergeCell ref="H4:K4"/>
    <mergeCell ref="M4:O4"/>
    <mergeCell ref="P4:T4"/>
    <mergeCell ref="U4:U5"/>
  </mergeCells>
  <phoneticPr fontId="2"/>
  <pageMargins left="0.98425196850393704" right="0.39370078740157483" top="0.98425196850393704" bottom="0.59055118110236227" header="0.51181102362204722" footer="0.51181102362204722"/>
  <headerFooter alignWithMargins="0"/>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P18"/>
  <sheetViews>
    <sheetView workbookViewId="0"/>
  </sheetViews>
  <sheetFormatPr defaultRowHeight="12"/>
  <cols>
    <col min="1" max="1" width="3.625" style="187" customWidth="1"/>
    <col min="2" max="2" width="21.625" style="187" customWidth="1"/>
    <col min="3" max="41" width="9.625" style="164" customWidth="1"/>
    <col min="42" max="42" width="10.5" style="164" customWidth="1"/>
    <col min="43" max="56" width="10.875" style="164" customWidth="1"/>
    <col min="57" max="57" width="2.125" style="164" customWidth="1"/>
    <col min="58" max="58" width="12.875" style="164" customWidth="1"/>
    <col min="59" max="59" width="10.5" style="164" customWidth="1"/>
    <col min="60" max="60" width="2.5" style="164" customWidth="1"/>
    <col min="61" max="61" width="15.625" style="164" customWidth="1"/>
    <col min="62" max="16384" width="9" style="164"/>
  </cols>
  <sheetData>
    <row r="2" spans="1:16" ht="21.2" customHeight="1">
      <c r="A2" s="164"/>
      <c r="B2" s="165" t="s">
        <v>426</v>
      </c>
    </row>
    <row r="3" spans="1:16" ht="16.5" customHeight="1">
      <c r="A3" s="164"/>
      <c r="B3" s="164"/>
    </row>
    <row r="4" spans="1:16" ht="16.5" customHeight="1">
      <c r="A4" s="164"/>
      <c r="B4" s="164" t="s">
        <v>216</v>
      </c>
    </row>
    <row r="5" spans="1:16" ht="16.5" customHeight="1">
      <c r="A5" s="166"/>
      <c r="B5" s="167"/>
      <c r="C5" s="167"/>
      <c r="D5" s="167"/>
      <c r="E5" s="167"/>
      <c r="F5" s="167"/>
      <c r="G5" s="167"/>
      <c r="H5" s="168"/>
      <c r="J5" s="169"/>
      <c r="K5" s="169"/>
      <c r="L5" s="169"/>
      <c r="M5" s="169"/>
      <c r="N5" s="169"/>
      <c r="O5" s="169"/>
      <c r="P5" s="169"/>
    </row>
    <row r="6" spans="1:16" s="170" customFormat="1" ht="42" customHeight="1">
      <c r="B6" s="171"/>
      <c r="C6" s="172" t="s">
        <v>435</v>
      </c>
      <c r="D6" s="172" t="s">
        <v>436</v>
      </c>
      <c r="E6" s="172" t="s">
        <v>422</v>
      </c>
      <c r="F6" s="172" t="s">
        <v>437</v>
      </c>
      <c r="G6" s="172" t="s">
        <v>438</v>
      </c>
      <c r="H6" s="173" t="s">
        <v>217</v>
      </c>
      <c r="J6" s="169"/>
      <c r="K6" s="169"/>
      <c r="L6" s="169"/>
      <c r="M6" s="169"/>
      <c r="N6" s="169"/>
      <c r="O6" s="169"/>
      <c r="P6" s="169"/>
    </row>
    <row r="7" spans="1:16" ht="16.5" customHeight="1">
      <c r="A7" s="164"/>
      <c r="B7" s="174" t="s">
        <v>218</v>
      </c>
      <c r="C7" s="175">
        <v>639955</v>
      </c>
      <c r="D7" s="175">
        <v>617987</v>
      </c>
      <c r="E7" s="175">
        <v>579466</v>
      </c>
      <c r="F7" s="175">
        <v>653144</v>
      </c>
      <c r="G7" s="175">
        <v>563374</v>
      </c>
      <c r="H7" s="176"/>
    </row>
    <row r="8" spans="1:16" ht="16.5" customHeight="1">
      <c r="A8" s="164"/>
      <c r="B8" s="174" t="s">
        <v>219</v>
      </c>
      <c r="C8" s="177">
        <v>351513</v>
      </c>
      <c r="D8" s="177">
        <v>313182</v>
      </c>
      <c r="E8" s="177">
        <v>301350</v>
      </c>
      <c r="F8" s="177">
        <v>352132</v>
      </c>
      <c r="G8" s="177">
        <v>317952</v>
      </c>
      <c r="H8" s="178"/>
    </row>
    <row r="9" spans="1:16" ht="16.5" customHeight="1">
      <c r="A9" s="164"/>
      <c r="B9" s="174" t="s">
        <v>220</v>
      </c>
      <c r="C9" s="179">
        <v>0.54927768358712725</v>
      </c>
      <c r="D9" s="179">
        <v>0.50677765066255442</v>
      </c>
      <c r="E9" s="179">
        <v>0.52004776811754272</v>
      </c>
      <c r="F9" s="179">
        <v>0.53913378979214388</v>
      </c>
      <c r="G9" s="179">
        <v>0.56437109273768404</v>
      </c>
      <c r="H9" s="180">
        <f>AVERAGE(C9:G9)</f>
        <v>0.53592159697941044</v>
      </c>
    </row>
    <row r="10" spans="1:16" ht="6" customHeight="1">
      <c r="A10" s="164"/>
      <c r="B10" s="181"/>
      <c r="C10" s="182"/>
      <c r="D10" s="182"/>
      <c r="E10" s="182"/>
      <c r="F10" s="182"/>
      <c r="G10" s="182"/>
      <c r="H10" s="183"/>
    </row>
    <row r="11" spans="1:16" ht="16.5" customHeight="1">
      <c r="A11" s="164"/>
      <c r="B11" s="164" t="s">
        <v>221</v>
      </c>
      <c r="K11" s="184"/>
      <c r="L11" s="184"/>
      <c r="M11" s="184"/>
    </row>
    <row r="12" spans="1:16" ht="16.5" customHeight="1">
      <c r="A12" s="164"/>
      <c r="B12" s="185" t="s">
        <v>222</v>
      </c>
      <c r="C12" s="186"/>
      <c r="D12" s="186"/>
      <c r="E12" s="186"/>
      <c r="F12" s="186"/>
      <c r="G12" s="186"/>
      <c r="H12" s="186"/>
    </row>
    <row r="13" spans="1:16" ht="16.5" customHeight="1">
      <c r="B13" s="185" t="s">
        <v>223</v>
      </c>
      <c r="C13" s="186"/>
      <c r="D13" s="186"/>
      <c r="E13" s="186"/>
      <c r="F13" s="186"/>
      <c r="G13" s="186"/>
      <c r="H13" s="186"/>
    </row>
    <row r="17" spans="2:2">
      <c r="B17" s="164"/>
    </row>
    <row r="18" spans="2:2">
      <c r="B18" s="164"/>
    </row>
  </sheetData>
  <phoneticPr fontId="2"/>
  <pageMargins left="0.78740157480314965" right="0.78740157480314965"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N73"/>
  <sheetViews>
    <sheetView showGridLines="0" zoomScaleNormal="100" workbookViewId="0">
      <selection sqref="A1:XFD1048576"/>
    </sheetView>
  </sheetViews>
  <sheetFormatPr defaultRowHeight="13.5"/>
  <cols>
    <col min="1" max="38" width="2.25" style="387" customWidth="1"/>
    <col min="39" max="16384" width="9" style="387"/>
  </cols>
  <sheetData>
    <row r="2" spans="2:36">
      <c r="B2" s="387" t="s">
        <v>224</v>
      </c>
    </row>
    <row r="3" spans="2:36" ht="14.25">
      <c r="B3" s="388" t="s">
        <v>225</v>
      </c>
      <c r="C3" s="389"/>
      <c r="D3" s="389"/>
      <c r="E3" s="389"/>
      <c r="F3" s="389"/>
      <c r="G3" s="389"/>
      <c r="H3" s="389"/>
      <c r="I3" s="389"/>
      <c r="J3" s="389"/>
      <c r="K3" s="389"/>
      <c r="L3" s="389"/>
      <c r="M3" s="389"/>
      <c r="N3" s="389"/>
      <c r="O3" s="389"/>
      <c r="P3" s="389"/>
      <c r="Q3" s="389"/>
      <c r="R3" s="389"/>
      <c r="S3" s="389"/>
      <c r="T3" s="389"/>
      <c r="U3" s="389"/>
      <c r="V3" s="389"/>
      <c r="W3" s="389"/>
      <c r="X3" s="389"/>
      <c r="Y3" s="389"/>
      <c r="Z3" s="389"/>
      <c r="AA3" s="389"/>
      <c r="AB3" s="389"/>
      <c r="AC3" s="389"/>
      <c r="AD3" s="389"/>
      <c r="AE3" s="389"/>
      <c r="AF3" s="389"/>
      <c r="AG3" s="389"/>
      <c r="AH3" s="389"/>
      <c r="AI3" s="389"/>
      <c r="AJ3" s="389"/>
    </row>
    <row r="7" spans="2:36">
      <c r="E7" s="390" t="s">
        <v>226</v>
      </c>
      <c r="F7" s="391"/>
      <c r="G7" s="391"/>
      <c r="H7" s="391"/>
      <c r="I7" s="391"/>
      <c r="J7" s="391"/>
      <c r="K7" s="391"/>
      <c r="L7" s="391"/>
      <c r="M7" s="392"/>
    </row>
    <row r="8" spans="2:36">
      <c r="E8" s="393">
        <f>計算過程!D51</f>
        <v>0</v>
      </c>
      <c r="F8" s="394"/>
      <c r="G8" s="394"/>
      <c r="H8" s="394"/>
      <c r="I8" s="394"/>
      <c r="J8" s="394"/>
      <c r="K8" s="394"/>
      <c r="L8" s="394"/>
      <c r="M8" s="395"/>
    </row>
    <row r="9" spans="2:36">
      <c r="M9" s="396" t="s">
        <v>227</v>
      </c>
      <c r="N9" s="396"/>
      <c r="O9" s="396"/>
      <c r="P9" s="396"/>
      <c r="Q9" s="396"/>
      <c r="R9" s="396"/>
      <c r="S9" s="396"/>
      <c r="T9" s="396"/>
      <c r="U9" s="396"/>
      <c r="V9" s="396"/>
    </row>
    <row r="10" spans="2:36" ht="14.25" thickBot="1">
      <c r="C10" s="397"/>
      <c r="D10" s="397"/>
      <c r="E10" s="397"/>
      <c r="F10" s="397"/>
      <c r="G10" s="397"/>
      <c r="H10" s="397"/>
      <c r="M10" s="398"/>
      <c r="N10" s="398"/>
      <c r="O10" s="398"/>
      <c r="P10" s="398"/>
      <c r="Q10" s="398"/>
      <c r="R10" s="398"/>
      <c r="S10" s="398"/>
      <c r="T10" s="398"/>
      <c r="U10" s="398"/>
      <c r="V10" s="398"/>
      <c r="W10" s="397"/>
      <c r="X10" s="397"/>
    </row>
    <row r="11" spans="2:36" ht="15" thickTop="1" thickBot="1">
      <c r="C11" s="399"/>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1"/>
    </row>
    <row r="12" spans="2:36" ht="14.25" thickTop="1">
      <c r="C12" s="402"/>
      <c r="E12" s="403" t="s">
        <v>228</v>
      </c>
      <c r="F12" s="404"/>
      <c r="G12" s="404"/>
      <c r="H12" s="404"/>
      <c r="I12" s="404"/>
      <c r="J12" s="404"/>
      <c r="K12" s="404"/>
      <c r="L12" s="404"/>
      <c r="M12" s="405"/>
      <c r="N12" s="406" t="s">
        <v>229</v>
      </c>
      <c r="AJ12" s="407"/>
    </row>
    <row r="13" spans="2:36" ht="14.25" thickBot="1">
      <c r="C13" s="402"/>
      <c r="E13" s="356">
        <f>計算過程!L49</f>
        <v>0</v>
      </c>
      <c r="F13" s="357"/>
      <c r="G13" s="357"/>
      <c r="H13" s="357"/>
      <c r="I13" s="357"/>
      <c r="J13" s="357"/>
      <c r="K13" s="357"/>
      <c r="L13" s="357"/>
      <c r="M13" s="358"/>
      <c r="AJ13" s="407"/>
    </row>
    <row r="14" spans="2:36" ht="15" thickTop="1" thickBot="1">
      <c r="C14" s="408"/>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409"/>
    </row>
    <row r="15" spans="2:36" ht="14.25" thickTop="1">
      <c r="C15" s="410"/>
      <c r="D15" s="400"/>
      <c r="E15" s="400"/>
      <c r="F15" s="400"/>
      <c r="G15" s="400"/>
      <c r="H15" s="400"/>
      <c r="I15" s="400"/>
      <c r="J15" s="400"/>
      <c r="K15" s="400"/>
      <c r="L15" s="400"/>
      <c r="M15" s="411"/>
      <c r="N15" s="411"/>
      <c r="O15" s="411"/>
      <c r="P15" s="411"/>
      <c r="Q15" s="411"/>
      <c r="R15" s="411"/>
      <c r="S15" s="411"/>
      <c r="T15" s="411"/>
      <c r="U15" s="400"/>
      <c r="V15" s="400"/>
      <c r="W15" s="400"/>
      <c r="X15" s="400"/>
      <c r="Y15" s="400"/>
      <c r="Z15" s="400"/>
      <c r="AA15" s="400"/>
      <c r="AB15" s="400"/>
      <c r="AC15" s="400"/>
      <c r="AD15" s="400"/>
      <c r="AE15" s="400"/>
      <c r="AF15" s="400"/>
      <c r="AG15" s="400"/>
      <c r="AH15" s="400"/>
      <c r="AI15" s="400"/>
      <c r="AJ15" s="412"/>
    </row>
    <row r="16" spans="2:36">
      <c r="C16" s="413"/>
      <c r="M16" s="414" t="s">
        <v>230</v>
      </c>
      <c r="N16" s="414"/>
      <c r="O16" s="414"/>
      <c r="P16" s="414"/>
      <c r="Q16" s="414"/>
      <c r="U16" s="387" t="s">
        <v>231</v>
      </c>
      <c r="AJ16" s="415"/>
    </row>
    <row r="17" spans="3:40">
      <c r="C17" s="413"/>
      <c r="M17" s="396"/>
      <c r="N17" s="396"/>
      <c r="O17" s="396"/>
      <c r="P17" s="396"/>
      <c r="Q17" s="396"/>
      <c r="U17" s="387" t="s">
        <v>397</v>
      </c>
      <c r="AJ17" s="415"/>
    </row>
    <row r="18" spans="3:40">
      <c r="C18" s="413"/>
      <c r="E18" s="416" t="s">
        <v>232</v>
      </c>
      <c r="F18" s="391"/>
      <c r="G18" s="391"/>
      <c r="H18" s="391"/>
      <c r="I18" s="391"/>
      <c r="J18" s="391"/>
      <c r="K18" s="391"/>
      <c r="L18" s="391"/>
      <c r="M18" s="392"/>
      <c r="Q18" s="416" t="s">
        <v>233</v>
      </c>
      <c r="R18" s="391"/>
      <c r="S18" s="391"/>
      <c r="T18" s="391"/>
      <c r="U18" s="391"/>
      <c r="V18" s="391"/>
      <c r="W18" s="391"/>
      <c r="X18" s="391"/>
      <c r="Y18" s="391"/>
      <c r="Z18" s="392"/>
      <c r="AJ18" s="415"/>
      <c r="AN18" s="417"/>
    </row>
    <row r="19" spans="3:40">
      <c r="C19" s="413"/>
      <c r="E19" s="359">
        <f>計算過程!M49</f>
        <v>0</v>
      </c>
      <c r="F19" s="360"/>
      <c r="G19" s="360"/>
      <c r="H19" s="360"/>
      <c r="I19" s="360"/>
      <c r="J19" s="360"/>
      <c r="K19" s="360"/>
      <c r="L19" s="360"/>
      <c r="M19" s="361"/>
      <c r="Q19" s="418"/>
      <c r="R19" s="362">
        <f>計算過程!V49</f>
        <v>0</v>
      </c>
      <c r="S19" s="362"/>
      <c r="T19" s="362"/>
      <c r="U19" s="362"/>
      <c r="V19" s="362"/>
      <c r="W19" s="362"/>
      <c r="X19" s="362"/>
      <c r="Y19" s="362"/>
      <c r="Z19" s="363"/>
      <c r="AJ19" s="415"/>
    </row>
    <row r="20" spans="3:40">
      <c r="C20" s="413"/>
      <c r="D20" s="387" t="s">
        <v>234</v>
      </c>
      <c r="Q20" s="418"/>
      <c r="R20" s="419" t="s">
        <v>255</v>
      </c>
      <c r="S20" s="420"/>
      <c r="T20" s="420"/>
      <c r="U20" s="420"/>
      <c r="V20" s="420"/>
      <c r="W20" s="420"/>
      <c r="X20" s="420"/>
      <c r="Y20" s="420"/>
      <c r="Z20" s="421"/>
      <c r="AA20" s="422"/>
      <c r="AB20" s="423"/>
      <c r="AC20" s="423"/>
      <c r="AJ20" s="415"/>
    </row>
    <row r="21" spans="3:40">
      <c r="C21" s="413"/>
      <c r="E21" s="387" t="s">
        <v>235</v>
      </c>
      <c r="Q21" s="424"/>
      <c r="R21" s="359">
        <f>計算過程!Z49</f>
        <v>0</v>
      </c>
      <c r="S21" s="362"/>
      <c r="T21" s="362"/>
      <c r="U21" s="362"/>
      <c r="V21" s="362"/>
      <c r="W21" s="362"/>
      <c r="X21" s="362"/>
      <c r="Y21" s="362"/>
      <c r="Z21" s="363"/>
      <c r="AJ21" s="415"/>
    </row>
    <row r="22" spans="3:40" ht="14.25" thickBot="1">
      <c r="C22" s="425"/>
      <c r="D22" s="426"/>
      <c r="E22" s="426"/>
      <c r="F22" s="426"/>
      <c r="G22" s="426"/>
      <c r="H22" s="426"/>
      <c r="I22" s="426"/>
      <c r="J22" s="426"/>
      <c r="K22" s="426"/>
      <c r="L22" s="426"/>
      <c r="M22" s="426"/>
      <c r="N22" s="426"/>
      <c r="O22" s="426"/>
      <c r="P22" s="426"/>
      <c r="Q22" s="426"/>
      <c r="R22" s="426"/>
      <c r="S22" s="426"/>
      <c r="T22" s="426"/>
      <c r="U22" s="426"/>
      <c r="V22" s="426"/>
      <c r="W22" s="426"/>
      <c r="X22" s="426"/>
      <c r="Y22" s="426"/>
      <c r="Z22" s="426"/>
      <c r="AA22" s="426"/>
      <c r="AB22" s="426"/>
      <c r="AC22" s="426"/>
      <c r="AD22" s="426"/>
      <c r="AE22" s="426"/>
      <c r="AF22" s="426"/>
      <c r="AG22" s="426"/>
      <c r="AH22" s="426"/>
      <c r="AI22" s="426"/>
      <c r="AJ22" s="427"/>
    </row>
    <row r="23" spans="3:40">
      <c r="M23" s="428" t="s">
        <v>236</v>
      </c>
      <c r="N23" s="428"/>
      <c r="O23" s="428"/>
      <c r="P23" s="428"/>
      <c r="Q23" s="428"/>
      <c r="R23" s="428"/>
      <c r="S23" s="429"/>
    </row>
    <row r="24" spans="3:40">
      <c r="M24" s="396"/>
      <c r="N24" s="396"/>
      <c r="O24" s="396"/>
      <c r="P24" s="396"/>
      <c r="Q24" s="396"/>
      <c r="R24" s="396"/>
    </row>
    <row r="25" spans="3:40">
      <c r="E25" s="390" t="s">
        <v>237</v>
      </c>
      <c r="F25" s="391"/>
      <c r="G25" s="391"/>
      <c r="H25" s="391"/>
      <c r="I25" s="391"/>
      <c r="J25" s="391"/>
      <c r="K25" s="391"/>
      <c r="L25" s="391"/>
      <c r="M25" s="392"/>
    </row>
    <row r="26" spans="3:40">
      <c r="E26" s="359">
        <f>計算過程!N49</f>
        <v>0</v>
      </c>
      <c r="F26" s="362"/>
      <c r="G26" s="362"/>
      <c r="H26" s="362"/>
      <c r="I26" s="362"/>
      <c r="J26" s="362"/>
      <c r="K26" s="362"/>
      <c r="L26" s="362"/>
      <c r="M26" s="363"/>
      <c r="N26" s="387" t="s">
        <v>238</v>
      </c>
    </row>
    <row r="28" spans="3:40">
      <c r="M28" s="387" t="s">
        <v>239</v>
      </c>
    </row>
    <row r="29" spans="3:40" ht="14.25" thickBot="1">
      <c r="C29" s="397"/>
      <c r="D29" s="397"/>
      <c r="E29" s="397"/>
      <c r="F29" s="397"/>
      <c r="G29" s="397"/>
      <c r="H29" s="397"/>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7"/>
      <c r="AI29" s="397"/>
      <c r="AJ29" s="397"/>
    </row>
    <row r="30" spans="3:40" ht="14.25" thickTop="1">
      <c r="C30" s="399"/>
      <c r="D30" s="400"/>
      <c r="E30" s="400"/>
      <c r="F30" s="400"/>
      <c r="G30" s="400"/>
      <c r="H30" s="400"/>
      <c r="I30" s="400"/>
      <c r="J30" s="400"/>
      <c r="K30" s="400"/>
      <c r="L30" s="400"/>
      <c r="M30" s="400"/>
      <c r="N30" s="400"/>
      <c r="O30" s="400"/>
      <c r="P30" s="400"/>
      <c r="Q30" s="400"/>
      <c r="R30" s="400"/>
      <c r="S30" s="400"/>
      <c r="T30" s="400"/>
      <c r="U30" s="400"/>
      <c r="V30" s="400"/>
      <c r="W30" s="400"/>
      <c r="X30" s="400"/>
      <c r="Y30" s="400"/>
      <c r="Z30" s="400"/>
      <c r="AA30" s="400"/>
      <c r="AB30" s="400"/>
      <c r="AC30" s="400"/>
      <c r="AD30" s="400"/>
      <c r="AE30" s="400"/>
      <c r="AF30" s="400"/>
      <c r="AG30" s="400"/>
      <c r="AH30" s="400"/>
      <c r="AI30" s="400"/>
      <c r="AJ30" s="401"/>
    </row>
    <row r="31" spans="3:40" ht="14.25" thickBot="1">
      <c r="C31" s="402"/>
      <c r="AJ31" s="407"/>
    </row>
    <row r="32" spans="3:40" ht="14.25" thickTop="1">
      <c r="C32" s="402"/>
      <c r="E32" s="403" t="s">
        <v>240</v>
      </c>
      <c r="F32" s="404"/>
      <c r="G32" s="404"/>
      <c r="H32" s="404"/>
      <c r="I32" s="404"/>
      <c r="J32" s="404"/>
      <c r="K32" s="404"/>
      <c r="L32" s="404"/>
      <c r="M32" s="405"/>
      <c r="N32" s="423"/>
      <c r="O32" s="423"/>
      <c r="P32" s="423"/>
      <c r="Q32" s="423"/>
      <c r="R32" s="423"/>
      <c r="S32" s="423"/>
      <c r="T32" s="423"/>
      <c r="AJ32" s="407"/>
    </row>
    <row r="33" spans="3:36" ht="14.25" thickBot="1">
      <c r="C33" s="402"/>
      <c r="E33" s="356">
        <f>計算過程!O49</f>
        <v>0</v>
      </c>
      <c r="F33" s="357"/>
      <c r="G33" s="357"/>
      <c r="H33" s="357"/>
      <c r="I33" s="357"/>
      <c r="J33" s="357"/>
      <c r="K33" s="357"/>
      <c r="L33" s="357"/>
      <c r="M33" s="358"/>
      <c r="AJ33" s="407"/>
    </row>
    <row r="34" spans="3:36" ht="15" thickTop="1" thickBot="1">
      <c r="C34" s="408"/>
      <c r="D34" s="397"/>
      <c r="E34" s="189"/>
      <c r="F34" s="189"/>
      <c r="G34" s="189"/>
      <c r="H34" s="189"/>
      <c r="I34" s="189"/>
      <c r="J34" s="189"/>
      <c r="K34" s="189"/>
      <c r="L34" s="189"/>
      <c r="M34" s="189"/>
      <c r="N34" s="397"/>
      <c r="O34" s="397"/>
      <c r="P34" s="397"/>
      <c r="Q34" s="397"/>
      <c r="R34" s="397"/>
      <c r="S34" s="397"/>
      <c r="T34" s="397"/>
      <c r="U34" s="397"/>
      <c r="V34" s="397"/>
      <c r="W34" s="397"/>
      <c r="X34" s="397"/>
      <c r="Y34" s="397"/>
      <c r="Z34" s="397"/>
      <c r="AA34" s="397"/>
      <c r="AB34" s="397"/>
      <c r="AC34" s="397"/>
      <c r="AD34" s="397"/>
      <c r="AE34" s="397"/>
      <c r="AF34" s="397"/>
      <c r="AG34" s="397"/>
      <c r="AH34" s="397"/>
      <c r="AI34" s="397"/>
      <c r="AJ34" s="409"/>
    </row>
    <row r="35" spans="3:36" ht="14.25" thickTop="1">
      <c r="C35" s="410"/>
      <c r="D35" s="400"/>
      <c r="E35" s="190"/>
      <c r="F35" s="190"/>
      <c r="G35" s="190"/>
      <c r="H35" s="190"/>
      <c r="I35" s="190"/>
      <c r="J35" s="190"/>
      <c r="K35" s="190"/>
      <c r="L35" s="190"/>
      <c r="M35" s="190"/>
      <c r="N35" s="400"/>
      <c r="O35" s="400"/>
      <c r="P35" s="400"/>
      <c r="Q35" s="400"/>
      <c r="R35" s="400"/>
      <c r="S35" s="400"/>
      <c r="T35" s="400"/>
      <c r="U35" s="400"/>
      <c r="V35" s="400"/>
      <c r="W35" s="400"/>
      <c r="X35" s="400"/>
      <c r="Y35" s="400"/>
      <c r="Z35" s="400"/>
      <c r="AA35" s="400"/>
      <c r="AB35" s="400"/>
      <c r="AC35" s="400"/>
      <c r="AD35" s="400"/>
      <c r="AE35" s="400"/>
      <c r="AF35" s="400"/>
      <c r="AG35" s="400"/>
      <c r="AH35" s="400"/>
      <c r="AI35" s="400"/>
      <c r="AJ35" s="412"/>
    </row>
    <row r="36" spans="3:36">
      <c r="C36" s="413"/>
      <c r="E36" s="191"/>
      <c r="F36" s="191"/>
      <c r="G36" s="191"/>
      <c r="H36" s="191"/>
      <c r="I36" s="191"/>
      <c r="J36" s="191"/>
      <c r="K36" s="191"/>
      <c r="L36" s="191"/>
      <c r="M36" s="191"/>
      <c r="U36" s="387" t="s">
        <v>231</v>
      </c>
      <c r="AJ36" s="415"/>
    </row>
    <row r="37" spans="3:36">
      <c r="C37" s="413"/>
      <c r="U37" s="387" t="s">
        <v>397</v>
      </c>
      <c r="AJ37" s="415"/>
    </row>
    <row r="38" spans="3:36">
      <c r="C38" s="413"/>
      <c r="Q38" s="416" t="s">
        <v>241</v>
      </c>
      <c r="R38" s="391"/>
      <c r="S38" s="391"/>
      <c r="T38" s="391"/>
      <c r="U38" s="391"/>
      <c r="V38" s="391"/>
      <c r="W38" s="391"/>
      <c r="X38" s="391"/>
      <c r="Y38" s="391"/>
      <c r="Z38" s="392"/>
      <c r="AJ38" s="415"/>
    </row>
    <row r="39" spans="3:36">
      <c r="C39" s="413"/>
      <c r="Q39" s="418"/>
      <c r="R39" s="430">
        <f>計算過程!W49</f>
        <v>0</v>
      </c>
      <c r="S39" s="430"/>
      <c r="T39" s="430"/>
      <c r="U39" s="430"/>
      <c r="V39" s="430"/>
      <c r="W39" s="430"/>
      <c r="X39" s="430"/>
      <c r="Y39" s="430"/>
      <c r="Z39" s="431"/>
      <c r="AJ39" s="415"/>
    </row>
    <row r="40" spans="3:36">
      <c r="C40" s="413"/>
      <c r="Q40" s="418"/>
      <c r="R40" s="419" t="s">
        <v>258</v>
      </c>
      <c r="S40" s="420"/>
      <c r="T40" s="420"/>
      <c r="U40" s="420"/>
      <c r="V40" s="420"/>
      <c r="W40" s="420"/>
      <c r="X40" s="420"/>
      <c r="Y40" s="420"/>
      <c r="Z40" s="421"/>
      <c r="AA40" s="422"/>
      <c r="AJ40" s="415"/>
    </row>
    <row r="41" spans="3:36">
      <c r="C41" s="413"/>
      <c r="Q41" s="422"/>
      <c r="R41" s="393">
        <f>計算過程!AA49</f>
        <v>0</v>
      </c>
      <c r="S41" s="394"/>
      <c r="T41" s="394"/>
      <c r="U41" s="394"/>
      <c r="V41" s="394"/>
      <c r="W41" s="394"/>
      <c r="X41" s="394"/>
      <c r="Y41" s="394"/>
      <c r="Z41" s="395"/>
      <c r="AJ41" s="415"/>
    </row>
    <row r="42" spans="3:36" ht="14.25" thickBot="1">
      <c r="C42" s="425"/>
      <c r="D42" s="426"/>
      <c r="E42" s="426"/>
      <c r="F42" s="426"/>
      <c r="G42" s="426"/>
      <c r="H42" s="426"/>
      <c r="I42" s="426"/>
      <c r="J42" s="426"/>
      <c r="K42" s="426"/>
      <c r="L42" s="426"/>
      <c r="M42" s="426"/>
      <c r="N42" s="426"/>
      <c r="O42" s="426"/>
      <c r="P42" s="426"/>
      <c r="Q42" s="426"/>
      <c r="R42" s="426"/>
      <c r="S42" s="426"/>
      <c r="T42" s="426"/>
      <c r="U42" s="426"/>
      <c r="V42" s="426"/>
      <c r="W42" s="426"/>
      <c r="X42" s="426"/>
      <c r="Y42" s="426"/>
      <c r="Z42" s="426"/>
      <c r="AA42" s="426"/>
      <c r="AB42" s="426"/>
      <c r="AC42" s="426"/>
      <c r="AD42" s="426"/>
      <c r="AE42" s="426"/>
      <c r="AF42" s="426"/>
      <c r="AG42" s="426"/>
      <c r="AH42" s="426"/>
      <c r="AI42" s="426"/>
      <c r="AJ42" s="427"/>
    </row>
    <row r="45" spans="3:36">
      <c r="E45" s="390" t="s">
        <v>242</v>
      </c>
      <c r="F45" s="391"/>
      <c r="G45" s="391"/>
      <c r="H45" s="391"/>
      <c r="I45" s="391"/>
      <c r="J45" s="391"/>
      <c r="K45" s="391"/>
      <c r="L45" s="391"/>
      <c r="M45" s="392"/>
      <c r="P45" s="387" t="s">
        <v>243</v>
      </c>
      <c r="V45" s="390" t="s">
        <v>259</v>
      </c>
      <c r="W45" s="391"/>
      <c r="X45" s="391"/>
      <c r="Y45" s="391"/>
      <c r="Z45" s="391"/>
      <c r="AA45" s="391"/>
      <c r="AB45" s="391"/>
      <c r="AC45" s="391"/>
      <c r="AD45" s="391"/>
      <c r="AE45" s="432"/>
      <c r="AF45" s="432"/>
      <c r="AG45" s="432"/>
      <c r="AH45" s="432"/>
      <c r="AI45" s="433"/>
    </row>
    <row r="46" spans="3:36">
      <c r="E46" s="393">
        <f>計算過程!Q49</f>
        <v>0</v>
      </c>
      <c r="F46" s="394"/>
      <c r="G46" s="394"/>
      <c r="H46" s="394"/>
      <c r="I46" s="394"/>
      <c r="J46" s="394"/>
      <c r="K46" s="394"/>
      <c r="L46" s="394"/>
      <c r="M46" s="395"/>
      <c r="V46" s="393">
        <f>計算過程!P49</f>
        <v>0</v>
      </c>
      <c r="W46" s="394"/>
      <c r="X46" s="394"/>
      <c r="Y46" s="394"/>
      <c r="Z46" s="394"/>
      <c r="AA46" s="394"/>
      <c r="AB46" s="394"/>
      <c r="AC46" s="394"/>
      <c r="AD46" s="394"/>
      <c r="AE46" s="394"/>
      <c r="AF46" s="394"/>
      <c r="AG46" s="394"/>
      <c r="AH46" s="394"/>
      <c r="AI46" s="395"/>
    </row>
    <row r="47" spans="3:36">
      <c r="D47" s="387" t="s">
        <v>405</v>
      </c>
    </row>
    <row r="48" spans="3:36">
      <c r="E48" s="387" t="s">
        <v>244</v>
      </c>
      <c r="M48" s="387" t="s">
        <v>245</v>
      </c>
    </row>
    <row r="50" spans="3:36">
      <c r="E50" s="390" t="s">
        <v>246</v>
      </c>
      <c r="F50" s="391"/>
      <c r="G50" s="391"/>
      <c r="H50" s="391"/>
      <c r="I50" s="391"/>
      <c r="J50" s="391"/>
      <c r="K50" s="391"/>
      <c r="L50" s="391"/>
      <c r="M50" s="392"/>
    </row>
    <row r="51" spans="3:36">
      <c r="E51" s="393">
        <f>計算過程!S49</f>
        <v>0</v>
      </c>
      <c r="F51" s="394"/>
      <c r="G51" s="394"/>
      <c r="H51" s="394"/>
      <c r="I51" s="394"/>
      <c r="J51" s="394"/>
      <c r="K51" s="394"/>
      <c r="L51" s="394"/>
      <c r="M51" s="395"/>
      <c r="N51" s="387" t="s">
        <v>247</v>
      </c>
    </row>
    <row r="52" spans="3:36">
      <c r="E52" s="434"/>
      <c r="F52" s="434"/>
      <c r="G52" s="434"/>
      <c r="H52" s="434"/>
      <c r="I52" s="434"/>
      <c r="J52" s="434"/>
      <c r="K52" s="434"/>
      <c r="L52" s="434"/>
      <c r="M52" s="434"/>
    </row>
    <row r="53" spans="3:36">
      <c r="M53" s="387" t="s">
        <v>248</v>
      </c>
    </row>
    <row r="54" spans="3:36" ht="14.25" thickBot="1">
      <c r="C54" s="397"/>
      <c r="D54" s="397"/>
      <c r="E54" s="397"/>
      <c r="F54" s="397"/>
      <c r="G54" s="397"/>
      <c r="H54" s="397"/>
      <c r="I54" s="397"/>
      <c r="J54" s="397"/>
      <c r="K54" s="397"/>
      <c r="L54" s="397"/>
      <c r="M54" s="397"/>
      <c r="N54" s="397"/>
      <c r="O54" s="397"/>
      <c r="P54" s="397"/>
      <c r="Q54" s="397"/>
      <c r="R54" s="397"/>
      <c r="S54" s="397"/>
      <c r="T54" s="397"/>
      <c r="U54" s="397"/>
      <c r="V54" s="397"/>
      <c r="W54" s="397"/>
      <c r="X54" s="397"/>
      <c r="Y54" s="397"/>
      <c r="Z54" s="397"/>
      <c r="AA54" s="397"/>
      <c r="AB54" s="397"/>
      <c r="AC54" s="397"/>
      <c r="AD54" s="397"/>
      <c r="AE54" s="397"/>
      <c r="AF54" s="397"/>
      <c r="AG54" s="397"/>
      <c r="AH54" s="397"/>
      <c r="AI54" s="397"/>
      <c r="AJ54" s="397"/>
    </row>
    <row r="55" spans="3:36" ht="14.25" thickTop="1">
      <c r="C55" s="399"/>
      <c r="D55" s="400"/>
      <c r="E55" s="400"/>
      <c r="F55" s="400"/>
      <c r="G55" s="400"/>
      <c r="H55" s="400"/>
      <c r="I55" s="400"/>
      <c r="J55" s="400"/>
      <c r="K55" s="400"/>
      <c r="L55" s="400"/>
      <c r="M55" s="400"/>
      <c r="N55" s="400"/>
      <c r="O55" s="400"/>
      <c r="P55" s="400"/>
      <c r="Q55" s="400"/>
      <c r="R55" s="400"/>
      <c r="S55" s="400"/>
      <c r="T55" s="400"/>
      <c r="U55" s="400"/>
      <c r="V55" s="400"/>
      <c r="W55" s="400"/>
      <c r="X55" s="400"/>
      <c r="Y55" s="400"/>
      <c r="Z55" s="400"/>
      <c r="AA55" s="400"/>
      <c r="AB55" s="400"/>
      <c r="AC55" s="400"/>
      <c r="AD55" s="400"/>
      <c r="AE55" s="400"/>
      <c r="AF55" s="400"/>
      <c r="AG55" s="400"/>
      <c r="AH55" s="400"/>
      <c r="AI55" s="400"/>
      <c r="AJ55" s="401"/>
    </row>
    <row r="56" spans="3:36" ht="14.25" thickBot="1">
      <c r="C56" s="402"/>
      <c r="AJ56" s="407"/>
    </row>
    <row r="57" spans="3:36" ht="14.25" thickTop="1">
      <c r="C57" s="402"/>
      <c r="E57" s="403" t="s">
        <v>249</v>
      </c>
      <c r="F57" s="404"/>
      <c r="G57" s="404"/>
      <c r="H57" s="404"/>
      <c r="I57" s="404"/>
      <c r="J57" s="404"/>
      <c r="K57" s="404"/>
      <c r="L57" s="404"/>
      <c r="M57" s="405"/>
      <c r="N57" s="423"/>
      <c r="O57" s="423"/>
      <c r="P57" s="423"/>
      <c r="Q57" s="423"/>
      <c r="R57" s="423"/>
      <c r="S57" s="423"/>
      <c r="T57" s="423"/>
      <c r="AJ57" s="407"/>
    </row>
    <row r="58" spans="3:36" ht="14.25" thickBot="1">
      <c r="C58" s="402"/>
      <c r="E58" s="435">
        <f>計算過程!T49</f>
        <v>0</v>
      </c>
      <c r="F58" s="436"/>
      <c r="G58" s="436"/>
      <c r="H58" s="436"/>
      <c r="I58" s="436"/>
      <c r="J58" s="436"/>
      <c r="K58" s="436"/>
      <c r="L58" s="436"/>
      <c r="M58" s="437"/>
      <c r="AJ58" s="407"/>
    </row>
    <row r="59" spans="3:36" ht="14.25" thickTop="1">
      <c r="C59" s="402"/>
      <c r="E59" s="434"/>
      <c r="F59" s="434"/>
      <c r="G59" s="434"/>
      <c r="H59" s="434"/>
      <c r="I59" s="434"/>
      <c r="J59" s="434"/>
      <c r="K59" s="434"/>
      <c r="L59" s="434"/>
      <c r="M59" s="434"/>
      <c r="AJ59" s="407"/>
    </row>
    <row r="60" spans="3:36" ht="14.25" thickBot="1">
      <c r="C60" s="408"/>
      <c r="D60" s="397"/>
      <c r="E60" s="438"/>
      <c r="F60" s="438"/>
      <c r="G60" s="438"/>
      <c r="H60" s="438"/>
      <c r="I60" s="438"/>
      <c r="J60" s="438"/>
      <c r="K60" s="438"/>
      <c r="L60" s="438"/>
      <c r="M60" s="438"/>
      <c r="N60" s="397"/>
      <c r="O60" s="397"/>
      <c r="P60" s="397"/>
      <c r="Q60" s="397"/>
      <c r="R60" s="397"/>
      <c r="S60" s="397"/>
      <c r="T60" s="397"/>
      <c r="U60" s="397"/>
      <c r="V60" s="397"/>
      <c r="W60" s="397"/>
      <c r="X60" s="397"/>
      <c r="Y60" s="397"/>
      <c r="Z60" s="397"/>
      <c r="AA60" s="397"/>
      <c r="AB60" s="397"/>
      <c r="AC60" s="397"/>
      <c r="AD60" s="397"/>
      <c r="AE60" s="397"/>
      <c r="AF60" s="397"/>
      <c r="AG60" s="397"/>
      <c r="AH60" s="397"/>
      <c r="AI60" s="397"/>
      <c r="AJ60" s="409"/>
    </row>
    <row r="61" spans="3:36" ht="14.25" thickTop="1">
      <c r="C61" s="410"/>
      <c r="D61" s="400"/>
      <c r="E61" s="439"/>
      <c r="F61" s="439"/>
      <c r="G61" s="439"/>
      <c r="H61" s="439"/>
      <c r="I61" s="439"/>
      <c r="J61" s="439"/>
      <c r="K61" s="439"/>
      <c r="L61" s="439"/>
      <c r="M61" s="439"/>
      <c r="N61" s="400"/>
      <c r="O61" s="400"/>
      <c r="P61" s="400"/>
      <c r="Q61" s="400"/>
      <c r="R61" s="400"/>
      <c r="S61" s="400"/>
      <c r="T61" s="400"/>
      <c r="U61" s="400"/>
      <c r="V61" s="400"/>
      <c r="W61" s="400"/>
      <c r="X61" s="400"/>
      <c r="Y61" s="400"/>
      <c r="Z61" s="400"/>
      <c r="AA61" s="400"/>
      <c r="AB61" s="400"/>
      <c r="AC61" s="400"/>
      <c r="AD61" s="400"/>
      <c r="AE61" s="400"/>
      <c r="AF61" s="400"/>
      <c r="AG61" s="400"/>
      <c r="AH61" s="400"/>
      <c r="AI61" s="400"/>
      <c r="AJ61" s="412"/>
    </row>
    <row r="62" spans="3:36">
      <c r="C62" s="413"/>
      <c r="U62" s="387" t="s">
        <v>231</v>
      </c>
      <c r="AJ62" s="415"/>
    </row>
    <row r="63" spans="3:36">
      <c r="C63" s="413"/>
      <c r="U63" s="387" t="s">
        <v>397</v>
      </c>
      <c r="AJ63" s="415"/>
    </row>
    <row r="64" spans="3:36">
      <c r="C64" s="413"/>
      <c r="Q64" s="416" t="s">
        <v>250</v>
      </c>
      <c r="R64" s="391"/>
      <c r="S64" s="391"/>
      <c r="T64" s="391"/>
      <c r="U64" s="391"/>
      <c r="V64" s="391"/>
      <c r="W64" s="391"/>
      <c r="X64" s="391"/>
      <c r="Y64" s="391"/>
      <c r="Z64" s="392"/>
      <c r="AJ64" s="415"/>
    </row>
    <row r="65" spans="2:36">
      <c r="C65" s="413"/>
      <c r="Q65" s="418"/>
      <c r="R65" s="394">
        <f>計算過程!X49</f>
        <v>0</v>
      </c>
      <c r="S65" s="394"/>
      <c r="T65" s="394"/>
      <c r="U65" s="394"/>
      <c r="V65" s="394"/>
      <c r="W65" s="394"/>
      <c r="X65" s="394"/>
      <c r="Y65" s="394"/>
      <c r="Z65" s="395"/>
      <c r="AJ65" s="415"/>
    </row>
    <row r="66" spans="2:36">
      <c r="C66" s="413"/>
      <c r="Q66" s="418"/>
      <c r="R66" s="419" t="s">
        <v>260</v>
      </c>
      <c r="S66" s="420"/>
      <c r="T66" s="420"/>
      <c r="U66" s="420"/>
      <c r="V66" s="420"/>
      <c r="W66" s="420"/>
      <c r="X66" s="420"/>
      <c r="Y66" s="420"/>
      <c r="Z66" s="421"/>
      <c r="AJ66" s="415"/>
    </row>
    <row r="67" spans="2:36">
      <c r="C67" s="413"/>
      <c r="Q67" s="422"/>
      <c r="R67" s="393">
        <f>計算過程!AB49</f>
        <v>0</v>
      </c>
      <c r="S67" s="394"/>
      <c r="T67" s="394"/>
      <c r="U67" s="394"/>
      <c r="V67" s="394"/>
      <c r="W67" s="394"/>
      <c r="X67" s="394"/>
      <c r="Y67" s="394"/>
      <c r="Z67" s="395"/>
      <c r="AJ67" s="415"/>
    </row>
    <row r="68" spans="2:36" ht="14.25" thickBot="1">
      <c r="C68" s="425"/>
      <c r="D68" s="426"/>
      <c r="E68" s="426"/>
      <c r="F68" s="426"/>
      <c r="G68" s="426"/>
      <c r="H68" s="426"/>
      <c r="I68" s="426"/>
      <c r="J68" s="426"/>
      <c r="K68" s="426"/>
      <c r="L68" s="426"/>
      <c r="M68" s="426"/>
      <c r="N68" s="426"/>
      <c r="O68" s="426"/>
      <c r="P68" s="426"/>
      <c r="Q68" s="426"/>
      <c r="R68" s="426"/>
      <c r="S68" s="426"/>
      <c r="T68" s="426"/>
      <c r="U68" s="426"/>
      <c r="V68" s="426"/>
      <c r="W68" s="426"/>
      <c r="X68" s="426"/>
      <c r="Y68" s="426"/>
      <c r="Z68" s="426"/>
      <c r="AA68" s="426"/>
      <c r="AB68" s="426"/>
      <c r="AC68" s="426"/>
      <c r="AD68" s="426"/>
      <c r="AE68" s="426"/>
      <c r="AF68" s="426"/>
      <c r="AG68" s="426"/>
      <c r="AH68" s="426"/>
      <c r="AI68" s="426"/>
      <c r="AJ68" s="427"/>
    </row>
    <row r="71" spans="2:36" ht="14.25">
      <c r="B71" s="440" t="s">
        <v>251</v>
      </c>
      <c r="C71" s="441"/>
      <c r="D71" s="441"/>
      <c r="E71" s="441"/>
      <c r="F71" s="441"/>
      <c r="G71" s="441"/>
      <c r="H71" s="441"/>
      <c r="I71" s="441"/>
      <c r="J71" s="441"/>
      <c r="K71" s="442">
        <f>計算過程!L49</f>
        <v>0</v>
      </c>
      <c r="L71" s="442"/>
      <c r="M71" s="442"/>
      <c r="N71" s="442"/>
      <c r="O71" s="442"/>
      <c r="P71" s="442"/>
      <c r="Q71" s="442"/>
      <c r="R71" s="443"/>
      <c r="T71" s="440" t="s">
        <v>252</v>
      </c>
      <c r="U71" s="444"/>
      <c r="V71" s="444"/>
      <c r="W71" s="444"/>
      <c r="X71" s="444"/>
      <c r="Y71" s="444"/>
      <c r="Z71" s="444"/>
      <c r="AA71" s="441"/>
      <c r="AB71" s="441"/>
      <c r="AC71" s="442">
        <f>計算過程!O49</f>
        <v>0</v>
      </c>
      <c r="AD71" s="442"/>
      <c r="AE71" s="442"/>
      <c r="AF71" s="442"/>
      <c r="AG71" s="442"/>
      <c r="AH71" s="442"/>
      <c r="AI71" s="442"/>
      <c r="AJ71" s="443"/>
    </row>
    <row r="73" spans="2:36" ht="14.25">
      <c r="B73" s="440" t="s">
        <v>253</v>
      </c>
      <c r="C73" s="441"/>
      <c r="D73" s="441"/>
      <c r="E73" s="441"/>
      <c r="F73" s="441"/>
      <c r="G73" s="441"/>
      <c r="H73" s="441"/>
      <c r="I73" s="441"/>
      <c r="J73" s="441"/>
      <c r="K73" s="442">
        <f>計算過程!T49</f>
        <v>0</v>
      </c>
      <c r="L73" s="442"/>
      <c r="M73" s="442"/>
      <c r="N73" s="442"/>
      <c r="O73" s="442"/>
      <c r="P73" s="442"/>
      <c r="Q73" s="442"/>
      <c r="R73" s="443"/>
      <c r="T73" s="440" t="s">
        <v>254</v>
      </c>
      <c r="U73" s="444"/>
      <c r="V73" s="444"/>
      <c r="W73" s="444"/>
      <c r="X73" s="444"/>
      <c r="Y73" s="444"/>
      <c r="Z73" s="444"/>
      <c r="AA73" s="441"/>
      <c r="AB73" s="441"/>
      <c r="AC73" s="442">
        <f>計算過程!U49</f>
        <v>0</v>
      </c>
      <c r="AD73" s="442"/>
      <c r="AE73" s="442"/>
      <c r="AF73" s="442"/>
      <c r="AG73" s="442"/>
      <c r="AH73" s="442"/>
      <c r="AI73" s="442"/>
      <c r="AJ73" s="443"/>
    </row>
  </sheetData>
  <sheetProtection algorithmName="SHA-512" hashValue="97W156HG/O28cDXZovUAVePtWTuH3nMBhNWBnv6vYfNA42KOVC4Rad7PDjoD+toKBq6yOjCD1x4O4N250s0QwA==" saltValue="r3xPKVrm8ywPtyk9IaCJjQ==" spinCount="100000" sheet="1" selectLockedCells="1" selectUnlockedCells="1"/>
  <mergeCells count="38">
    <mergeCell ref="E13:M13"/>
    <mergeCell ref="B3:AJ3"/>
    <mergeCell ref="E7:M7"/>
    <mergeCell ref="E8:M8"/>
    <mergeCell ref="M9:V10"/>
    <mergeCell ref="E12:M12"/>
    <mergeCell ref="E33:M33"/>
    <mergeCell ref="M16:Q17"/>
    <mergeCell ref="E18:M18"/>
    <mergeCell ref="Q18:Z18"/>
    <mergeCell ref="E19:M19"/>
    <mergeCell ref="R19:Z19"/>
    <mergeCell ref="R20:Z20"/>
    <mergeCell ref="R21:Z21"/>
    <mergeCell ref="M23:R24"/>
    <mergeCell ref="E25:M25"/>
    <mergeCell ref="E26:M26"/>
    <mergeCell ref="E32:M32"/>
    <mergeCell ref="E58:M58"/>
    <mergeCell ref="Q38:Z38"/>
    <mergeCell ref="R39:Z39"/>
    <mergeCell ref="R40:Z40"/>
    <mergeCell ref="R41:Z41"/>
    <mergeCell ref="E45:M45"/>
    <mergeCell ref="V45:AI45"/>
    <mergeCell ref="E46:M46"/>
    <mergeCell ref="V46:AI46"/>
    <mergeCell ref="E50:M50"/>
    <mergeCell ref="E51:M51"/>
    <mergeCell ref="E57:M57"/>
    <mergeCell ref="K73:R73"/>
    <mergeCell ref="AC73:AJ73"/>
    <mergeCell ref="Q64:Z64"/>
    <mergeCell ref="R65:Z65"/>
    <mergeCell ref="R66:Z66"/>
    <mergeCell ref="R67:Z67"/>
    <mergeCell ref="K71:R71"/>
    <mergeCell ref="AC71:AJ71"/>
  </mergeCells>
  <phoneticPr fontId="2"/>
  <printOptions horizontalCentered="1"/>
  <pageMargins left="0.78740157480314965" right="0.78740157480314965" top="0.59055118110236227" bottom="0.59055118110236227" header="0.51181102362204722" footer="0.51181102362204722"/>
  <pageSetup paperSize="9" scale="83"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S59"/>
  <sheetViews>
    <sheetView zoomScaleNormal="100" workbookViewId="0"/>
  </sheetViews>
  <sheetFormatPr defaultRowHeight="13.5"/>
  <cols>
    <col min="1" max="1" width="4.625" style="198" customWidth="1"/>
    <col min="2" max="2" width="9" style="198"/>
    <col min="3" max="3" width="23.375" style="198" customWidth="1"/>
    <col min="4" max="6" width="9" style="198"/>
    <col min="7" max="7" width="3.5" style="198" bestFit="1" customWidth="1"/>
    <col min="8" max="8" width="25.875" style="198" customWidth="1"/>
    <col min="9" max="9" width="10.125" style="198" bestFit="1" customWidth="1"/>
    <col min="10" max="11" width="9" style="198"/>
    <col min="12" max="12" width="17.375" style="198" bestFit="1" customWidth="1"/>
    <col min="13" max="15" width="12.625" style="198" customWidth="1"/>
    <col min="16" max="16384" width="9" style="198"/>
  </cols>
  <sheetData>
    <row r="2" spans="2:15" ht="15.2" customHeight="1"/>
    <row r="3" spans="2:15" ht="15.2" customHeight="1"/>
    <row r="4" spans="2:15" ht="15.2" customHeight="1">
      <c r="B4" s="198" t="s">
        <v>266</v>
      </c>
      <c r="O4" s="199"/>
    </row>
    <row r="5" spans="2:15" ht="15.2" customHeight="1">
      <c r="B5" s="198" t="s">
        <v>267</v>
      </c>
      <c r="M5" s="327"/>
      <c r="N5" s="328"/>
      <c r="O5" s="200"/>
    </row>
    <row r="6" spans="2:15" ht="15.2" customHeight="1">
      <c r="B6" s="198" t="s">
        <v>268</v>
      </c>
      <c r="M6" s="200"/>
      <c r="N6" s="200"/>
      <c r="O6" s="200"/>
    </row>
    <row r="7" spans="2:15" ht="15.2" customHeight="1">
      <c r="B7" s="198" t="s">
        <v>269</v>
      </c>
      <c r="M7" s="199"/>
      <c r="N7" s="201"/>
      <c r="O7" s="201"/>
    </row>
    <row r="8" spans="2:15" ht="15.2" customHeight="1">
      <c r="M8" s="201"/>
      <c r="N8" s="201"/>
      <c r="O8" s="201"/>
    </row>
    <row r="9" spans="2:15" ht="15.2" customHeight="1">
      <c r="B9" s="202" t="s">
        <v>270</v>
      </c>
      <c r="I9" s="199" t="s">
        <v>271</v>
      </c>
      <c r="M9" s="201"/>
      <c r="N9" s="201"/>
      <c r="O9" s="201"/>
    </row>
    <row r="10" spans="2:15" ht="15.2" customHeight="1" thickBot="1">
      <c r="D10" s="199" t="s">
        <v>272</v>
      </c>
      <c r="G10" s="329" t="s">
        <v>157</v>
      </c>
      <c r="H10" s="330"/>
      <c r="I10" s="203" t="s">
        <v>158</v>
      </c>
      <c r="M10" s="201"/>
      <c r="N10" s="201"/>
      <c r="O10" s="201"/>
    </row>
    <row r="11" spans="2:15" ht="15.2" customHeight="1" thickTop="1" thickBot="1">
      <c r="C11" s="204" t="s">
        <v>273</v>
      </c>
      <c r="D11" s="205"/>
      <c r="G11" s="206" t="s">
        <v>1</v>
      </c>
      <c r="H11" s="207" t="s">
        <v>72</v>
      </c>
      <c r="I11" s="301">
        <f>SUM(与件データ計算シート!D58,与件データ計算シート!J58,与件データ計算シート!R60,)</f>
        <v>0</v>
      </c>
      <c r="M11" s="201"/>
      <c r="N11" s="201"/>
      <c r="O11" s="201"/>
    </row>
    <row r="12" spans="2:15" ht="15.2" customHeight="1">
      <c r="C12" s="198" t="s">
        <v>274</v>
      </c>
      <c r="G12" s="208" t="s">
        <v>275</v>
      </c>
      <c r="H12" s="207" t="s">
        <v>73</v>
      </c>
      <c r="I12" s="210">
        <f>SUM(与件データ計算シート!D59,与件データ計算シート!J59,与件データ計算シート!R61,)</f>
        <v>0</v>
      </c>
      <c r="M12" s="201"/>
      <c r="N12" s="201"/>
      <c r="O12" s="201"/>
    </row>
    <row r="13" spans="2:15" ht="15.2" customHeight="1">
      <c r="B13" s="202"/>
      <c r="C13" s="198" t="s">
        <v>276</v>
      </c>
      <c r="G13" s="208" t="s">
        <v>277</v>
      </c>
      <c r="H13" s="207" t="s">
        <v>74</v>
      </c>
      <c r="I13" s="300">
        <f>SUM(与件データ計算シート!D60,与件データ計算シート!J60,与件データ計算シート!R62,)</f>
        <v>0</v>
      </c>
      <c r="M13" s="201"/>
      <c r="N13" s="201"/>
      <c r="O13" s="201"/>
    </row>
    <row r="14" spans="2:15" ht="15.2" customHeight="1">
      <c r="B14" s="202"/>
      <c r="C14" s="198" t="s">
        <v>278</v>
      </c>
      <c r="G14" s="208" t="s">
        <v>279</v>
      </c>
      <c r="H14" s="209" t="s">
        <v>19</v>
      </c>
      <c r="I14" s="210">
        <f>SUM(与件データ計算シート!D61,与件データ計算シート!J61,与件データ計算シート!R63,)</f>
        <v>0</v>
      </c>
    </row>
    <row r="15" spans="2:15" ht="15.2" customHeight="1">
      <c r="B15" s="202"/>
      <c r="G15" s="208" t="s">
        <v>280</v>
      </c>
      <c r="H15" s="209" t="s">
        <v>20</v>
      </c>
      <c r="I15" s="210">
        <f>SUM(与件データ計算シート!D62,与件データ計算シート!J62,与件データ計算シート!R64,)</f>
        <v>0</v>
      </c>
    </row>
    <row r="16" spans="2:15" ht="15.2" customHeight="1">
      <c r="B16" s="202" t="s">
        <v>281</v>
      </c>
      <c r="G16" s="208" t="s">
        <v>2</v>
      </c>
      <c r="H16" s="209" t="s">
        <v>21</v>
      </c>
      <c r="I16" s="210">
        <f>SUM(与件データ計算シート!D63,与件データ計算シート!J63,与件データ計算シート!R65,)</f>
        <v>0</v>
      </c>
    </row>
    <row r="17" spans="2:9" ht="15.2" customHeight="1" thickBot="1">
      <c r="D17" s="199" t="s">
        <v>272</v>
      </c>
      <c r="G17" s="208" t="s">
        <v>282</v>
      </c>
      <c r="H17" s="209" t="s">
        <v>22</v>
      </c>
      <c r="I17" s="210">
        <f>SUM(与件データ計算シート!D64,与件データ計算シート!J64,与件データ計算シート!R66,)</f>
        <v>0</v>
      </c>
    </row>
    <row r="18" spans="2:9" ht="15.2" customHeight="1">
      <c r="C18" s="204" t="s">
        <v>283</v>
      </c>
      <c r="D18" s="211"/>
      <c r="G18" s="208" t="s">
        <v>284</v>
      </c>
      <c r="H18" s="209" t="s">
        <v>23</v>
      </c>
      <c r="I18" s="210">
        <f>SUM(与件データ計算シート!D65,与件データ計算シート!J65,与件データ計算シート!R67,)</f>
        <v>0</v>
      </c>
    </row>
    <row r="19" spans="2:9" ht="15.2" customHeight="1">
      <c r="C19" s="212" t="s">
        <v>285</v>
      </c>
      <c r="D19" s="213"/>
      <c r="G19" s="208" t="s">
        <v>286</v>
      </c>
      <c r="H19" s="209" t="s">
        <v>24</v>
      </c>
      <c r="I19" s="210">
        <f>SUM(与件データ計算シート!D66,与件データ計算シート!J66,与件データ計算シート!R68,)</f>
        <v>0</v>
      </c>
    </row>
    <row r="20" spans="2:9" ht="15.2" customHeight="1">
      <c r="C20" s="204" t="s">
        <v>412</v>
      </c>
      <c r="D20" s="213"/>
      <c r="G20" s="208" t="s">
        <v>287</v>
      </c>
      <c r="H20" s="209" t="s">
        <v>25</v>
      </c>
      <c r="I20" s="210">
        <f>SUM(与件データ計算シート!D67,与件データ計算シート!J67,与件データ計算シート!R69,)</f>
        <v>0</v>
      </c>
    </row>
    <row r="21" spans="2:9" ht="15.2" customHeight="1">
      <c r="C21" s="204" t="s">
        <v>288</v>
      </c>
      <c r="D21" s="213"/>
      <c r="G21" s="208" t="s">
        <v>3</v>
      </c>
      <c r="H21" s="209" t="s">
        <v>26</v>
      </c>
      <c r="I21" s="210">
        <f>SUM(与件データ計算シート!D68,与件データ計算シート!J68,与件データ計算シート!R70,)</f>
        <v>0</v>
      </c>
    </row>
    <row r="22" spans="2:9" ht="15.2" customHeight="1" thickBot="1">
      <c r="B22" s="202"/>
      <c r="C22" s="212" t="s">
        <v>289</v>
      </c>
      <c r="D22" s="214"/>
      <c r="G22" s="208" t="s">
        <v>290</v>
      </c>
      <c r="H22" s="209" t="s">
        <v>27</v>
      </c>
      <c r="I22" s="210">
        <f>SUM(与件データ計算シート!D69,与件データ計算シート!J69,与件データ計算シート!R71,)</f>
        <v>0</v>
      </c>
    </row>
    <row r="23" spans="2:9" ht="15.2" customHeight="1" thickBot="1">
      <c r="D23" s="199"/>
      <c r="G23" s="208" t="s">
        <v>291</v>
      </c>
      <c r="H23" s="209" t="s">
        <v>292</v>
      </c>
      <c r="I23" s="210">
        <f>SUM(与件データ計算シート!D70,与件データ計算シート!J70,与件データ計算シート!R72,)</f>
        <v>0</v>
      </c>
    </row>
    <row r="24" spans="2:9" ht="15.2" customHeight="1" thickBot="1">
      <c r="C24" s="320" t="s">
        <v>417</v>
      </c>
      <c r="D24" s="324"/>
      <c r="G24" s="208" t="s">
        <v>293</v>
      </c>
      <c r="H24" s="209" t="s">
        <v>294</v>
      </c>
      <c r="I24" s="210">
        <f>SUM(与件データ計算シート!D71,与件データ計算シート!J71,与件データ計算シート!R73,)</f>
        <v>0</v>
      </c>
    </row>
    <row r="25" spans="2:9" ht="15.2" customHeight="1">
      <c r="C25" s="322" t="s">
        <v>420</v>
      </c>
      <c r="G25" s="208" t="s">
        <v>4</v>
      </c>
      <c r="H25" s="209" t="s">
        <v>295</v>
      </c>
      <c r="I25" s="210">
        <f>SUM(与件データ計算シート!D72,与件データ計算シート!J72,与件データ計算シート!R74,)</f>
        <v>0</v>
      </c>
    </row>
    <row r="26" spans="2:9" ht="15.2" customHeight="1">
      <c r="C26" s="322" t="s">
        <v>418</v>
      </c>
      <c r="G26" s="208" t="s">
        <v>5</v>
      </c>
      <c r="H26" s="209" t="s">
        <v>31</v>
      </c>
      <c r="I26" s="210">
        <f>SUM(与件データ計算シート!D73,与件データ計算シート!J73,与件データ計算シート!R75,)</f>
        <v>0</v>
      </c>
    </row>
    <row r="27" spans="2:9" ht="15.2" customHeight="1">
      <c r="B27" s="202"/>
      <c r="G27" s="208" t="s">
        <v>296</v>
      </c>
      <c r="H27" s="209" t="s">
        <v>297</v>
      </c>
      <c r="I27" s="210">
        <f>SUM(与件データ計算シート!D74,与件データ計算シート!J74,与件データ計算シート!R76,)</f>
        <v>0</v>
      </c>
    </row>
    <row r="28" spans="2:9" ht="15.2" customHeight="1">
      <c r="D28" s="199"/>
      <c r="G28" s="208" t="s">
        <v>298</v>
      </c>
      <c r="H28" s="209" t="s">
        <v>93</v>
      </c>
      <c r="I28" s="210">
        <f>SUM(与件データ計算シート!D75,与件データ計算シート!J75,与件データ計算シート!R77,)</f>
        <v>0</v>
      </c>
    </row>
    <row r="29" spans="2:9" ht="15.2" customHeight="1">
      <c r="G29" s="208" t="s">
        <v>299</v>
      </c>
      <c r="H29" s="209" t="s">
        <v>34</v>
      </c>
      <c r="I29" s="210">
        <f>SUM(与件データ計算シート!D76,与件データ計算シート!J76,与件データ計算シート!R78,)</f>
        <v>0</v>
      </c>
    </row>
    <row r="30" spans="2:9" ht="15.2" customHeight="1">
      <c r="G30" s="208" t="s">
        <v>6</v>
      </c>
      <c r="H30" s="209" t="s">
        <v>35</v>
      </c>
      <c r="I30" s="210">
        <f>SUM(与件データ計算シート!D77,与件データ計算シート!J77,与件データ計算シート!R79,)</f>
        <v>0</v>
      </c>
    </row>
    <row r="31" spans="2:9" ht="15.2" customHeight="1">
      <c r="G31" s="208"/>
      <c r="H31" s="209" t="s">
        <v>208</v>
      </c>
      <c r="I31" s="210">
        <f>与件データ計算シート!D78+与件データ計算シート!J78+与件データ計算シート!R80</f>
        <v>0</v>
      </c>
    </row>
    <row r="32" spans="2:9" ht="15.2" customHeight="1">
      <c r="G32" s="208" t="s">
        <v>300</v>
      </c>
      <c r="H32" s="209" t="s">
        <v>36</v>
      </c>
      <c r="I32" s="210">
        <f>SUM(与件データ計算シート!D79,与件データ計算シート!J79,与件データ計算シート!R81,)</f>
        <v>0</v>
      </c>
    </row>
    <row r="33" spans="2:19" ht="15.2" customHeight="1">
      <c r="G33" s="208" t="s">
        <v>301</v>
      </c>
      <c r="H33" s="209" t="s">
        <v>37</v>
      </c>
      <c r="I33" s="210">
        <f>SUM(与件データ計算シート!D80,与件データ計算シート!J80,与件データ計算シート!R82,)</f>
        <v>0</v>
      </c>
    </row>
    <row r="34" spans="2:19" ht="15.2" customHeight="1">
      <c r="G34" s="208" t="s">
        <v>302</v>
      </c>
      <c r="H34" s="209" t="s">
        <v>303</v>
      </c>
      <c r="I34" s="210">
        <f>SUM(与件データ計算シート!D81,与件データ計算シート!J81,与件データ計算シート!R83,)</f>
        <v>0</v>
      </c>
    </row>
    <row r="35" spans="2:19" ht="15.2" customHeight="1">
      <c r="B35" s="202"/>
      <c r="G35" s="208" t="s">
        <v>304</v>
      </c>
      <c r="H35" s="209" t="s">
        <v>39</v>
      </c>
      <c r="I35" s="210">
        <f>SUM(与件データ計算シート!D82,与件データ計算シート!J82,与件データ計算シート!R84,)</f>
        <v>0</v>
      </c>
    </row>
    <row r="36" spans="2:19" ht="15.2" customHeight="1">
      <c r="E36" s="199"/>
      <c r="G36" s="208" t="s">
        <v>7</v>
      </c>
      <c r="H36" s="209" t="s">
        <v>305</v>
      </c>
      <c r="I36" s="210">
        <f>SUM(与件データ計算シート!D83,与件データ計算シート!J83,与件データ計算シート!R85,)</f>
        <v>0</v>
      </c>
    </row>
    <row r="37" spans="2:19" ht="15.2" customHeight="1">
      <c r="D37" s="200"/>
      <c r="E37" s="200"/>
      <c r="G37" s="208" t="s">
        <v>8</v>
      </c>
      <c r="H37" s="209" t="s">
        <v>306</v>
      </c>
      <c r="I37" s="210">
        <f>SUM(与件データ計算シート!D84,与件データ計算シート!J84,与件データ計算シート!R86,)</f>
        <v>0</v>
      </c>
    </row>
    <row r="38" spans="2:19" ht="15.2" customHeight="1">
      <c r="G38" s="208" t="s">
        <v>9</v>
      </c>
      <c r="H38" s="209" t="s">
        <v>40</v>
      </c>
      <c r="I38" s="210">
        <f>SUM(与件データ計算シート!D85,与件データ計算シート!J85,与件データ計算シート!R87,)</f>
        <v>0</v>
      </c>
    </row>
    <row r="39" spans="2:19" ht="15.2" customHeight="1">
      <c r="G39" s="208" t="s">
        <v>10</v>
      </c>
      <c r="H39" s="209" t="s">
        <v>41</v>
      </c>
      <c r="I39" s="210">
        <f>SUM(与件データ計算シート!D86,与件データ計算シート!J86,与件データ計算シート!R88,)</f>
        <v>0</v>
      </c>
      <c r="L39" s="215"/>
      <c r="M39" s="215"/>
      <c r="N39" s="215"/>
      <c r="O39" s="215"/>
      <c r="P39" s="215"/>
      <c r="Q39" s="215"/>
      <c r="R39" s="215"/>
      <c r="S39" s="215"/>
    </row>
    <row r="40" spans="2:19" ht="15.2" customHeight="1">
      <c r="G40" s="208" t="s">
        <v>11</v>
      </c>
      <c r="H40" s="209" t="s">
        <v>307</v>
      </c>
      <c r="I40" s="210">
        <f>SUM(与件データ計算シート!D87,与件データ計算シート!J87,与件データ計算シート!R89,)</f>
        <v>0</v>
      </c>
      <c r="L40" s="215"/>
      <c r="M40" s="215"/>
      <c r="N40" s="215"/>
      <c r="O40" s="215"/>
      <c r="P40" s="215"/>
      <c r="Q40" s="215"/>
      <c r="R40" s="215"/>
      <c r="S40" s="215"/>
    </row>
    <row r="41" spans="2:19" ht="15.2" customHeight="1">
      <c r="G41" s="208" t="s">
        <v>12</v>
      </c>
      <c r="H41" s="209" t="s">
        <v>43</v>
      </c>
      <c r="I41" s="210">
        <f>SUM(与件データ計算シート!D88,与件データ計算シート!J88,与件データ計算シート!R90,)</f>
        <v>0</v>
      </c>
      <c r="L41" s="215"/>
      <c r="M41" s="215"/>
      <c r="N41" s="215"/>
      <c r="O41" s="215"/>
      <c r="P41" s="215"/>
      <c r="Q41" s="215"/>
      <c r="R41" s="215"/>
      <c r="S41" s="215"/>
    </row>
    <row r="42" spans="2:19" ht="15.2" customHeight="1">
      <c r="G42" s="208" t="s">
        <v>13</v>
      </c>
      <c r="H42" s="209" t="s">
        <v>44</v>
      </c>
      <c r="I42" s="210">
        <f>SUM(与件データ計算シート!D89,与件データ計算シート!J89,与件データ計算シート!R91,)</f>
        <v>0</v>
      </c>
    </row>
    <row r="43" spans="2:19" ht="15.2" customHeight="1">
      <c r="G43" s="208" t="s">
        <v>14</v>
      </c>
      <c r="H43" s="209" t="s">
        <v>45</v>
      </c>
      <c r="I43" s="210">
        <f>SUM(与件データ計算シート!D90,与件データ計算シート!J90,与件データ計算シート!R92,)</f>
        <v>0</v>
      </c>
    </row>
    <row r="44" spans="2:19" ht="15.2" customHeight="1">
      <c r="G44" s="208" t="s">
        <v>15</v>
      </c>
      <c r="H44" s="209" t="s">
        <v>308</v>
      </c>
      <c r="I44" s="210">
        <f>SUM(与件データ計算シート!D91,与件データ計算シート!J91,与件データ計算シート!R93,)</f>
        <v>0</v>
      </c>
    </row>
    <row r="45" spans="2:19" ht="15.2" customHeight="1">
      <c r="G45" s="208" t="s">
        <v>16</v>
      </c>
      <c r="H45" s="209" t="s">
        <v>47</v>
      </c>
      <c r="I45" s="210">
        <f>SUM(与件データ計算シート!D92,与件データ計算シート!J92,与件データ計算シート!R94,)</f>
        <v>0</v>
      </c>
    </row>
    <row r="46" spans="2:19" ht="15.2" customHeight="1">
      <c r="G46" s="208" t="s">
        <v>17</v>
      </c>
      <c r="H46" s="209" t="s">
        <v>48</v>
      </c>
      <c r="I46" s="210">
        <f>SUM(与件データ計算シート!D93,与件データ計算シート!J93,与件データ計算シート!R95,)</f>
        <v>0</v>
      </c>
    </row>
    <row r="47" spans="2:19">
      <c r="G47" s="208" t="s">
        <v>309</v>
      </c>
      <c r="H47" s="209" t="s">
        <v>194</v>
      </c>
      <c r="I47" s="210">
        <f>SUM(与件データ計算シート!D94,与件データ計算シート!J94,与件データ計算シート!R96,)</f>
        <v>0</v>
      </c>
    </row>
    <row r="48" spans="2:19">
      <c r="G48" s="208" t="s">
        <v>310</v>
      </c>
      <c r="H48" s="209" t="s">
        <v>195</v>
      </c>
      <c r="I48" s="210">
        <f>SUM(与件データ計算シート!D95,与件データ計算シート!J95,与件データ計算シート!R97,)</f>
        <v>0</v>
      </c>
    </row>
    <row r="49" spans="2:9">
      <c r="G49" s="208" t="s">
        <v>311</v>
      </c>
      <c r="H49" s="209" t="s">
        <v>49</v>
      </c>
      <c r="I49" s="210">
        <f>SUM(与件データ計算シート!D96,与件データ計算シート!J96,与件データ計算シート!R98,)</f>
        <v>0</v>
      </c>
    </row>
    <row r="50" spans="2:9">
      <c r="G50" s="208" t="s">
        <v>18</v>
      </c>
      <c r="H50" s="209" t="s">
        <v>50</v>
      </c>
      <c r="I50" s="210">
        <f>SUM(与件データ計算シート!D97,与件データ計算シート!J97,与件データ計算シート!R99,)</f>
        <v>0</v>
      </c>
    </row>
    <row r="51" spans="2:9" ht="14.25" thickBot="1">
      <c r="G51" s="216" t="s">
        <v>312</v>
      </c>
      <c r="H51" s="217" t="s">
        <v>51</v>
      </c>
      <c r="I51" s="218">
        <f>SUM(与件データ計算シート!D98,与件データ計算シート!J98,与件データ計算シート!R100,)</f>
        <v>0</v>
      </c>
    </row>
    <row r="52" spans="2:9" ht="15.2" customHeight="1" thickTop="1">
      <c r="B52" s="215"/>
      <c r="C52" s="215"/>
      <c r="D52" s="215"/>
      <c r="E52" s="215"/>
      <c r="F52" s="215"/>
      <c r="G52" s="207"/>
      <c r="H52" s="207"/>
      <c r="I52" s="219"/>
    </row>
    <row r="53" spans="2:9" ht="15.2" customHeight="1">
      <c r="B53" s="215"/>
      <c r="C53" s="215"/>
      <c r="D53" s="215"/>
      <c r="E53" s="215"/>
      <c r="F53" s="215"/>
      <c r="I53" s="219"/>
    </row>
    <row r="54" spans="2:9" ht="15.2" customHeight="1">
      <c r="B54" s="215"/>
      <c r="C54" s="215"/>
      <c r="D54" s="215"/>
      <c r="E54" s="215"/>
      <c r="F54" s="215"/>
      <c r="I54" s="219"/>
    </row>
    <row r="55" spans="2:9">
      <c r="B55" s="215"/>
      <c r="C55" s="215"/>
      <c r="D55" s="215"/>
      <c r="E55" s="215"/>
      <c r="F55" s="215"/>
      <c r="I55" s="219"/>
    </row>
    <row r="56" spans="2:9">
      <c r="B56" s="215"/>
      <c r="C56" s="215"/>
      <c r="D56" s="215"/>
      <c r="E56" s="215"/>
      <c r="F56" s="215"/>
      <c r="G56" s="215"/>
      <c r="H56" s="215"/>
      <c r="I56" s="215"/>
    </row>
    <row r="57" spans="2:9">
      <c r="G57" s="215"/>
      <c r="H57" s="215"/>
      <c r="I57" s="215"/>
    </row>
    <row r="58" spans="2:9">
      <c r="G58" s="215"/>
      <c r="H58" s="215"/>
      <c r="I58" s="215"/>
    </row>
    <row r="59" spans="2:9">
      <c r="G59" s="215"/>
      <c r="H59" s="215"/>
      <c r="I59" s="215"/>
    </row>
  </sheetData>
  <mergeCells count="2">
    <mergeCell ref="M5:N5"/>
    <mergeCell ref="G10:H10"/>
  </mergeCells>
  <phoneticPr fontId="2"/>
  <printOptions horizontalCentered="1"/>
  <pageMargins left="0.70866141732283472" right="0.70866141732283472" top="0.94488188976377963" bottom="0.74803149606299213" header="0.31496062992125984" footer="0.31496062992125984"/>
  <pageSetup paperSize="9" scale="8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M67"/>
  <sheetViews>
    <sheetView zoomScale="85" zoomScaleNormal="85" workbookViewId="0"/>
  </sheetViews>
  <sheetFormatPr defaultRowHeight="13.5"/>
  <cols>
    <col min="1" max="1" width="4.625" style="198" customWidth="1"/>
    <col min="2" max="2" width="18.125" style="198" customWidth="1"/>
    <col min="3" max="5" width="13.125" style="198" customWidth="1"/>
    <col min="6" max="6" width="2.125" style="198" customWidth="1"/>
    <col min="7" max="7" width="17.25" style="198" bestFit="1" customWidth="1"/>
    <col min="8" max="8" width="25.625" style="198" customWidth="1"/>
    <col min="9" max="9" width="11" style="198" customWidth="1"/>
    <col min="10" max="11" width="11" style="198" bestFit="1" customWidth="1"/>
    <col min="12" max="12" width="3.625" style="198" customWidth="1"/>
    <col min="13" max="16384" width="9" style="198"/>
  </cols>
  <sheetData>
    <row r="2" spans="2:13">
      <c r="B2" s="198" t="s">
        <v>313</v>
      </c>
    </row>
    <row r="4" spans="2:13">
      <c r="B4" s="198" t="s">
        <v>314</v>
      </c>
      <c r="G4" s="198" t="s">
        <v>315</v>
      </c>
    </row>
    <row r="5" spans="2:13" ht="25.5" customHeight="1">
      <c r="D5" s="199" t="s">
        <v>316</v>
      </c>
      <c r="E5" s="199"/>
      <c r="G5" s="220"/>
      <c r="H5" s="221" t="s">
        <v>317</v>
      </c>
      <c r="I5" s="221" t="s">
        <v>318</v>
      </c>
      <c r="J5" s="221" t="s">
        <v>319</v>
      </c>
      <c r="K5" s="221" t="s">
        <v>320</v>
      </c>
      <c r="L5" s="200"/>
    </row>
    <row r="6" spans="2:13">
      <c r="B6" s="204"/>
      <c r="C6" s="221" t="s">
        <v>321</v>
      </c>
      <c r="D6" s="222" t="s">
        <v>322</v>
      </c>
      <c r="E6" s="200"/>
      <c r="G6" s="223" t="s">
        <v>323</v>
      </c>
      <c r="H6" s="224" t="s">
        <v>324</v>
      </c>
      <c r="I6" s="225">
        <f>J6*$J$33/$J$32</f>
        <v>0.16697312073351567</v>
      </c>
      <c r="J6" s="226">
        <v>0.12612012310517964</v>
      </c>
      <c r="K6" s="227">
        <v>5.5961117737277341E-2</v>
      </c>
      <c r="L6" s="228"/>
    </row>
    <row r="7" spans="2:13">
      <c r="B7" s="229" t="s">
        <v>325</v>
      </c>
      <c r="C7" s="230"/>
      <c r="D7" s="231">
        <v>0.81684981684981683</v>
      </c>
      <c r="E7" s="309"/>
      <c r="G7" s="229"/>
      <c r="H7" s="233" t="s">
        <v>42</v>
      </c>
      <c r="I7" s="234">
        <f t="shared" ref="I7:I11" si="0">J7*$J$33/$J$32</f>
        <v>0.42549284980839475</v>
      </c>
      <c r="J7" s="235">
        <v>0.32138831904479653</v>
      </c>
      <c r="K7" s="236">
        <v>0.26131865218855133</v>
      </c>
      <c r="L7" s="228"/>
      <c r="M7" s="307"/>
    </row>
    <row r="8" spans="2:13">
      <c r="B8" s="212" t="s">
        <v>326</v>
      </c>
      <c r="C8" s="237"/>
      <c r="D8" s="238">
        <v>0.18315018315018317</v>
      </c>
      <c r="E8" s="232"/>
      <c r="G8" s="212"/>
      <c r="H8" s="239" t="s">
        <v>327</v>
      </c>
      <c r="I8" s="240">
        <f t="shared" si="0"/>
        <v>1.5972179262053993E-2</v>
      </c>
      <c r="J8" s="241">
        <v>1.206429637260714E-2</v>
      </c>
      <c r="K8" s="242">
        <v>2.176527757385564E-2</v>
      </c>
      <c r="L8" s="228"/>
      <c r="M8" s="198" t="s">
        <v>406</v>
      </c>
    </row>
    <row r="9" spans="2:13">
      <c r="B9" s="212"/>
      <c r="C9" s="243"/>
      <c r="D9" s="244"/>
      <c r="E9" s="232"/>
      <c r="G9" s="223" t="s">
        <v>328</v>
      </c>
      <c r="H9" s="224" t="s">
        <v>329</v>
      </c>
      <c r="I9" s="225">
        <f t="shared" si="0"/>
        <v>0</v>
      </c>
      <c r="J9" s="226">
        <v>0</v>
      </c>
      <c r="K9" s="227">
        <v>0.298421710764185</v>
      </c>
      <c r="L9" s="228"/>
    </row>
    <row r="10" spans="2:13">
      <c r="B10" s="245" t="s">
        <v>429</v>
      </c>
      <c r="G10" s="212"/>
      <c r="H10" s="239" t="s">
        <v>330</v>
      </c>
      <c r="I10" s="240">
        <f t="shared" si="0"/>
        <v>0</v>
      </c>
      <c r="J10" s="241">
        <v>0</v>
      </c>
      <c r="K10" s="242">
        <v>0</v>
      </c>
      <c r="L10" s="228"/>
    </row>
    <row r="11" spans="2:13">
      <c r="B11" s="198" t="s">
        <v>331</v>
      </c>
      <c r="G11" s="204" t="s">
        <v>332</v>
      </c>
      <c r="H11" s="246" t="s">
        <v>195</v>
      </c>
      <c r="I11" s="247">
        <f t="shared" si="0"/>
        <v>0.20731520877526088</v>
      </c>
      <c r="J11" s="248">
        <v>0.15659178877084762</v>
      </c>
      <c r="K11" s="248">
        <v>0.15356542634170642</v>
      </c>
      <c r="L11" s="228"/>
    </row>
    <row r="12" spans="2:13">
      <c r="G12" s="223" t="s">
        <v>333</v>
      </c>
      <c r="H12" s="292" t="s">
        <v>393</v>
      </c>
      <c r="I12" s="226"/>
      <c r="J12" s="226">
        <v>2.1218925990517723E-2</v>
      </c>
      <c r="K12" s="226">
        <v>7.3872739091085746E-3</v>
      </c>
      <c r="L12" s="228"/>
    </row>
    <row r="13" spans="2:13">
      <c r="G13" s="229"/>
      <c r="H13" s="233" t="s">
        <v>334</v>
      </c>
      <c r="I13" s="235"/>
      <c r="J13" s="235">
        <v>7.3460342431072606E-2</v>
      </c>
      <c r="K13" s="235">
        <v>4.8099867390310802E-2</v>
      </c>
      <c r="L13" s="228"/>
    </row>
    <row r="14" spans="2:13">
      <c r="B14" s="198" t="s">
        <v>424</v>
      </c>
      <c r="D14" s="199"/>
      <c r="E14" s="199" t="s">
        <v>335</v>
      </c>
      <c r="G14" s="229"/>
      <c r="H14" s="233" t="s">
        <v>336</v>
      </c>
      <c r="I14" s="235"/>
      <c r="J14" s="235">
        <v>2.6454426792388862E-2</v>
      </c>
      <c r="K14" s="235">
        <v>1.302669274476519E-2</v>
      </c>
      <c r="L14" s="228"/>
    </row>
    <row r="15" spans="2:13">
      <c r="B15" s="223"/>
      <c r="C15" s="329" t="s">
        <v>337</v>
      </c>
      <c r="D15" s="331"/>
      <c r="E15" s="332"/>
      <c r="G15" s="229"/>
      <c r="H15" s="233" t="s">
        <v>338</v>
      </c>
      <c r="I15" s="235"/>
      <c r="J15" s="235">
        <v>0</v>
      </c>
      <c r="K15" s="235">
        <v>0</v>
      </c>
      <c r="L15" s="228"/>
    </row>
    <row r="16" spans="2:13">
      <c r="B16" s="212"/>
      <c r="C16" s="216" t="s">
        <v>339</v>
      </c>
      <c r="D16" s="216" t="s">
        <v>340</v>
      </c>
      <c r="E16" s="221" t="s">
        <v>415</v>
      </c>
      <c r="G16" s="229"/>
      <c r="H16" s="233" t="s">
        <v>341</v>
      </c>
      <c r="I16" s="235"/>
      <c r="J16" s="235">
        <v>3.241301760413734E-3</v>
      </c>
      <c r="K16" s="235">
        <v>2.2567577237976406E-3</v>
      </c>
      <c r="L16" s="228"/>
    </row>
    <row r="17" spans="2:12">
      <c r="B17" s="229" t="s">
        <v>342</v>
      </c>
      <c r="C17" s="249"/>
      <c r="D17" s="249"/>
      <c r="E17" s="250"/>
      <c r="G17" s="229"/>
      <c r="H17" s="233" t="s">
        <v>343</v>
      </c>
      <c r="I17" s="235"/>
      <c r="J17" s="235">
        <v>2.6741072488584267E-3</v>
      </c>
      <c r="K17" s="235">
        <v>2.0866362377137118E-3</v>
      </c>
      <c r="L17" s="228"/>
    </row>
    <row r="18" spans="2:12">
      <c r="B18" s="229" t="s">
        <v>344</v>
      </c>
      <c r="C18" s="251"/>
      <c r="D18" s="251"/>
      <c r="E18" s="252"/>
      <c r="G18" s="229"/>
      <c r="H18" s="233" t="s">
        <v>345</v>
      </c>
      <c r="I18" s="235"/>
      <c r="J18" s="235">
        <v>0</v>
      </c>
      <c r="K18" s="235">
        <v>0</v>
      </c>
      <c r="L18" s="228"/>
    </row>
    <row r="19" spans="2:12">
      <c r="B19" s="229" t="s">
        <v>346</v>
      </c>
      <c r="C19" s="251"/>
      <c r="D19" s="251"/>
      <c r="E19" s="252"/>
      <c r="G19" s="229"/>
      <c r="H19" s="233" t="s">
        <v>35</v>
      </c>
      <c r="I19" s="235"/>
      <c r="J19" s="235">
        <v>0.10172825139618551</v>
      </c>
      <c r="K19" s="235">
        <v>6.3738055271596511E-2</v>
      </c>
      <c r="L19" s="228"/>
    </row>
    <row r="20" spans="2:12">
      <c r="B20" s="229" t="s">
        <v>347</v>
      </c>
      <c r="C20" s="251"/>
      <c r="D20" s="251"/>
      <c r="E20" s="252"/>
      <c r="G20" s="229"/>
      <c r="H20" s="293" t="s">
        <v>394</v>
      </c>
      <c r="I20" s="235"/>
      <c r="J20" s="235">
        <v>1.589075292922134E-2</v>
      </c>
      <c r="K20" s="235">
        <v>8.036553595948636E-3</v>
      </c>
      <c r="L20" s="228"/>
    </row>
    <row r="21" spans="2:12">
      <c r="B21" s="229" t="s">
        <v>348</v>
      </c>
      <c r="C21" s="251"/>
      <c r="D21" s="251"/>
      <c r="E21" s="252"/>
      <c r="G21" s="239"/>
      <c r="H21" s="239" t="s">
        <v>349</v>
      </c>
      <c r="I21" s="241"/>
      <c r="J21" s="241">
        <v>0</v>
      </c>
      <c r="K21" s="241">
        <v>0</v>
      </c>
      <c r="L21" s="228"/>
    </row>
    <row r="22" spans="2:12">
      <c r="B22" s="212" t="s">
        <v>350</v>
      </c>
      <c r="C22" s="253"/>
      <c r="D22" s="253"/>
      <c r="E22" s="254"/>
      <c r="G22" s="223" t="s">
        <v>351</v>
      </c>
      <c r="H22" s="294" t="s">
        <v>393</v>
      </c>
      <c r="I22" s="225">
        <f>J22*$J$33/$J$32</f>
        <v>0</v>
      </c>
      <c r="J22" s="226">
        <v>0</v>
      </c>
      <c r="K22" s="226">
        <v>0</v>
      </c>
      <c r="L22" s="228"/>
    </row>
    <row r="23" spans="2:12">
      <c r="B23" s="212" t="s">
        <v>95</v>
      </c>
      <c r="C23" s="255">
        <v>11757</v>
      </c>
      <c r="D23" s="255">
        <v>19878</v>
      </c>
      <c r="E23" s="256">
        <v>40224</v>
      </c>
      <c r="G23" s="229"/>
      <c r="H23" s="233" t="s">
        <v>42</v>
      </c>
      <c r="I23" s="234">
        <f t="shared" ref="I23:I29" si="1">J23*$J$33/$J$32</f>
        <v>0</v>
      </c>
      <c r="J23" s="235">
        <v>0</v>
      </c>
      <c r="K23" s="235">
        <v>0</v>
      </c>
      <c r="L23" s="228"/>
    </row>
    <row r="24" spans="2:12">
      <c r="B24" s="245" t="s">
        <v>430</v>
      </c>
      <c r="D24" s="307"/>
      <c r="G24" s="229"/>
      <c r="H24" s="233" t="s">
        <v>349</v>
      </c>
      <c r="I24" s="234">
        <f t="shared" si="1"/>
        <v>0</v>
      </c>
      <c r="J24" s="235">
        <v>0</v>
      </c>
      <c r="K24" s="235">
        <v>0</v>
      </c>
      <c r="L24" s="228"/>
    </row>
    <row r="25" spans="2:12">
      <c r="B25" s="198" t="s">
        <v>410</v>
      </c>
      <c r="E25" s="313" t="s">
        <v>413</v>
      </c>
      <c r="G25" s="229"/>
      <c r="H25" s="233" t="s">
        <v>353</v>
      </c>
      <c r="I25" s="234">
        <f t="shared" si="1"/>
        <v>1.569758405534662E-2</v>
      </c>
      <c r="J25" s="235">
        <v>1.1856885855741387E-2</v>
      </c>
      <c r="K25" s="235">
        <v>7.2179009654061875E-3</v>
      </c>
      <c r="L25" s="228"/>
    </row>
    <row r="26" spans="2:12">
      <c r="D26" s="199"/>
      <c r="E26" s="315">
        <v>16604</v>
      </c>
      <c r="G26" s="229"/>
      <c r="H26" s="233" t="s">
        <v>46</v>
      </c>
      <c r="I26" s="234">
        <f t="shared" si="1"/>
        <v>0</v>
      </c>
      <c r="J26" s="235">
        <v>0</v>
      </c>
      <c r="K26" s="235">
        <v>0</v>
      </c>
      <c r="L26" s="228"/>
    </row>
    <row r="27" spans="2:12">
      <c r="B27" s="307" t="s">
        <v>419</v>
      </c>
      <c r="C27" s="200"/>
      <c r="D27" s="200"/>
      <c r="E27" s="321" t="s">
        <v>423</v>
      </c>
      <c r="G27" s="229"/>
      <c r="H27" s="233" t="s">
        <v>94</v>
      </c>
      <c r="I27" s="234">
        <f t="shared" si="1"/>
        <v>3.5886762925071447E-3</v>
      </c>
      <c r="J27" s="235">
        <v>2.7106416518260104E-3</v>
      </c>
      <c r="K27" s="235">
        <v>9.0642546415776255E-4</v>
      </c>
      <c r="L27" s="228"/>
    </row>
    <row r="28" spans="2:12">
      <c r="B28" s="198" t="s">
        <v>407</v>
      </c>
      <c r="C28" s="201"/>
      <c r="D28" s="228"/>
      <c r="E28" s="228"/>
      <c r="G28" s="229"/>
      <c r="H28" s="233" t="s">
        <v>327</v>
      </c>
      <c r="I28" s="234">
        <f>J28*$J$33/$J$32</f>
        <v>3.060286398692982E-3</v>
      </c>
      <c r="J28" s="235">
        <v>2.3115319139075854E-3</v>
      </c>
      <c r="K28" s="235">
        <v>1.8162107043815999E-3</v>
      </c>
      <c r="L28" s="228"/>
    </row>
    <row r="29" spans="2:12">
      <c r="B29" s="198" t="s">
        <v>352</v>
      </c>
      <c r="C29" s="201"/>
      <c r="D29" s="228"/>
      <c r="E29" s="228"/>
      <c r="G29" s="229"/>
      <c r="H29" s="233" t="s">
        <v>49</v>
      </c>
      <c r="I29" s="234">
        <f t="shared" si="1"/>
        <v>0.16190009467422795</v>
      </c>
      <c r="J29" s="235">
        <v>0.1222883047364359</v>
      </c>
      <c r="K29" s="235">
        <v>5.439544138723762E-2</v>
      </c>
      <c r="L29" s="228"/>
    </row>
    <row r="30" spans="2:12">
      <c r="C30" s="201"/>
      <c r="D30" s="228"/>
      <c r="G30" s="239"/>
      <c r="H30" s="239" t="s">
        <v>329</v>
      </c>
      <c r="I30" s="240">
        <f>J30*$J$33/$J$32</f>
        <v>0</v>
      </c>
      <c r="J30" s="241">
        <v>0</v>
      </c>
      <c r="K30" s="241">
        <v>0</v>
      </c>
      <c r="L30" s="228"/>
    </row>
    <row r="31" spans="2:12">
      <c r="B31" s="325"/>
      <c r="G31" s="198" t="s">
        <v>432</v>
      </c>
      <c r="I31" s="257"/>
      <c r="J31" s="257"/>
      <c r="K31" s="257"/>
      <c r="L31" s="257"/>
    </row>
    <row r="32" spans="2:12">
      <c r="B32" s="325"/>
      <c r="G32" s="198" t="s">
        <v>354</v>
      </c>
      <c r="I32" s="257"/>
      <c r="J32" s="258">
        <f>SUM(J6:J11,J22:J30)</f>
        <v>0.75533189145134183</v>
      </c>
      <c r="K32" s="257"/>
      <c r="L32" s="257"/>
    </row>
    <row r="33" spans="2:12">
      <c r="J33" s="198">
        <v>1</v>
      </c>
    </row>
    <row r="34" spans="2:12">
      <c r="B34" s="198" t="s">
        <v>431</v>
      </c>
      <c r="G34" s="198" t="s">
        <v>427</v>
      </c>
    </row>
    <row r="35" spans="2:12">
      <c r="D35" s="199"/>
      <c r="E35" s="199"/>
      <c r="F35" s="257"/>
      <c r="G35" s="198" t="s">
        <v>428</v>
      </c>
      <c r="H35" s="200"/>
      <c r="I35" s="200"/>
      <c r="J35" s="200"/>
      <c r="K35" s="200"/>
      <c r="L35" s="200"/>
    </row>
    <row r="36" spans="2:12">
      <c r="C36" s="200"/>
      <c r="D36" s="200"/>
      <c r="E36" s="200"/>
      <c r="F36" s="257"/>
      <c r="I36" s="228"/>
      <c r="J36" s="228"/>
      <c r="K36" s="228"/>
      <c r="L36" s="228"/>
    </row>
    <row r="37" spans="2:12">
      <c r="C37" s="201"/>
      <c r="D37" s="201"/>
      <c r="E37" s="201"/>
      <c r="F37" s="257"/>
      <c r="I37" s="228"/>
      <c r="J37" s="228"/>
      <c r="K37" s="228"/>
      <c r="L37" s="228"/>
    </row>
    <row r="38" spans="2:12">
      <c r="C38" s="201"/>
      <c r="D38" s="201"/>
      <c r="E38" s="201"/>
      <c r="F38" s="257"/>
      <c r="I38" s="228"/>
      <c r="J38" s="228"/>
      <c r="K38" s="228"/>
      <c r="L38" s="228"/>
    </row>
    <row r="39" spans="2:12">
      <c r="C39" s="201"/>
      <c r="D39" s="201"/>
      <c r="E39" s="201"/>
      <c r="F39" s="257"/>
      <c r="I39" s="228"/>
      <c r="J39" s="228"/>
      <c r="K39" s="228"/>
      <c r="L39" s="228"/>
    </row>
    <row r="40" spans="2:12">
      <c r="C40" s="201"/>
      <c r="D40" s="201"/>
      <c r="E40" s="201"/>
      <c r="F40" s="257"/>
      <c r="I40" s="228"/>
      <c r="J40" s="228"/>
      <c r="K40" s="228"/>
      <c r="L40" s="228"/>
    </row>
    <row r="41" spans="2:12">
      <c r="C41" s="201"/>
      <c r="D41" s="201"/>
      <c r="E41" s="201"/>
      <c r="F41" s="257"/>
      <c r="I41" s="228"/>
      <c r="J41" s="228"/>
      <c r="K41" s="228"/>
      <c r="L41" s="228"/>
    </row>
    <row r="42" spans="2:12">
      <c r="C42" s="201"/>
      <c r="D42" s="201"/>
      <c r="E42" s="201"/>
      <c r="F42" s="257"/>
      <c r="I42" s="228"/>
      <c r="J42" s="228"/>
      <c r="K42" s="228"/>
      <c r="L42" s="228"/>
    </row>
    <row r="43" spans="2:12">
      <c r="C43" s="201"/>
      <c r="D43" s="201"/>
      <c r="E43" s="201"/>
      <c r="F43" s="257"/>
      <c r="I43" s="228"/>
      <c r="J43" s="228"/>
      <c r="K43" s="228"/>
      <c r="L43" s="228"/>
    </row>
    <row r="44" spans="2:12">
      <c r="B44" s="259"/>
      <c r="F44" s="257"/>
      <c r="I44" s="228"/>
      <c r="J44" s="228"/>
      <c r="K44" s="228"/>
      <c r="L44" s="228"/>
    </row>
    <row r="45" spans="2:12">
      <c r="F45" s="257"/>
      <c r="I45" s="228"/>
      <c r="J45" s="228"/>
      <c r="K45" s="228"/>
      <c r="L45" s="228"/>
    </row>
    <row r="46" spans="2:12">
      <c r="F46" s="257"/>
      <c r="I46" s="228"/>
      <c r="J46" s="228"/>
      <c r="K46" s="228"/>
      <c r="L46" s="228"/>
    </row>
    <row r="47" spans="2:12">
      <c r="E47" s="199"/>
      <c r="F47" s="257"/>
      <c r="I47" s="228"/>
      <c r="J47" s="228"/>
      <c r="K47" s="228"/>
      <c r="L47" s="228"/>
    </row>
    <row r="48" spans="2:12">
      <c r="C48" s="327"/>
      <c r="D48" s="328"/>
      <c r="E48" s="200"/>
      <c r="F48" s="257"/>
      <c r="I48" s="228"/>
      <c r="J48" s="228"/>
      <c r="K48" s="228"/>
      <c r="L48" s="228"/>
    </row>
    <row r="49" spans="2:12">
      <c r="C49" s="200"/>
      <c r="D49" s="200"/>
      <c r="E49" s="200"/>
      <c r="F49" s="257"/>
      <c r="I49" s="228"/>
      <c r="J49" s="228"/>
      <c r="K49" s="228"/>
      <c r="L49" s="228"/>
    </row>
    <row r="50" spans="2:12">
      <c r="C50" s="199"/>
      <c r="D50" s="260"/>
      <c r="E50" s="260"/>
      <c r="F50" s="257"/>
      <c r="I50" s="228"/>
      <c r="J50" s="228"/>
      <c r="K50" s="228"/>
      <c r="L50" s="228"/>
    </row>
    <row r="51" spans="2:12">
      <c r="C51" s="260"/>
      <c r="D51" s="260"/>
      <c r="E51" s="260"/>
      <c r="F51" s="257"/>
      <c r="I51" s="228"/>
      <c r="J51" s="228"/>
      <c r="K51" s="228"/>
      <c r="L51" s="228"/>
    </row>
    <row r="52" spans="2:12">
      <c r="C52" s="260"/>
      <c r="D52" s="260"/>
      <c r="E52" s="260"/>
      <c r="F52" s="257"/>
      <c r="I52" s="228"/>
      <c r="J52" s="228"/>
      <c r="K52" s="228"/>
      <c r="L52" s="228"/>
    </row>
    <row r="53" spans="2:12">
      <c r="C53" s="260"/>
      <c r="D53" s="260"/>
      <c r="E53" s="260"/>
      <c r="F53" s="257"/>
      <c r="I53" s="228"/>
      <c r="J53" s="228"/>
      <c r="K53" s="228"/>
      <c r="L53" s="228"/>
    </row>
    <row r="54" spans="2:12">
      <c r="C54" s="260"/>
      <c r="D54" s="260"/>
      <c r="E54" s="260"/>
      <c r="F54" s="257"/>
      <c r="I54" s="228"/>
      <c r="J54" s="228"/>
      <c r="K54" s="228"/>
      <c r="L54" s="228"/>
    </row>
    <row r="55" spans="2:12">
      <c r="C55" s="260"/>
      <c r="D55" s="260"/>
      <c r="E55" s="260"/>
      <c r="F55" s="257"/>
      <c r="I55" s="228"/>
      <c r="J55" s="228"/>
      <c r="K55" s="228"/>
      <c r="L55" s="228"/>
    </row>
    <row r="56" spans="2:12">
      <c r="C56" s="260"/>
      <c r="D56" s="260"/>
      <c r="E56" s="260"/>
      <c r="F56" s="257"/>
      <c r="I56" s="228"/>
      <c r="J56" s="228"/>
      <c r="K56" s="228"/>
      <c r="L56" s="228"/>
    </row>
    <row r="57" spans="2:12">
      <c r="B57" s="259"/>
      <c r="F57" s="257"/>
      <c r="I57" s="228"/>
      <c r="J57" s="228"/>
      <c r="K57" s="228"/>
      <c r="L57" s="228"/>
    </row>
    <row r="58" spans="2:12">
      <c r="F58" s="257"/>
      <c r="I58" s="228"/>
      <c r="J58" s="228"/>
      <c r="K58" s="228"/>
      <c r="L58" s="228"/>
    </row>
    <row r="59" spans="2:12">
      <c r="I59" s="228"/>
      <c r="J59" s="228"/>
      <c r="K59" s="228"/>
      <c r="L59" s="228"/>
    </row>
    <row r="60" spans="2:12">
      <c r="I60" s="228"/>
      <c r="J60" s="228"/>
      <c r="K60" s="228"/>
      <c r="L60" s="228"/>
    </row>
    <row r="61" spans="2:12">
      <c r="I61" s="257"/>
      <c r="J61" s="257"/>
    </row>
    <row r="64" spans="2:12">
      <c r="G64" s="333"/>
      <c r="H64" s="333"/>
      <c r="I64" s="333"/>
      <c r="J64" s="333"/>
      <c r="K64" s="333"/>
      <c r="L64" s="261"/>
    </row>
    <row r="65" spans="7:12">
      <c r="G65" s="333"/>
      <c r="H65" s="333"/>
      <c r="I65" s="333"/>
      <c r="J65" s="333"/>
      <c r="K65" s="333"/>
      <c r="L65" s="261"/>
    </row>
    <row r="66" spans="7:12">
      <c r="I66" s="257"/>
      <c r="J66" s="257"/>
    </row>
    <row r="67" spans="7:12">
      <c r="I67" s="228"/>
      <c r="J67" s="228"/>
    </row>
  </sheetData>
  <mergeCells count="3">
    <mergeCell ref="C15:E15"/>
    <mergeCell ref="C48:D48"/>
    <mergeCell ref="G64:K65"/>
  </mergeCells>
  <phoneticPr fontId="2"/>
  <printOptions horizontalCentered="1"/>
  <pageMargins left="0.70866141732283472" right="0.70866141732283472" top="0.74803149606299213" bottom="0.74803149606299213" header="0.31496062992125984" footer="0.31496062992125984"/>
  <pageSetup paperSize="9" scale="8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W102"/>
  <sheetViews>
    <sheetView zoomScaleNormal="100" zoomScaleSheetLayoutView="70" workbookViewId="0"/>
  </sheetViews>
  <sheetFormatPr defaultRowHeight="13.5"/>
  <cols>
    <col min="1" max="2" width="4.625" style="188" customWidth="1"/>
    <col min="3" max="3" width="19.625" style="188" customWidth="1"/>
    <col min="4" max="6" width="12.125" style="188" customWidth="1"/>
    <col min="7" max="7" width="8.625" style="188" customWidth="1"/>
    <col min="8" max="8" width="4.625" style="188" customWidth="1"/>
    <col min="9" max="9" width="19.625" style="188" customWidth="1"/>
    <col min="10" max="14" width="12.125" style="188" customWidth="1"/>
    <col min="15" max="15" width="8.625" style="188" customWidth="1"/>
    <col min="16" max="16" width="3.625" style="188" customWidth="1"/>
    <col min="17" max="17" width="19.625" style="188" customWidth="1"/>
    <col min="18" max="20" width="12.125" style="188" customWidth="1"/>
    <col min="21" max="21" width="8.625" style="188" customWidth="1"/>
    <col min="22" max="16384" width="9" style="188"/>
  </cols>
  <sheetData>
    <row r="2" spans="2:23" ht="15.2" customHeight="1">
      <c r="B2" s="198" t="s">
        <v>355</v>
      </c>
      <c r="H2" s="198" t="s">
        <v>356</v>
      </c>
      <c r="P2" s="198"/>
    </row>
    <row r="3" spans="2:23">
      <c r="S3" s="188" t="s">
        <v>357</v>
      </c>
    </row>
    <row r="4" spans="2:23">
      <c r="C4" s="246" t="s">
        <v>273</v>
      </c>
      <c r="I4" s="246"/>
      <c r="J4" s="246" t="s">
        <v>273</v>
      </c>
      <c r="K4" s="198"/>
      <c r="L4" s="314"/>
      <c r="Q4" s="246"/>
      <c r="R4" s="262" t="s">
        <v>273</v>
      </c>
      <c r="S4" s="262" t="s">
        <v>358</v>
      </c>
    </row>
    <row r="5" spans="2:23">
      <c r="C5" s="262">
        <f>与件データ作成シート!D11</f>
        <v>0</v>
      </c>
      <c r="I5" s="246" t="s">
        <v>283</v>
      </c>
      <c r="J5" s="246">
        <f>与件データ作成シート!D18</f>
        <v>0</v>
      </c>
      <c r="K5" s="198"/>
      <c r="L5" s="314"/>
      <c r="Q5" s="246" t="s">
        <v>288</v>
      </c>
      <c r="R5" s="262">
        <f>与件データ作成シート!D21</f>
        <v>0</v>
      </c>
      <c r="S5" s="263">
        <f>R5*R10/1000000</f>
        <v>0</v>
      </c>
    </row>
    <row r="6" spans="2:23">
      <c r="I6" s="246" t="s">
        <v>285</v>
      </c>
      <c r="J6" s="246">
        <f>与件データ作成シート!D19</f>
        <v>0</v>
      </c>
      <c r="K6" s="198"/>
      <c r="L6" s="314"/>
      <c r="Q6" s="262" t="s">
        <v>359</v>
      </c>
      <c r="R6" s="262">
        <f>与件データ作成シート!D22</f>
        <v>0</v>
      </c>
      <c r="S6" s="263">
        <f>R6*R11/1000000</f>
        <v>0</v>
      </c>
    </row>
    <row r="7" spans="2:23">
      <c r="I7" s="246" t="s">
        <v>412</v>
      </c>
      <c r="J7" s="246">
        <f>与件データ作成シート!D20</f>
        <v>0</v>
      </c>
      <c r="K7" s="198"/>
      <c r="L7" s="314"/>
    </row>
    <row r="8" spans="2:23">
      <c r="C8" s="246"/>
      <c r="D8" s="221" t="s">
        <v>273</v>
      </c>
      <c r="I8" s="316" t="s">
        <v>416</v>
      </c>
      <c r="J8" s="316">
        <f>与件データ作成シート!D24</f>
        <v>0</v>
      </c>
      <c r="K8" s="323" t="s">
        <v>421</v>
      </c>
      <c r="Q8" s="198"/>
      <c r="R8" s="198"/>
      <c r="S8" s="264"/>
      <c r="T8" s="264"/>
    </row>
    <row r="9" spans="2:23" ht="13.5" customHeight="1">
      <c r="C9" s="246" t="s">
        <v>325</v>
      </c>
      <c r="D9" s="246">
        <f>ROUND(C5*観光統計!D7,0)</f>
        <v>0</v>
      </c>
      <c r="Q9" s="246"/>
      <c r="R9" s="262" t="s">
        <v>360</v>
      </c>
      <c r="S9" s="310"/>
      <c r="W9" s="311" t="s">
        <v>411</v>
      </c>
    </row>
    <row r="10" spans="2:23">
      <c r="C10" s="246" t="s">
        <v>326</v>
      </c>
      <c r="D10" s="246">
        <f>ROUND(C5*観光統計!D8,0)</f>
        <v>0</v>
      </c>
      <c r="Q10" s="246" t="s">
        <v>288</v>
      </c>
      <c r="R10" s="262">
        <v>0</v>
      </c>
      <c r="S10" s="265" t="s">
        <v>433</v>
      </c>
      <c r="W10" s="265" t="s">
        <v>408</v>
      </c>
    </row>
    <row r="11" spans="2:23">
      <c r="C11" s="266" t="s">
        <v>361</v>
      </c>
      <c r="D11" s="266"/>
      <c r="Q11" s="262" t="s">
        <v>359</v>
      </c>
      <c r="R11" s="262">
        <v>0</v>
      </c>
      <c r="S11" s="265" t="s">
        <v>434</v>
      </c>
      <c r="W11" s="265" t="s">
        <v>409</v>
      </c>
    </row>
    <row r="12" spans="2:23">
      <c r="C12" s="264"/>
      <c r="D12" s="264"/>
      <c r="Q12" s="264"/>
      <c r="R12" s="264"/>
      <c r="T12" s="188" t="s">
        <v>357</v>
      </c>
    </row>
    <row r="13" spans="2:23">
      <c r="C13" s="264"/>
      <c r="D13" s="264"/>
      <c r="P13" s="262"/>
      <c r="Q13" s="262"/>
      <c r="R13" s="262" t="s">
        <v>362</v>
      </c>
      <c r="S13" s="262" t="s">
        <v>363</v>
      </c>
      <c r="T13" s="262" t="s">
        <v>358</v>
      </c>
    </row>
    <row r="14" spans="2:23">
      <c r="E14" s="199"/>
      <c r="M14" s="199"/>
      <c r="P14" s="262" t="s">
        <v>1</v>
      </c>
      <c r="Q14" s="262" t="s">
        <v>400</v>
      </c>
      <c r="R14" s="267">
        <v>6.8385604009865474E-3</v>
      </c>
      <c r="S14" s="267">
        <v>7.091211173788619E-3</v>
      </c>
      <c r="T14" s="268">
        <f>($R$5*$R$10*S14+$R$6*$R$11*R14)/1000000</f>
        <v>0</v>
      </c>
    </row>
    <row r="15" spans="2:23">
      <c r="C15" s="335"/>
      <c r="D15" s="327"/>
      <c r="E15" s="336"/>
      <c r="F15" s="269"/>
      <c r="I15" s="335"/>
      <c r="J15" s="327"/>
      <c r="K15" s="200"/>
      <c r="L15" s="312"/>
      <c r="M15" s="336"/>
      <c r="N15" s="269"/>
      <c r="O15" s="269"/>
      <c r="P15" s="262" t="s">
        <v>275</v>
      </c>
      <c r="Q15" s="262" t="s">
        <v>73</v>
      </c>
      <c r="R15" s="267">
        <v>0</v>
      </c>
      <c r="S15" s="267">
        <v>0</v>
      </c>
      <c r="T15" s="268">
        <f t="shared" ref="T15:T16" si="0">($R$5*$R$10*S15+$R$6*$R$11*R15)/1000000</f>
        <v>0</v>
      </c>
    </row>
    <row r="16" spans="2:23">
      <c r="C16" s="335"/>
      <c r="D16" s="327"/>
      <c r="E16" s="336"/>
      <c r="F16" s="269"/>
      <c r="I16" s="335"/>
      <c r="J16" s="327"/>
      <c r="K16" s="200"/>
      <c r="L16" s="312"/>
      <c r="M16" s="336"/>
      <c r="N16" s="269"/>
      <c r="O16" s="269"/>
      <c r="P16" s="262" t="s">
        <v>277</v>
      </c>
      <c r="Q16" s="262" t="s">
        <v>74</v>
      </c>
      <c r="R16" s="267">
        <v>0</v>
      </c>
      <c r="S16" s="267">
        <v>0</v>
      </c>
      <c r="T16" s="268">
        <f t="shared" si="0"/>
        <v>0</v>
      </c>
    </row>
    <row r="17" spans="2:20">
      <c r="C17" s="198"/>
      <c r="D17" s="270"/>
      <c r="E17" s="270"/>
      <c r="F17" s="198"/>
      <c r="I17" s="198"/>
      <c r="J17" s="270"/>
      <c r="K17" s="270"/>
      <c r="L17" s="270"/>
      <c r="M17" s="270"/>
      <c r="N17" s="198"/>
      <c r="O17" s="198"/>
      <c r="P17" s="262" t="s">
        <v>279</v>
      </c>
      <c r="Q17" s="262" t="s">
        <v>19</v>
      </c>
      <c r="R17" s="267">
        <v>0</v>
      </c>
      <c r="S17" s="267">
        <v>0</v>
      </c>
      <c r="T17" s="268">
        <f t="shared" ref="T17:T55" si="1">($R$5*$R$10*S17+$R$6*$R$11*R17)/1000000</f>
        <v>0</v>
      </c>
    </row>
    <row r="18" spans="2:20">
      <c r="C18" s="198"/>
      <c r="D18" s="270"/>
      <c r="E18" s="270"/>
      <c r="F18" s="198"/>
      <c r="I18" s="198"/>
      <c r="J18" s="270"/>
      <c r="K18" s="270"/>
      <c r="L18" s="270"/>
      <c r="M18" s="270"/>
      <c r="N18" s="198"/>
      <c r="O18" s="198"/>
      <c r="P18" s="262" t="s">
        <v>280</v>
      </c>
      <c r="Q18" s="262" t="s">
        <v>20</v>
      </c>
      <c r="R18" s="267">
        <v>0.21412397910292261</v>
      </c>
      <c r="S18" s="267">
        <v>0.22203479448272151</v>
      </c>
      <c r="T18" s="268">
        <f t="shared" si="1"/>
        <v>0</v>
      </c>
    </row>
    <row r="19" spans="2:20">
      <c r="C19" s="198"/>
      <c r="D19" s="270"/>
      <c r="E19" s="270"/>
      <c r="F19" s="198"/>
      <c r="I19" s="198"/>
      <c r="J19" s="270"/>
      <c r="K19" s="270"/>
      <c r="L19" s="270"/>
      <c r="M19" s="270"/>
      <c r="N19" s="198"/>
      <c r="O19" s="198"/>
      <c r="P19" s="262" t="s">
        <v>2</v>
      </c>
      <c r="Q19" s="262" t="s">
        <v>21</v>
      </c>
      <c r="R19" s="267">
        <v>0.11839702376365135</v>
      </c>
      <c r="S19" s="267">
        <v>0.12277120455571346</v>
      </c>
      <c r="T19" s="268">
        <f t="shared" si="1"/>
        <v>0</v>
      </c>
    </row>
    <row r="20" spans="2:20">
      <c r="C20" s="198"/>
      <c r="D20" s="270"/>
      <c r="E20" s="270"/>
      <c r="F20" s="198"/>
      <c r="I20" s="198"/>
      <c r="J20" s="270"/>
      <c r="K20" s="270"/>
      <c r="L20" s="270"/>
      <c r="M20" s="270"/>
      <c r="N20" s="198"/>
      <c r="O20" s="198"/>
      <c r="P20" s="262" t="s">
        <v>282</v>
      </c>
      <c r="Q20" s="262" t="s">
        <v>22</v>
      </c>
      <c r="R20" s="267">
        <v>3.4453906302809915E-2</v>
      </c>
      <c r="S20" s="267">
        <v>3.5726806671168045E-2</v>
      </c>
      <c r="T20" s="268">
        <f t="shared" si="1"/>
        <v>0</v>
      </c>
    </row>
    <row r="21" spans="2:20">
      <c r="C21" s="198"/>
      <c r="D21" s="270"/>
      <c r="E21" s="270"/>
      <c r="F21" s="198"/>
      <c r="I21" s="198"/>
      <c r="J21" s="270"/>
      <c r="K21" s="270"/>
      <c r="L21" s="270"/>
      <c r="M21" s="270"/>
      <c r="N21" s="198"/>
      <c r="O21" s="198"/>
      <c r="P21" s="262" t="s">
        <v>284</v>
      </c>
      <c r="Q21" s="262" t="s">
        <v>23</v>
      </c>
      <c r="R21" s="267">
        <v>6.7235931642398189E-2</v>
      </c>
      <c r="S21" s="267">
        <v>6.9719964698108067E-2</v>
      </c>
      <c r="T21" s="268">
        <f t="shared" si="1"/>
        <v>0</v>
      </c>
    </row>
    <row r="22" spans="2:20">
      <c r="C22" s="198"/>
      <c r="D22" s="270"/>
      <c r="E22" s="270"/>
      <c r="F22" s="198"/>
      <c r="I22" s="198"/>
      <c r="J22" s="270"/>
      <c r="K22" s="270"/>
      <c r="L22" s="270"/>
      <c r="M22" s="270"/>
      <c r="N22" s="198"/>
      <c r="O22" s="198"/>
      <c r="P22" s="262" t="s">
        <v>286</v>
      </c>
      <c r="Q22" s="262" t="s">
        <v>91</v>
      </c>
      <c r="R22" s="267">
        <v>2.4949097114329364E-3</v>
      </c>
      <c r="S22" s="267">
        <v>2.5870842086522625E-3</v>
      </c>
      <c r="T22" s="268">
        <f t="shared" si="1"/>
        <v>0</v>
      </c>
    </row>
    <row r="23" spans="2:20">
      <c r="C23" s="264"/>
      <c r="D23" s="264"/>
      <c r="E23" s="264"/>
      <c r="F23" s="264"/>
      <c r="I23" s="264"/>
      <c r="J23" s="264"/>
      <c r="K23" s="264"/>
      <c r="L23" s="264"/>
      <c r="M23" s="264"/>
      <c r="N23" s="264"/>
      <c r="O23" s="264"/>
      <c r="P23" s="262" t="s">
        <v>287</v>
      </c>
      <c r="Q23" s="262" t="s">
        <v>92</v>
      </c>
      <c r="R23" s="267">
        <v>0</v>
      </c>
      <c r="S23" s="267">
        <v>0</v>
      </c>
      <c r="T23" s="268">
        <f t="shared" si="1"/>
        <v>0</v>
      </c>
    </row>
    <row r="24" spans="2:20">
      <c r="I24" s="264"/>
      <c r="J24" s="264"/>
      <c r="K24" s="264"/>
      <c r="L24" s="264"/>
      <c r="M24" s="264"/>
      <c r="N24" s="264"/>
      <c r="O24" s="264"/>
      <c r="P24" s="262" t="s">
        <v>3</v>
      </c>
      <c r="Q24" s="262" t="s">
        <v>24</v>
      </c>
      <c r="R24" s="267">
        <v>0</v>
      </c>
      <c r="S24" s="267">
        <v>0</v>
      </c>
      <c r="T24" s="268">
        <f t="shared" si="1"/>
        <v>0</v>
      </c>
    </row>
    <row r="25" spans="2:20">
      <c r="D25" s="198" t="s">
        <v>364</v>
      </c>
      <c r="J25" s="188" t="s">
        <v>365</v>
      </c>
      <c r="P25" s="262" t="s">
        <v>290</v>
      </c>
      <c r="Q25" s="262" t="s">
        <v>25</v>
      </c>
      <c r="R25" s="267">
        <v>0</v>
      </c>
      <c r="S25" s="267">
        <v>0</v>
      </c>
      <c r="T25" s="268">
        <f t="shared" si="1"/>
        <v>0</v>
      </c>
    </row>
    <row r="26" spans="2:20">
      <c r="C26" s="198"/>
      <c r="D26" s="198"/>
      <c r="E26" s="198"/>
      <c r="F26" s="199" t="s">
        <v>366</v>
      </c>
      <c r="N26" s="188" t="s">
        <v>357</v>
      </c>
      <c r="P26" s="262" t="s">
        <v>291</v>
      </c>
      <c r="Q26" s="262" t="s">
        <v>26</v>
      </c>
      <c r="R26" s="267">
        <v>0</v>
      </c>
      <c r="S26" s="267">
        <v>0</v>
      </c>
      <c r="T26" s="268">
        <f t="shared" si="1"/>
        <v>0</v>
      </c>
    </row>
    <row r="27" spans="2:20">
      <c r="C27" s="246"/>
      <c r="D27" s="221" t="s">
        <v>325</v>
      </c>
      <c r="E27" s="221" t="s">
        <v>326</v>
      </c>
      <c r="F27" s="221" t="s">
        <v>95</v>
      </c>
      <c r="I27" s="262"/>
      <c r="J27" s="273" t="s">
        <v>367</v>
      </c>
      <c r="K27" s="273" t="s">
        <v>368</v>
      </c>
      <c r="L27" s="317" t="s">
        <v>413</v>
      </c>
      <c r="M27" s="273" t="s">
        <v>414</v>
      </c>
      <c r="N27" s="273" t="s">
        <v>369</v>
      </c>
      <c r="O27" s="274"/>
      <c r="P27" s="262" t="s">
        <v>293</v>
      </c>
      <c r="Q27" s="262" t="s">
        <v>27</v>
      </c>
      <c r="R27" s="267">
        <v>0</v>
      </c>
      <c r="S27" s="267">
        <v>0</v>
      </c>
      <c r="T27" s="268">
        <f t="shared" si="1"/>
        <v>0</v>
      </c>
    </row>
    <row r="28" spans="2:20">
      <c r="B28" s="276" t="s">
        <v>370</v>
      </c>
      <c r="C28" s="246" t="s">
        <v>324</v>
      </c>
      <c r="D28" s="277">
        <f>$D$9*観光統計!$D$23*観光統計!$J6/1000000</f>
        <v>0</v>
      </c>
      <c r="E28" s="277">
        <f>$D$10*観光統計!$E$23*観光統計!$K6/1000000</f>
        <v>0</v>
      </c>
      <c r="F28" s="277">
        <f>D28+E28</f>
        <v>0</v>
      </c>
      <c r="H28" s="276" t="s">
        <v>370</v>
      </c>
      <c r="I28" s="262" t="s">
        <v>324</v>
      </c>
      <c r="J28" s="278">
        <f>観光統計!$C$23*$J$5*観光統計!$I6/1000000</f>
        <v>0</v>
      </c>
      <c r="K28" s="278">
        <f>観光統計!$D$23*$J$6*観光統計!$J6/1000000</f>
        <v>0</v>
      </c>
      <c r="L28" s="318">
        <f>観光統計!$E$26*$J$8*観光統計!$K6/1000000</f>
        <v>0</v>
      </c>
      <c r="M28" s="278">
        <f>観光統計!$E$23*$J$7*観光統計!$K6/1000000</f>
        <v>0</v>
      </c>
      <c r="N28" s="279">
        <f>SUM(J28:M28)</f>
        <v>0</v>
      </c>
      <c r="O28" s="280"/>
      <c r="P28" s="262" t="s">
        <v>4</v>
      </c>
      <c r="Q28" s="246" t="s">
        <v>292</v>
      </c>
      <c r="R28" s="271">
        <v>0</v>
      </c>
      <c r="S28" s="271">
        <v>0</v>
      </c>
      <c r="T28" s="272">
        <f t="shared" si="1"/>
        <v>0</v>
      </c>
    </row>
    <row r="29" spans="2:20">
      <c r="B29" s="276" t="s">
        <v>370</v>
      </c>
      <c r="C29" s="246" t="s">
        <v>371</v>
      </c>
      <c r="D29" s="277">
        <f>$D$9*観光統計!$D$23*観光統計!$J7/1000000</f>
        <v>0</v>
      </c>
      <c r="E29" s="277">
        <f>$D$10*観光統計!$E$23*観光統計!$K7/1000000</f>
        <v>0</v>
      </c>
      <c r="F29" s="277">
        <f t="shared" ref="F29:F52" si="2">D29+E29</f>
        <v>0</v>
      </c>
      <c r="H29" s="276" t="s">
        <v>370</v>
      </c>
      <c r="I29" s="262" t="s">
        <v>371</v>
      </c>
      <c r="J29" s="278">
        <f>観光統計!$C$23*$J$5*観光統計!$I7/1000000</f>
        <v>0</v>
      </c>
      <c r="K29" s="278">
        <f>観光統計!$D$23*$J$6*観光統計!$J7/1000000</f>
        <v>0</v>
      </c>
      <c r="L29" s="318">
        <f>観光統計!$E$26*$J$8*観光統計!$K7/1000000</f>
        <v>0</v>
      </c>
      <c r="M29" s="278">
        <f>観光統計!$E$23*$J$7*観光統計!$K7/1000000</f>
        <v>0</v>
      </c>
      <c r="N29" s="279">
        <f t="shared" ref="N29:N52" si="3">SUM(J29:M29)</f>
        <v>0</v>
      </c>
      <c r="O29" s="280"/>
      <c r="P29" s="262" t="s">
        <v>5</v>
      </c>
      <c r="Q29" s="246" t="s">
        <v>294</v>
      </c>
      <c r="R29" s="271">
        <v>0</v>
      </c>
      <c r="S29" s="271">
        <v>0</v>
      </c>
      <c r="T29" s="275">
        <f t="shared" si="1"/>
        <v>0</v>
      </c>
    </row>
    <row r="30" spans="2:20">
      <c r="B30" s="276" t="s">
        <v>370</v>
      </c>
      <c r="C30" s="246" t="s">
        <v>372</v>
      </c>
      <c r="D30" s="277">
        <f>$D$9*観光統計!$D$23*観光統計!$J8/1000000</f>
        <v>0</v>
      </c>
      <c r="E30" s="277">
        <f>$D$10*観光統計!$E$23*観光統計!$K8/1000000</f>
        <v>0</v>
      </c>
      <c r="F30" s="277">
        <f t="shared" si="2"/>
        <v>0</v>
      </c>
      <c r="H30" s="276" t="s">
        <v>370</v>
      </c>
      <c r="I30" s="262" t="s">
        <v>372</v>
      </c>
      <c r="J30" s="278">
        <f>観光統計!$C$23*$J$5*観光統計!$I8/1000000</f>
        <v>0</v>
      </c>
      <c r="K30" s="278">
        <f>観光統計!$D$23*$J$6*観光統計!$J8/1000000</f>
        <v>0</v>
      </c>
      <c r="L30" s="318">
        <f>観光統計!$E$26*$J$8*観光統計!$K8/1000000</f>
        <v>0</v>
      </c>
      <c r="M30" s="278">
        <f>観光統計!$E$23*$J$7*観光統計!$K8/1000000</f>
        <v>0</v>
      </c>
      <c r="N30" s="279">
        <f t="shared" si="3"/>
        <v>0</v>
      </c>
      <c r="O30" s="280"/>
      <c r="P30" s="262" t="s">
        <v>296</v>
      </c>
      <c r="Q30" s="246" t="s">
        <v>295</v>
      </c>
      <c r="R30" s="271">
        <v>0</v>
      </c>
      <c r="S30" s="271">
        <v>0</v>
      </c>
      <c r="T30" s="275">
        <f t="shared" si="1"/>
        <v>0</v>
      </c>
    </row>
    <row r="31" spans="2:20">
      <c r="B31" s="276" t="s">
        <v>373</v>
      </c>
      <c r="C31" s="246" t="s">
        <v>374</v>
      </c>
      <c r="D31" s="281">
        <v>0</v>
      </c>
      <c r="E31" s="277">
        <f>$D$10*観光統計!$E$23*観光統計!$K9/1000000</f>
        <v>0</v>
      </c>
      <c r="F31" s="277">
        <f t="shared" si="2"/>
        <v>0</v>
      </c>
      <c r="H31" s="276" t="s">
        <v>373</v>
      </c>
      <c r="I31" s="262" t="s">
        <v>374</v>
      </c>
      <c r="J31" s="282">
        <v>0</v>
      </c>
      <c r="K31" s="282">
        <v>0</v>
      </c>
      <c r="L31" s="318">
        <f>観光統計!$E$26*$J$8*観光統計!$K9/1000000</f>
        <v>0</v>
      </c>
      <c r="M31" s="278">
        <f>観光統計!$E$23*$J$7*観光統計!$K9/1000000</f>
        <v>0</v>
      </c>
      <c r="N31" s="279">
        <f t="shared" si="3"/>
        <v>0</v>
      </c>
      <c r="O31" s="280"/>
      <c r="P31" s="262" t="s">
        <v>298</v>
      </c>
      <c r="Q31" s="246" t="s">
        <v>31</v>
      </c>
      <c r="R31" s="271">
        <v>0</v>
      </c>
      <c r="S31" s="271">
        <v>0</v>
      </c>
      <c r="T31" s="275">
        <f t="shared" si="1"/>
        <v>0</v>
      </c>
    </row>
    <row r="32" spans="2:20">
      <c r="B32" s="276" t="s">
        <v>373</v>
      </c>
      <c r="C32" s="246" t="s">
        <v>375</v>
      </c>
      <c r="D32" s="281">
        <v>0</v>
      </c>
      <c r="E32" s="277">
        <f>$D$10*観光統計!$E$23*観光統計!$K10/1000000</f>
        <v>0</v>
      </c>
      <c r="F32" s="277">
        <f t="shared" si="2"/>
        <v>0</v>
      </c>
      <c r="H32" s="276" t="s">
        <v>373</v>
      </c>
      <c r="I32" s="262" t="s">
        <v>375</v>
      </c>
      <c r="J32" s="282">
        <v>0</v>
      </c>
      <c r="K32" s="282">
        <v>0</v>
      </c>
      <c r="L32" s="318">
        <f>観光統計!$E$26*$J$8*観光統計!$K10/1000000</f>
        <v>0</v>
      </c>
      <c r="M32" s="278">
        <f>観光統計!$E$23*$J$7*観光統計!$K10/1000000</f>
        <v>0</v>
      </c>
      <c r="N32" s="279">
        <f t="shared" si="3"/>
        <v>0</v>
      </c>
      <c r="O32" s="280"/>
      <c r="P32" s="262" t="s">
        <v>299</v>
      </c>
      <c r="Q32" s="246" t="s">
        <v>297</v>
      </c>
      <c r="R32" s="271">
        <v>5.7529894811288777E-2</v>
      </c>
      <c r="S32" s="271">
        <v>5.9655338110904468E-2</v>
      </c>
      <c r="T32" s="275">
        <f t="shared" si="1"/>
        <v>0</v>
      </c>
    </row>
    <row r="33" spans="2:20">
      <c r="B33" s="276" t="s">
        <v>376</v>
      </c>
      <c r="C33" s="246" t="s">
        <v>377</v>
      </c>
      <c r="D33" s="277">
        <f>$D$9*観光統計!$D$23*観光統計!$J11/1000000</f>
        <v>0</v>
      </c>
      <c r="E33" s="277">
        <f>$D$10*観光統計!$E$23*観光統計!$K11/1000000</f>
        <v>0</v>
      </c>
      <c r="F33" s="277">
        <f t="shared" si="2"/>
        <v>0</v>
      </c>
      <c r="H33" s="276" t="s">
        <v>376</v>
      </c>
      <c r="I33" s="262" t="s">
        <v>377</v>
      </c>
      <c r="J33" s="278">
        <f>観光統計!$C$23*$J$5*観光統計!$I11/1000000</f>
        <v>0</v>
      </c>
      <c r="K33" s="278">
        <f>観光統計!$D$23*$J$6*観光統計!$J11/1000000</f>
        <v>0</v>
      </c>
      <c r="L33" s="318">
        <f>観光統計!$E$26*$J$8*観光統計!$K11/1000000</f>
        <v>0</v>
      </c>
      <c r="M33" s="278">
        <f>観光統計!$E$23*$J$7*観光統計!$K11/1000000</f>
        <v>0</v>
      </c>
      <c r="N33" s="279">
        <f t="shared" si="3"/>
        <v>0</v>
      </c>
      <c r="O33" s="280"/>
      <c r="P33" s="262" t="s">
        <v>6</v>
      </c>
      <c r="Q33" s="246" t="s">
        <v>93</v>
      </c>
      <c r="R33" s="271">
        <v>0</v>
      </c>
      <c r="S33" s="271">
        <v>0</v>
      </c>
      <c r="T33" s="275">
        <f t="shared" si="1"/>
        <v>0</v>
      </c>
    </row>
    <row r="34" spans="2:20">
      <c r="B34" s="276" t="s">
        <v>378</v>
      </c>
      <c r="C34" s="295" t="s">
        <v>393</v>
      </c>
      <c r="D34" s="277">
        <f>$D$9*観光統計!$D$23*観光統計!$J12/1000000</f>
        <v>0</v>
      </c>
      <c r="E34" s="277">
        <f>$D$10*観光統計!$E$23*観光統計!$K12/1000000</f>
        <v>0</v>
      </c>
      <c r="F34" s="277">
        <f t="shared" si="2"/>
        <v>0</v>
      </c>
      <c r="H34" s="276" t="s">
        <v>378</v>
      </c>
      <c r="I34" s="295" t="s">
        <v>393</v>
      </c>
      <c r="J34" s="282">
        <f>観光統計!$C$23*$J$5*観光統計!$I12/1000000</f>
        <v>0</v>
      </c>
      <c r="K34" s="278">
        <f>観光統計!$D$23*$J$6*観光統計!$J12/1000000</f>
        <v>0</v>
      </c>
      <c r="L34" s="318">
        <f>観光統計!$E$26*$J$8*観光統計!$K12/1000000</f>
        <v>0</v>
      </c>
      <c r="M34" s="278">
        <f>観光統計!$E$23*$J$7*観光統計!$K12/1000000</f>
        <v>0</v>
      </c>
      <c r="N34" s="279">
        <f t="shared" si="3"/>
        <v>0</v>
      </c>
      <c r="O34" s="280"/>
      <c r="P34" s="262" t="s">
        <v>300</v>
      </c>
      <c r="Q34" s="246" t="s">
        <v>34</v>
      </c>
      <c r="R34" s="271">
        <v>0</v>
      </c>
      <c r="S34" s="271">
        <v>0</v>
      </c>
      <c r="T34" s="275">
        <f t="shared" si="1"/>
        <v>0</v>
      </c>
    </row>
    <row r="35" spans="2:20">
      <c r="B35" s="276" t="s">
        <v>378</v>
      </c>
      <c r="C35" s="293" t="s">
        <v>394</v>
      </c>
      <c r="D35" s="277">
        <f>$D$9*観光統計!$D$23*観光統計!$J20/1000000</f>
        <v>0</v>
      </c>
      <c r="E35" s="277">
        <f>$D$10*観光統計!$E$23*観光統計!$K20/1000000</f>
        <v>0</v>
      </c>
      <c r="F35" s="277">
        <f t="shared" ref="F35" si="4">D35+E35</f>
        <v>0</v>
      </c>
      <c r="H35" s="276" t="s">
        <v>378</v>
      </c>
      <c r="I35" s="293" t="s">
        <v>394</v>
      </c>
      <c r="J35" s="282">
        <f>観光統計!$C$23*$J$5*観光統計!$I20/1000000</f>
        <v>0</v>
      </c>
      <c r="K35" s="278">
        <f>観光統計!$D$23*$J$6*観光統計!$J20/1000000</f>
        <v>0</v>
      </c>
      <c r="L35" s="318">
        <f>観光統計!$E$26*$J$8*観光統計!$K13/1000000</f>
        <v>0</v>
      </c>
      <c r="M35" s="278">
        <f>観光統計!$E$23*$J$7*観光統計!$K20/1000000</f>
        <v>0</v>
      </c>
      <c r="N35" s="279">
        <f t="shared" ref="N35" si="5">SUM(J35:M35)</f>
        <v>0</v>
      </c>
      <c r="O35" s="280"/>
      <c r="P35" s="262" t="s">
        <v>301</v>
      </c>
      <c r="Q35" s="246" t="s">
        <v>35</v>
      </c>
      <c r="R35" s="271">
        <v>0.1276531274850822</v>
      </c>
      <c r="S35" s="271">
        <v>0.13236927524405423</v>
      </c>
      <c r="T35" s="275">
        <f t="shared" si="1"/>
        <v>0</v>
      </c>
    </row>
    <row r="36" spans="2:20">
      <c r="B36" s="276" t="s">
        <v>378</v>
      </c>
      <c r="C36" s="246" t="s">
        <v>379</v>
      </c>
      <c r="D36" s="277">
        <f>$D$9*観光統計!$D$23*観光統計!$J13/1000000</f>
        <v>0</v>
      </c>
      <c r="E36" s="277">
        <f>$D$10*観光統計!$E$23*観光統計!$K13/1000000</f>
        <v>0</v>
      </c>
      <c r="F36" s="277">
        <f t="shared" si="2"/>
        <v>0</v>
      </c>
      <c r="H36" s="276" t="s">
        <v>378</v>
      </c>
      <c r="I36" s="262" t="s">
        <v>379</v>
      </c>
      <c r="J36" s="282">
        <f>観光統計!$C$23*$J$5*観光統計!$I13/1000000</f>
        <v>0</v>
      </c>
      <c r="K36" s="278">
        <f>観光統計!$D$23*$J$6*観光統計!$J13/1000000</f>
        <v>0</v>
      </c>
      <c r="L36" s="318">
        <f>観光統計!$E$26*$J$8*観光統計!$K14/1000000</f>
        <v>0</v>
      </c>
      <c r="M36" s="278">
        <f>観光統計!$E$23*$J$7*観光統計!$K13/1000000</f>
        <v>0</v>
      </c>
      <c r="N36" s="279">
        <f t="shared" si="3"/>
        <v>0</v>
      </c>
      <c r="O36" s="280"/>
      <c r="P36" s="262" t="s">
        <v>302</v>
      </c>
      <c r="Q36" s="246" t="s">
        <v>36</v>
      </c>
      <c r="R36" s="271">
        <v>0</v>
      </c>
      <c r="S36" s="271">
        <v>0</v>
      </c>
      <c r="T36" s="275">
        <f t="shared" si="1"/>
        <v>0</v>
      </c>
    </row>
    <row r="37" spans="2:20">
      <c r="B37" s="276" t="s">
        <v>378</v>
      </c>
      <c r="C37" s="246" t="s">
        <v>380</v>
      </c>
      <c r="D37" s="277">
        <f>$D$9*観光統計!$D$23*観光統計!$J14/1000000</f>
        <v>0</v>
      </c>
      <c r="E37" s="277">
        <f>$D$10*観光統計!$E$23*観光統計!$K14/1000000</f>
        <v>0</v>
      </c>
      <c r="F37" s="277">
        <f t="shared" si="2"/>
        <v>0</v>
      </c>
      <c r="H37" s="276" t="s">
        <v>378</v>
      </c>
      <c r="I37" s="262" t="s">
        <v>380</v>
      </c>
      <c r="J37" s="282">
        <f>観光統計!$C$23*$J$5*観光統計!$I14/1000000</f>
        <v>0</v>
      </c>
      <c r="K37" s="278">
        <f>観光統計!$D$23*$J$6*観光統計!$J14/1000000</f>
        <v>0</v>
      </c>
      <c r="L37" s="318">
        <f>観光統計!$E$26*$J$8*観光統計!$K15/1000000</f>
        <v>0</v>
      </c>
      <c r="M37" s="278">
        <f>観光統計!$E$23*$J$7*観光統計!$K14/1000000</f>
        <v>0</v>
      </c>
      <c r="N37" s="279">
        <f t="shared" si="3"/>
        <v>0</v>
      </c>
      <c r="O37" s="280"/>
      <c r="P37" s="262" t="s">
        <v>304</v>
      </c>
      <c r="Q37" s="246" t="s">
        <v>37</v>
      </c>
      <c r="R37" s="271">
        <v>0</v>
      </c>
      <c r="S37" s="271">
        <v>0</v>
      </c>
      <c r="T37" s="275">
        <f t="shared" si="1"/>
        <v>0</v>
      </c>
    </row>
    <row r="38" spans="2:20">
      <c r="B38" s="276" t="s">
        <v>378</v>
      </c>
      <c r="C38" s="246" t="s">
        <v>381</v>
      </c>
      <c r="D38" s="277">
        <f>$D$9*観光統計!$D$23*観光統計!$J15/1000000</f>
        <v>0</v>
      </c>
      <c r="E38" s="277">
        <f>$D$10*観光統計!$E$23*観光統計!$K15/1000000</f>
        <v>0</v>
      </c>
      <c r="F38" s="277">
        <f t="shared" si="2"/>
        <v>0</v>
      </c>
      <c r="H38" s="276" t="s">
        <v>378</v>
      </c>
      <c r="I38" s="262" t="s">
        <v>381</v>
      </c>
      <c r="J38" s="282">
        <f>観光統計!$C$23*$J$5*観光統計!$I15/1000000</f>
        <v>0</v>
      </c>
      <c r="K38" s="278">
        <f>観光統計!$D$23*$J$6*観光統計!$J15/1000000</f>
        <v>0</v>
      </c>
      <c r="L38" s="318">
        <f>観光統計!$E$26*$J$8*観光統計!$K16/1000000</f>
        <v>0</v>
      </c>
      <c r="M38" s="278">
        <f>観光統計!$E$23*$J$7*観光統計!$K15/1000000</f>
        <v>0</v>
      </c>
      <c r="N38" s="279">
        <f t="shared" si="3"/>
        <v>0</v>
      </c>
      <c r="O38" s="280"/>
      <c r="P38" s="262" t="s">
        <v>7</v>
      </c>
      <c r="Q38" s="246" t="s">
        <v>303</v>
      </c>
      <c r="R38" s="271">
        <v>0</v>
      </c>
      <c r="S38" s="271">
        <v>0</v>
      </c>
      <c r="T38" s="275">
        <f t="shared" si="1"/>
        <v>0</v>
      </c>
    </row>
    <row r="39" spans="2:20">
      <c r="B39" s="276" t="s">
        <v>378</v>
      </c>
      <c r="C39" s="246" t="s">
        <v>382</v>
      </c>
      <c r="D39" s="277">
        <f>$D$9*観光統計!$D$23*観光統計!$J16/1000000</f>
        <v>0</v>
      </c>
      <c r="E39" s="277">
        <f>$D$10*観光統計!$E$23*観光統計!$K16/1000000</f>
        <v>0</v>
      </c>
      <c r="F39" s="277">
        <f t="shared" si="2"/>
        <v>0</v>
      </c>
      <c r="H39" s="276" t="s">
        <v>378</v>
      </c>
      <c r="I39" s="262" t="s">
        <v>382</v>
      </c>
      <c r="J39" s="282">
        <f>観光統計!$C$23*$J$5*観光統計!$I16/1000000</f>
        <v>0</v>
      </c>
      <c r="K39" s="278">
        <f>観光統計!$D$23*$J$6*観光統計!$J16/1000000</f>
        <v>0</v>
      </c>
      <c r="L39" s="318">
        <f>観光統計!$E$26*$J$8*観光統計!$K17/1000000</f>
        <v>0</v>
      </c>
      <c r="M39" s="278">
        <f>観光統計!$E$23*$J$7*観光統計!$K16/1000000</f>
        <v>0</v>
      </c>
      <c r="N39" s="279">
        <f t="shared" si="3"/>
        <v>0</v>
      </c>
      <c r="O39" s="280"/>
      <c r="P39" s="262" t="s">
        <v>8</v>
      </c>
      <c r="Q39" s="246" t="s">
        <v>39</v>
      </c>
      <c r="R39" s="271">
        <v>0</v>
      </c>
      <c r="S39" s="271">
        <v>0</v>
      </c>
      <c r="T39" s="275">
        <f t="shared" si="1"/>
        <v>0</v>
      </c>
    </row>
    <row r="40" spans="2:20">
      <c r="B40" s="276" t="s">
        <v>378</v>
      </c>
      <c r="C40" s="246" t="s">
        <v>383</v>
      </c>
      <c r="D40" s="277">
        <f>$D$9*観光統計!$D$23*観光統計!$J17/1000000</f>
        <v>0</v>
      </c>
      <c r="E40" s="277">
        <f>$D$10*観光統計!$E$23*観光統計!$K17/1000000</f>
        <v>0</v>
      </c>
      <c r="F40" s="277">
        <f t="shared" si="2"/>
        <v>0</v>
      </c>
      <c r="H40" s="276" t="s">
        <v>378</v>
      </c>
      <c r="I40" s="262" t="s">
        <v>383</v>
      </c>
      <c r="J40" s="282">
        <f>観光統計!$C$23*$J$5*観光統計!$I17/1000000</f>
        <v>0</v>
      </c>
      <c r="K40" s="278">
        <f>観光統計!$D$23*$J$6*観光統計!$J17/1000000</f>
        <v>0</v>
      </c>
      <c r="L40" s="318">
        <f>観光統計!$E$26*$J$8*観光統計!$K18/1000000</f>
        <v>0</v>
      </c>
      <c r="M40" s="278">
        <f>観光統計!$E$23*$J$7*観光統計!$K17/1000000</f>
        <v>0</v>
      </c>
      <c r="N40" s="279">
        <f t="shared" si="3"/>
        <v>0</v>
      </c>
      <c r="O40" s="280"/>
      <c r="P40" s="262" t="s">
        <v>9</v>
      </c>
      <c r="Q40" s="246" t="s">
        <v>305</v>
      </c>
      <c r="R40" s="271">
        <v>1.0394520538751833E-3</v>
      </c>
      <c r="S40" s="271">
        <v>1.0778546341411088E-3</v>
      </c>
      <c r="T40" s="275">
        <f t="shared" si="1"/>
        <v>0</v>
      </c>
    </row>
    <row r="41" spans="2:20">
      <c r="B41" s="276" t="s">
        <v>378</v>
      </c>
      <c r="C41" s="246" t="s">
        <v>384</v>
      </c>
      <c r="D41" s="277">
        <f>$D$9*観光統計!$D$23*観光統計!$J18/1000000</f>
        <v>0</v>
      </c>
      <c r="E41" s="277">
        <f>$D$10*観光統計!$E$23*観光統計!$K18/1000000</f>
        <v>0</v>
      </c>
      <c r="F41" s="277">
        <f t="shared" si="2"/>
        <v>0</v>
      </c>
      <c r="H41" s="276" t="s">
        <v>378</v>
      </c>
      <c r="I41" s="246" t="s">
        <v>384</v>
      </c>
      <c r="J41" s="282">
        <f>観光統計!$C$23*$J$5*観光統計!$I18/1000000</f>
        <v>0</v>
      </c>
      <c r="K41" s="278">
        <f>観光統計!$D$23*$J$6*観光統計!$J18/1000000</f>
        <v>0</v>
      </c>
      <c r="L41" s="318">
        <f>観光統計!$E$26*$J$8*観光統計!$K19/1000000</f>
        <v>0</v>
      </c>
      <c r="M41" s="278">
        <f>観光統計!$E$23*$J$7*観光統計!$K18/1000000</f>
        <v>0</v>
      </c>
      <c r="N41" s="279">
        <f t="shared" si="3"/>
        <v>0</v>
      </c>
      <c r="O41" s="280"/>
      <c r="P41" s="262" t="s">
        <v>10</v>
      </c>
      <c r="Q41" s="246" t="s">
        <v>306</v>
      </c>
      <c r="R41" s="271">
        <v>0</v>
      </c>
      <c r="S41" s="271">
        <v>0</v>
      </c>
      <c r="T41" s="275">
        <f t="shared" si="1"/>
        <v>0</v>
      </c>
    </row>
    <row r="42" spans="2:20">
      <c r="B42" s="276" t="s">
        <v>378</v>
      </c>
      <c r="C42" s="246" t="s">
        <v>385</v>
      </c>
      <c r="D42" s="277">
        <f>$D$9*観光統計!$D$23*観光統計!$J19/1000000</f>
        <v>0</v>
      </c>
      <c r="E42" s="277">
        <f>$D$10*観光統計!$E$23*観光統計!$K19/1000000</f>
        <v>0</v>
      </c>
      <c r="F42" s="277">
        <f t="shared" si="2"/>
        <v>0</v>
      </c>
      <c r="H42" s="276" t="s">
        <v>378</v>
      </c>
      <c r="I42" s="262" t="s">
        <v>385</v>
      </c>
      <c r="J42" s="282">
        <f>観光統計!$C$23*$J$5*観光統計!$I19/1000000</f>
        <v>0</v>
      </c>
      <c r="K42" s="278">
        <f>観光統計!$D$23*$J$6*観光統計!$J19/1000000</f>
        <v>0</v>
      </c>
      <c r="L42" s="318">
        <f>観光統計!$E$26*$J$8*観光統計!$K20/1000000</f>
        <v>0</v>
      </c>
      <c r="M42" s="278">
        <f>観光統計!$E$23*$J$7*観光統計!$K19/1000000</f>
        <v>0</v>
      </c>
      <c r="N42" s="279">
        <f t="shared" si="3"/>
        <v>0</v>
      </c>
      <c r="O42" s="280"/>
      <c r="P42" s="262" t="s">
        <v>11</v>
      </c>
      <c r="Q42" s="246" t="s">
        <v>40</v>
      </c>
      <c r="R42" s="271">
        <v>2.4608635380944407E-5</v>
      </c>
      <c r="S42" s="271">
        <v>2.5517801986492424E-5</v>
      </c>
      <c r="T42" s="275">
        <f t="shared" si="1"/>
        <v>0</v>
      </c>
    </row>
    <row r="43" spans="2:20">
      <c r="B43" s="276" t="s">
        <v>378</v>
      </c>
      <c r="C43" s="246" t="s">
        <v>386</v>
      </c>
      <c r="D43" s="277">
        <f>$D$9*観光統計!$D$23*観光統計!$J21/1000000</f>
        <v>0</v>
      </c>
      <c r="E43" s="277">
        <f>$D$10*観光統計!$E$23*観光統計!$K21/1000000</f>
        <v>0</v>
      </c>
      <c r="F43" s="277">
        <f t="shared" si="2"/>
        <v>0</v>
      </c>
      <c r="H43" s="276" t="s">
        <v>378</v>
      </c>
      <c r="I43" s="262" t="s">
        <v>386</v>
      </c>
      <c r="J43" s="282">
        <f>観光統計!$C$23*$J$5*観光統計!$I21/1000000</f>
        <v>0</v>
      </c>
      <c r="K43" s="278">
        <f>観光統計!$D$23*$J$6*観光統計!$J21/1000000</f>
        <v>0</v>
      </c>
      <c r="L43" s="318">
        <f>観光統計!$E$26*$J$8*観光統計!$K21/1000000</f>
        <v>0</v>
      </c>
      <c r="M43" s="278">
        <f>観光統計!$E$23*$J$7*観光統計!$K21/1000000</f>
        <v>0</v>
      </c>
      <c r="N43" s="279">
        <f t="shared" si="3"/>
        <v>0</v>
      </c>
      <c r="O43" s="280"/>
      <c r="P43" s="262" t="s">
        <v>12</v>
      </c>
      <c r="Q43" s="246" t="s">
        <v>41</v>
      </c>
      <c r="R43" s="271">
        <v>0</v>
      </c>
      <c r="S43" s="271">
        <v>0</v>
      </c>
      <c r="T43" s="275">
        <f t="shared" si="1"/>
        <v>0</v>
      </c>
    </row>
    <row r="44" spans="2:20">
      <c r="B44" s="276" t="s">
        <v>387</v>
      </c>
      <c r="C44" s="295" t="s">
        <v>393</v>
      </c>
      <c r="D44" s="277">
        <f>$D$9*観光統計!$D$23*観光統計!$J22/1000000</f>
        <v>0</v>
      </c>
      <c r="E44" s="277">
        <f>$D$10*観光統計!$E$23*観光統計!$K22/1000000</f>
        <v>0</v>
      </c>
      <c r="F44" s="277">
        <f t="shared" si="2"/>
        <v>0</v>
      </c>
      <c r="H44" s="276" t="s">
        <v>387</v>
      </c>
      <c r="I44" s="295" t="s">
        <v>393</v>
      </c>
      <c r="J44" s="278">
        <f>観光統計!$C$23*$J$5*観光統計!$I22/1000000</f>
        <v>0</v>
      </c>
      <c r="K44" s="278">
        <f>観光統計!$D$23*$J$6*観光統計!$J22/1000000</f>
        <v>0</v>
      </c>
      <c r="L44" s="318">
        <f>観光統計!$E$26*$J$8*観光統計!$K22/1000000</f>
        <v>0</v>
      </c>
      <c r="M44" s="278">
        <f>観光統計!$E$23*$J$7*観光統計!$K22/1000000</f>
        <v>0</v>
      </c>
      <c r="N44" s="279">
        <f t="shared" si="3"/>
        <v>0</v>
      </c>
      <c r="O44" s="280"/>
      <c r="P44" s="262" t="s">
        <v>13</v>
      </c>
      <c r="Q44" s="246" t="s">
        <v>307</v>
      </c>
      <c r="R44" s="271">
        <v>0.10131397716122274</v>
      </c>
      <c r="S44" s="271">
        <v>0.10505702439989914</v>
      </c>
      <c r="T44" s="275">
        <f t="shared" si="1"/>
        <v>0</v>
      </c>
    </row>
    <row r="45" spans="2:20">
      <c r="B45" s="276" t="s">
        <v>387</v>
      </c>
      <c r="C45" s="246" t="s">
        <v>371</v>
      </c>
      <c r="D45" s="277">
        <f>$D$9*観光統計!$D$23*観光統計!$J23/1000000</f>
        <v>0</v>
      </c>
      <c r="E45" s="277">
        <f>$D$10*観光統計!$E$23*観光統計!$K23/1000000</f>
        <v>0</v>
      </c>
      <c r="F45" s="277">
        <f t="shared" si="2"/>
        <v>0</v>
      </c>
      <c r="H45" s="276" t="s">
        <v>387</v>
      </c>
      <c r="I45" s="262" t="s">
        <v>371</v>
      </c>
      <c r="J45" s="278">
        <f>観光統計!$C$23*$J$5*観光統計!$I23/1000000</f>
        <v>0</v>
      </c>
      <c r="K45" s="278">
        <f>観光統計!$D$23*$J$6*観光統計!$J23/1000000</f>
        <v>0</v>
      </c>
      <c r="L45" s="318">
        <f>観光統計!$E$26*$J$8*観光統計!$K23/1000000</f>
        <v>0</v>
      </c>
      <c r="M45" s="278">
        <f>観光統計!$E$23*$J$7*観光統計!$K23/1000000</f>
        <v>0</v>
      </c>
      <c r="N45" s="279">
        <f t="shared" si="3"/>
        <v>0</v>
      </c>
      <c r="O45" s="280"/>
      <c r="P45" s="262" t="s">
        <v>14</v>
      </c>
      <c r="Q45" s="246" t="s">
        <v>43</v>
      </c>
      <c r="R45" s="271">
        <v>1.7123432383122635E-2</v>
      </c>
      <c r="S45" s="271">
        <v>1.7756057990113816E-2</v>
      </c>
      <c r="T45" s="275">
        <f t="shared" si="1"/>
        <v>0</v>
      </c>
    </row>
    <row r="46" spans="2:20">
      <c r="B46" s="276" t="s">
        <v>387</v>
      </c>
      <c r="C46" s="246" t="s">
        <v>386</v>
      </c>
      <c r="D46" s="277">
        <f>$D$9*観光統計!$D$23*観光統計!$J24/1000000</f>
        <v>0</v>
      </c>
      <c r="E46" s="277">
        <f>$D$10*観光統計!$E$23*観光統計!$K24/1000000</f>
        <v>0</v>
      </c>
      <c r="F46" s="277">
        <f t="shared" si="2"/>
        <v>0</v>
      </c>
      <c r="H46" s="276" t="s">
        <v>387</v>
      </c>
      <c r="I46" s="262" t="s">
        <v>386</v>
      </c>
      <c r="J46" s="278">
        <f>観光統計!$C$23*$J$5*観光統計!$I24/1000000</f>
        <v>0</v>
      </c>
      <c r="K46" s="278">
        <f>観光統計!$D$23*$J$6*観光統計!$J24/1000000</f>
        <v>0</v>
      </c>
      <c r="L46" s="318">
        <f>観光統計!$E$26*$J$8*観光統計!$K24/1000000</f>
        <v>0</v>
      </c>
      <c r="M46" s="278">
        <f>観光統計!$E$23*$J$7*観光統計!$K24/1000000</f>
        <v>0</v>
      </c>
      <c r="N46" s="279">
        <f t="shared" si="3"/>
        <v>0</v>
      </c>
      <c r="O46" s="280"/>
      <c r="P46" s="262" t="s">
        <v>15</v>
      </c>
      <c r="Q46" s="246" t="s">
        <v>44</v>
      </c>
      <c r="R46" s="271">
        <v>0</v>
      </c>
      <c r="S46" s="271">
        <v>0</v>
      </c>
      <c r="T46" s="275">
        <f t="shared" si="1"/>
        <v>0</v>
      </c>
    </row>
    <row r="47" spans="2:20">
      <c r="B47" s="276" t="s">
        <v>387</v>
      </c>
      <c r="C47" s="246" t="s">
        <v>388</v>
      </c>
      <c r="D47" s="277">
        <f>$D$9*観光統計!$D$23*観光統計!$J25/1000000</f>
        <v>0</v>
      </c>
      <c r="E47" s="277">
        <f>$D$10*観光統計!$E$23*観光統計!$K25/1000000</f>
        <v>0</v>
      </c>
      <c r="F47" s="277">
        <f t="shared" si="2"/>
        <v>0</v>
      </c>
      <c r="H47" s="276" t="s">
        <v>387</v>
      </c>
      <c r="I47" s="262" t="s">
        <v>388</v>
      </c>
      <c r="J47" s="278">
        <f>観光統計!$C$23*$J$5*観光統計!$I25/1000000</f>
        <v>0</v>
      </c>
      <c r="K47" s="278">
        <f>観光統計!$D$23*$J$6*観光統計!$J25/1000000</f>
        <v>0</v>
      </c>
      <c r="L47" s="318">
        <f>観光統計!$E$26*$J$8*観光統計!$K25/1000000</f>
        <v>0</v>
      </c>
      <c r="M47" s="278">
        <f>観光統計!$E$23*$J$7*観光統計!$K25/1000000</f>
        <v>0</v>
      </c>
      <c r="N47" s="279">
        <f>SUM(J47:M47)</f>
        <v>0</v>
      </c>
      <c r="O47" s="280"/>
      <c r="P47" s="262" t="s">
        <v>16</v>
      </c>
      <c r="Q47" s="246" t="s">
        <v>45</v>
      </c>
      <c r="R47" s="271">
        <v>2.2494358421105903E-2</v>
      </c>
      <c r="S47" s="271">
        <v>2.3325413015280336E-2</v>
      </c>
      <c r="T47" s="275">
        <f t="shared" si="1"/>
        <v>0</v>
      </c>
    </row>
    <row r="48" spans="2:20">
      <c r="B48" s="276" t="s">
        <v>387</v>
      </c>
      <c r="C48" s="246" t="s">
        <v>389</v>
      </c>
      <c r="D48" s="277">
        <f>$D$9*観光統計!$D$23*観光統計!$J26/1000000</f>
        <v>0</v>
      </c>
      <c r="E48" s="277">
        <f>$D$10*観光統計!$E$23*観光統計!$K26/1000000</f>
        <v>0</v>
      </c>
      <c r="F48" s="277">
        <f t="shared" si="2"/>
        <v>0</v>
      </c>
      <c r="H48" s="276" t="s">
        <v>387</v>
      </c>
      <c r="I48" s="262" t="s">
        <v>389</v>
      </c>
      <c r="J48" s="278">
        <f>観光統計!$C$23*$J$5*観光統計!$I26/1000000</f>
        <v>0</v>
      </c>
      <c r="K48" s="278">
        <f>観光統計!$D$23*$J$6*観光統計!$J26/1000000</f>
        <v>0</v>
      </c>
      <c r="L48" s="318">
        <f>観光統計!$E$26*$J$8*観光統計!$K26/1000000</f>
        <v>0</v>
      </c>
      <c r="M48" s="278">
        <f>観光統計!$E$23*$J$7*観光統計!$K26/1000000</f>
        <v>0</v>
      </c>
      <c r="N48" s="279">
        <f t="shared" si="3"/>
        <v>0</v>
      </c>
      <c r="O48" s="280"/>
      <c r="P48" s="262" t="s">
        <v>17</v>
      </c>
      <c r="Q48" s="246" t="s">
        <v>308</v>
      </c>
      <c r="R48" s="271">
        <v>4.6294599240809732E-2</v>
      </c>
      <c r="S48" s="271">
        <v>4.8004954284696671E-2</v>
      </c>
      <c r="T48" s="275">
        <f t="shared" si="1"/>
        <v>0</v>
      </c>
    </row>
    <row r="49" spans="2:20">
      <c r="B49" s="276" t="s">
        <v>387</v>
      </c>
      <c r="C49" s="308" t="s">
        <v>47</v>
      </c>
      <c r="D49" s="277">
        <f>$D$9*観光統計!$D$23*観光統計!$J27/1000000</f>
        <v>0</v>
      </c>
      <c r="E49" s="277">
        <f>$D$10*観光統計!$E$23*観光統計!$K27/1000000</f>
        <v>0</v>
      </c>
      <c r="F49" s="277">
        <f t="shared" si="2"/>
        <v>0</v>
      </c>
      <c r="H49" s="276" t="s">
        <v>387</v>
      </c>
      <c r="I49" s="308" t="s">
        <v>47</v>
      </c>
      <c r="J49" s="278">
        <f>観光統計!$C$23*$J$5*観光統計!$I27/1000000</f>
        <v>0</v>
      </c>
      <c r="K49" s="278">
        <f>観光統計!$D$23*$J$6*観光統計!$J27/1000000</f>
        <v>0</v>
      </c>
      <c r="L49" s="318">
        <f>観光統計!$E$26*$J$8*観光統計!$K27/1000000</f>
        <v>0</v>
      </c>
      <c r="M49" s="278">
        <f>観光統計!$E$23*$J$7*観光統計!$K27/1000000</f>
        <v>0</v>
      </c>
      <c r="N49" s="279">
        <f t="shared" si="3"/>
        <v>0</v>
      </c>
      <c r="O49" s="280"/>
      <c r="P49" s="262" t="s">
        <v>309</v>
      </c>
      <c r="Q49" s="308" t="s">
        <v>47</v>
      </c>
      <c r="R49" s="271">
        <v>0</v>
      </c>
      <c r="S49" s="271">
        <v>0</v>
      </c>
      <c r="T49" s="275">
        <f t="shared" si="1"/>
        <v>0</v>
      </c>
    </row>
    <row r="50" spans="2:20">
      <c r="B50" s="276" t="s">
        <v>387</v>
      </c>
      <c r="C50" s="246" t="s">
        <v>372</v>
      </c>
      <c r="D50" s="277">
        <f>$D$9*観光統計!$D$23*観光統計!$J28/1000000</f>
        <v>0</v>
      </c>
      <c r="E50" s="277">
        <f>$D$10*観光統計!$E$23*観光統計!$K28/1000000</f>
        <v>0</v>
      </c>
      <c r="F50" s="277">
        <f t="shared" si="2"/>
        <v>0</v>
      </c>
      <c r="H50" s="276" t="s">
        <v>387</v>
      </c>
      <c r="I50" s="262" t="s">
        <v>372</v>
      </c>
      <c r="J50" s="278">
        <f>観光統計!$C$23*$J$5*観光統計!$I28/1000000</f>
        <v>0</v>
      </c>
      <c r="K50" s="278">
        <f>観光統計!$D$23*$J$6*観光統計!$J28/1000000</f>
        <v>0</v>
      </c>
      <c r="L50" s="318">
        <f>観光統計!$E$26*$J$8*観光統計!$K28/1000000</f>
        <v>0</v>
      </c>
      <c r="M50" s="278">
        <f>観光統計!$E$23*$J$7*観光統計!$K28/1000000</f>
        <v>0</v>
      </c>
      <c r="N50" s="279">
        <f t="shared" si="3"/>
        <v>0</v>
      </c>
      <c r="O50" s="280"/>
      <c r="P50" s="262" t="s">
        <v>310</v>
      </c>
      <c r="Q50" s="246" t="s">
        <v>48</v>
      </c>
      <c r="R50" s="271">
        <v>2.7445042924542331E-2</v>
      </c>
      <c r="S50" s="271">
        <v>2.84590006726484E-2</v>
      </c>
      <c r="T50" s="275">
        <f t="shared" si="1"/>
        <v>0</v>
      </c>
    </row>
    <row r="51" spans="2:20">
      <c r="B51" s="276" t="s">
        <v>387</v>
      </c>
      <c r="C51" s="246" t="s">
        <v>390</v>
      </c>
      <c r="D51" s="277">
        <f>$D$9*観光統計!$D$23*観光統計!$J29/1000000</f>
        <v>0</v>
      </c>
      <c r="E51" s="277">
        <f>$D$10*観光統計!$E$23*観光統計!$K29/1000000</f>
        <v>0</v>
      </c>
      <c r="F51" s="277">
        <f t="shared" si="2"/>
        <v>0</v>
      </c>
      <c r="H51" s="276" t="s">
        <v>387</v>
      </c>
      <c r="I51" s="246" t="s">
        <v>390</v>
      </c>
      <c r="J51" s="278">
        <f>観光統計!$C$23*$J$5*観光統計!$I29/1000000</f>
        <v>0</v>
      </c>
      <c r="K51" s="278">
        <f>観光統計!$D$23*$J$6*観光統計!$J29/1000000</f>
        <v>0</v>
      </c>
      <c r="L51" s="318">
        <f>観光統計!$E$26*$J$8*観光統計!$K29/1000000</f>
        <v>0</v>
      </c>
      <c r="M51" s="278">
        <f>観光統計!$E$23*$J$7*観光統計!$K29/1000000</f>
        <v>0</v>
      </c>
      <c r="N51" s="279">
        <f t="shared" si="3"/>
        <v>0</v>
      </c>
      <c r="O51" s="280"/>
      <c r="P51" s="262" t="s">
        <v>311</v>
      </c>
      <c r="Q51" s="246" t="s">
        <v>194</v>
      </c>
      <c r="R51" s="271">
        <v>3.562871935558061E-2</v>
      </c>
      <c r="S51" s="283">
        <v>0</v>
      </c>
      <c r="T51" s="275">
        <f t="shared" si="1"/>
        <v>0</v>
      </c>
    </row>
    <row r="52" spans="2:20">
      <c r="B52" s="276" t="s">
        <v>387</v>
      </c>
      <c r="C52" s="246" t="s">
        <v>374</v>
      </c>
      <c r="D52" s="277">
        <f>$D$9*観光統計!$D$23*観光統計!$J30/1000000</f>
        <v>0</v>
      </c>
      <c r="E52" s="277">
        <f>$D$10*観光統計!$E$23*観光統計!$K30/1000000</f>
        <v>0</v>
      </c>
      <c r="F52" s="277">
        <f t="shared" si="2"/>
        <v>0</v>
      </c>
      <c r="H52" s="276" t="s">
        <v>387</v>
      </c>
      <c r="I52" s="262" t="s">
        <v>374</v>
      </c>
      <c r="J52" s="278">
        <f>観光統計!$C$23*$J$5*観光統計!$I30/1000000</f>
        <v>0</v>
      </c>
      <c r="K52" s="278">
        <f>観光統計!$D$23*$J$6*観光統計!$J30/1000000</f>
        <v>0</v>
      </c>
      <c r="L52" s="318">
        <f>観光統計!$E$26*$J$8*観光統計!$K30/1000000</f>
        <v>0</v>
      </c>
      <c r="M52" s="278">
        <f>観光統計!$E$23*$J$7*観光統計!$K30/1000000</f>
        <v>0</v>
      </c>
      <c r="N52" s="279">
        <f t="shared" si="3"/>
        <v>0</v>
      </c>
      <c r="O52" s="280"/>
      <c r="P52" s="262" t="s">
        <v>18</v>
      </c>
      <c r="Q52" s="246" t="s">
        <v>195</v>
      </c>
      <c r="R52" s="271">
        <v>8.7241523650839967E-2</v>
      </c>
      <c r="S52" s="271">
        <v>9.0464663767820599E-2</v>
      </c>
      <c r="T52" s="275">
        <f t="shared" si="1"/>
        <v>0</v>
      </c>
    </row>
    <row r="53" spans="2:20">
      <c r="C53" s="246" t="s">
        <v>95</v>
      </c>
      <c r="D53" s="284">
        <f>SUM(D28:D52)</f>
        <v>0</v>
      </c>
      <c r="E53" s="284">
        <f>SUM(E28:E52)</f>
        <v>0</v>
      </c>
      <c r="F53" s="285">
        <f>SUM(F28:F52)</f>
        <v>0</v>
      </c>
      <c r="I53" s="262" t="s">
        <v>369</v>
      </c>
      <c r="J53" s="263">
        <f>SUM(J28:J52)</f>
        <v>0</v>
      </c>
      <c r="K53" s="263">
        <f>SUM(K28:K52)</f>
        <v>0</v>
      </c>
      <c r="L53" s="319">
        <f>SUM(L28:L52)</f>
        <v>0</v>
      </c>
      <c r="M53" s="263">
        <f>SUM(M28:M52)</f>
        <v>0</v>
      </c>
      <c r="N53" s="286">
        <f>SUM(J53:M53)</f>
        <v>0</v>
      </c>
      <c r="P53" s="262" t="s">
        <v>312</v>
      </c>
      <c r="Q53" s="246" t="s">
        <v>49</v>
      </c>
      <c r="R53" s="271">
        <v>3.2666952952947387E-2</v>
      </c>
      <c r="S53" s="271">
        <v>3.3873834288302769E-2</v>
      </c>
      <c r="T53" s="275">
        <f t="shared" si="1"/>
        <v>0</v>
      </c>
    </row>
    <row r="54" spans="2:20">
      <c r="C54" s="198"/>
      <c r="D54" s="257">
        <f>D53</f>
        <v>0</v>
      </c>
      <c r="E54" s="257">
        <f t="shared" ref="E54:F54" si="6">E53</f>
        <v>0</v>
      </c>
      <c r="F54" s="257">
        <f t="shared" si="6"/>
        <v>0</v>
      </c>
      <c r="P54" s="262" t="s">
        <v>398</v>
      </c>
      <c r="Q54" s="246" t="s">
        <v>50</v>
      </c>
      <c r="R54" s="271">
        <v>0</v>
      </c>
      <c r="S54" s="271">
        <v>0</v>
      </c>
      <c r="T54" s="275">
        <f t="shared" si="1"/>
        <v>0</v>
      </c>
    </row>
    <row r="55" spans="2:20">
      <c r="D55" s="198"/>
      <c r="J55" s="198"/>
      <c r="P55" s="262" t="s">
        <v>399</v>
      </c>
      <c r="Q55" s="246" t="s">
        <v>51</v>
      </c>
      <c r="R55" s="271">
        <v>0</v>
      </c>
      <c r="S55" s="271">
        <v>0</v>
      </c>
      <c r="T55" s="275">
        <f t="shared" si="1"/>
        <v>0</v>
      </c>
    </row>
    <row r="56" spans="2:20">
      <c r="D56" s="198" t="s">
        <v>391</v>
      </c>
      <c r="J56" s="198" t="s">
        <v>391</v>
      </c>
      <c r="P56" s="296"/>
      <c r="Q56" s="297"/>
      <c r="R56" s="298"/>
    </row>
    <row r="57" spans="2:20">
      <c r="B57" s="198"/>
      <c r="C57" s="198"/>
      <c r="D57" s="199" t="s">
        <v>366</v>
      </c>
      <c r="H57" s="198"/>
      <c r="I57" s="198"/>
      <c r="J57" s="287" t="s">
        <v>366</v>
      </c>
      <c r="K57" s="287"/>
      <c r="L57" s="287"/>
    </row>
    <row r="58" spans="2:20">
      <c r="B58" s="208" t="s">
        <v>1</v>
      </c>
      <c r="C58" s="288" t="s">
        <v>72</v>
      </c>
      <c r="D58" s="277">
        <f>SUMIF($C$28:$C$52,C58,$F$28:$F$52)</f>
        <v>0</v>
      </c>
      <c r="H58" s="208" t="s">
        <v>1</v>
      </c>
      <c r="I58" s="288" t="s">
        <v>72</v>
      </c>
      <c r="J58" s="277">
        <f>SUMIF($I$28:$I$52,I58,$N$28:$N$52)</f>
        <v>0</v>
      </c>
      <c r="K58" s="289"/>
      <c r="L58" s="289"/>
      <c r="R58" s="198" t="s">
        <v>392</v>
      </c>
    </row>
    <row r="59" spans="2:20">
      <c r="B59" s="208" t="s">
        <v>275</v>
      </c>
      <c r="C59" s="288" t="s">
        <v>73</v>
      </c>
      <c r="D59" s="277">
        <f t="shared" ref="D59:D60" si="7">SUMIF($C$28:$C$52,C59,$F$28:$F$52)</f>
        <v>0</v>
      </c>
      <c r="H59" s="208" t="s">
        <v>275</v>
      </c>
      <c r="I59" s="288" t="s">
        <v>73</v>
      </c>
      <c r="J59" s="277">
        <f>SUMIF($I$28:$I$52,I59,$N$28:$N$52)</f>
        <v>0</v>
      </c>
      <c r="K59" s="289"/>
      <c r="L59" s="289"/>
      <c r="P59" s="198"/>
      <c r="Q59" s="198"/>
      <c r="R59" s="287" t="s">
        <v>366</v>
      </c>
    </row>
    <row r="60" spans="2:20">
      <c r="B60" s="208" t="s">
        <v>277</v>
      </c>
      <c r="C60" s="288" t="s">
        <v>74</v>
      </c>
      <c r="D60" s="277">
        <f t="shared" si="7"/>
        <v>0</v>
      </c>
      <c r="H60" s="208" t="s">
        <v>277</v>
      </c>
      <c r="I60" s="288" t="s">
        <v>74</v>
      </c>
      <c r="J60" s="277">
        <f t="shared" ref="J60" si="8">SUMIF($I$28:$I$52,I60,$N$28:$N$52)</f>
        <v>0</v>
      </c>
      <c r="K60" s="289"/>
      <c r="L60" s="289"/>
      <c r="P60" s="208" t="s">
        <v>1</v>
      </c>
      <c r="Q60" s="288" t="s">
        <v>72</v>
      </c>
      <c r="R60" s="277">
        <f>T14</f>
        <v>0</v>
      </c>
    </row>
    <row r="61" spans="2:20">
      <c r="B61" s="208" t="s">
        <v>279</v>
      </c>
      <c r="C61" s="288" t="s">
        <v>19</v>
      </c>
      <c r="D61" s="277">
        <f t="shared" ref="D61:D77" si="9">SUMIF($C$28:$C$52,C61,$F$28:$F$52)</f>
        <v>0</v>
      </c>
      <c r="H61" s="208" t="s">
        <v>275</v>
      </c>
      <c r="I61" s="288" t="s">
        <v>19</v>
      </c>
      <c r="J61" s="277">
        <f t="shared" ref="J61:J77" si="10">SUMIF($I$28:$I$52,I61,$N$28:$N$52)</f>
        <v>0</v>
      </c>
      <c r="K61" s="289"/>
      <c r="L61" s="289"/>
      <c r="P61" s="302" t="s">
        <v>275</v>
      </c>
      <c r="Q61" s="303" t="s">
        <v>73</v>
      </c>
      <c r="R61" s="304">
        <f t="shared" ref="R61:R62" si="11">T15</f>
        <v>0</v>
      </c>
    </row>
    <row r="62" spans="2:20">
      <c r="B62" s="208" t="s">
        <v>280</v>
      </c>
      <c r="C62" s="288" t="s">
        <v>20</v>
      </c>
      <c r="D62" s="277">
        <f t="shared" si="9"/>
        <v>0</v>
      </c>
      <c r="H62" s="208" t="s">
        <v>277</v>
      </c>
      <c r="I62" s="288" t="s">
        <v>20</v>
      </c>
      <c r="J62" s="277">
        <f t="shared" si="10"/>
        <v>0</v>
      </c>
      <c r="K62" s="289"/>
      <c r="L62" s="289"/>
      <c r="P62" s="302" t="s">
        <v>277</v>
      </c>
      <c r="Q62" s="303" t="s">
        <v>74</v>
      </c>
      <c r="R62" s="304">
        <f t="shared" si="11"/>
        <v>0</v>
      </c>
    </row>
    <row r="63" spans="2:20">
      <c r="B63" s="208" t="s">
        <v>2</v>
      </c>
      <c r="C63" s="288" t="s">
        <v>21</v>
      </c>
      <c r="D63" s="277">
        <f t="shared" si="9"/>
        <v>0</v>
      </c>
      <c r="H63" s="208" t="s">
        <v>279</v>
      </c>
      <c r="I63" s="288" t="s">
        <v>21</v>
      </c>
      <c r="J63" s="277">
        <f t="shared" si="10"/>
        <v>0</v>
      </c>
      <c r="K63" s="289"/>
      <c r="L63" s="289"/>
      <c r="P63" s="208" t="s">
        <v>275</v>
      </c>
      <c r="Q63" s="288" t="s">
        <v>19</v>
      </c>
      <c r="R63" s="277">
        <f>T17</f>
        <v>0</v>
      </c>
    </row>
    <row r="64" spans="2:20">
      <c r="B64" s="208" t="s">
        <v>282</v>
      </c>
      <c r="C64" s="288" t="s">
        <v>22</v>
      </c>
      <c r="D64" s="277">
        <f t="shared" si="9"/>
        <v>0</v>
      </c>
      <c r="H64" s="208" t="s">
        <v>280</v>
      </c>
      <c r="I64" s="288" t="s">
        <v>22</v>
      </c>
      <c r="J64" s="277">
        <f t="shared" si="10"/>
        <v>0</v>
      </c>
      <c r="K64" s="289"/>
      <c r="L64" s="289"/>
      <c r="P64" s="208" t="s">
        <v>277</v>
      </c>
      <c r="Q64" s="288" t="s">
        <v>20</v>
      </c>
      <c r="R64" s="277">
        <f>T18</f>
        <v>0</v>
      </c>
    </row>
    <row r="65" spans="2:18">
      <c r="B65" s="208" t="s">
        <v>284</v>
      </c>
      <c r="C65" s="288" t="s">
        <v>23</v>
      </c>
      <c r="D65" s="277">
        <f t="shared" si="9"/>
        <v>0</v>
      </c>
      <c r="H65" s="208" t="s">
        <v>2</v>
      </c>
      <c r="I65" s="288" t="s">
        <v>23</v>
      </c>
      <c r="J65" s="277">
        <f t="shared" si="10"/>
        <v>0</v>
      </c>
      <c r="K65" s="289"/>
      <c r="L65" s="289"/>
      <c r="P65" s="208" t="s">
        <v>279</v>
      </c>
      <c r="Q65" s="288" t="s">
        <v>21</v>
      </c>
      <c r="R65" s="277">
        <f t="shared" ref="R65" si="12">T19</f>
        <v>0</v>
      </c>
    </row>
    <row r="66" spans="2:18">
      <c r="B66" s="208" t="s">
        <v>286</v>
      </c>
      <c r="C66" s="288" t="s">
        <v>24</v>
      </c>
      <c r="D66" s="277">
        <f t="shared" si="9"/>
        <v>0</v>
      </c>
      <c r="H66" s="208" t="s">
        <v>286</v>
      </c>
      <c r="I66" s="288" t="s">
        <v>24</v>
      </c>
      <c r="J66" s="277">
        <f t="shared" si="10"/>
        <v>0</v>
      </c>
      <c r="K66" s="289"/>
      <c r="L66" s="289"/>
      <c r="P66" s="208" t="s">
        <v>280</v>
      </c>
      <c r="Q66" s="288" t="s">
        <v>22</v>
      </c>
      <c r="R66" s="277">
        <f>T20</f>
        <v>0</v>
      </c>
    </row>
    <row r="67" spans="2:18">
      <c r="B67" s="208" t="s">
        <v>287</v>
      </c>
      <c r="C67" s="288" t="s">
        <v>25</v>
      </c>
      <c r="D67" s="277">
        <f t="shared" si="9"/>
        <v>0</v>
      </c>
      <c r="H67" s="208" t="s">
        <v>287</v>
      </c>
      <c r="I67" s="288" t="s">
        <v>25</v>
      </c>
      <c r="J67" s="277">
        <f t="shared" si="10"/>
        <v>0</v>
      </c>
      <c r="K67" s="289"/>
      <c r="L67" s="289"/>
      <c r="P67" s="208" t="s">
        <v>2</v>
      </c>
      <c r="Q67" s="288" t="s">
        <v>23</v>
      </c>
      <c r="R67" s="277">
        <f>T21</f>
        <v>0</v>
      </c>
    </row>
    <row r="68" spans="2:18">
      <c r="B68" s="208" t="s">
        <v>3</v>
      </c>
      <c r="C68" s="288" t="s">
        <v>26</v>
      </c>
      <c r="D68" s="277">
        <f t="shared" si="9"/>
        <v>0</v>
      </c>
      <c r="H68" s="208" t="s">
        <v>3</v>
      </c>
      <c r="I68" s="288" t="s">
        <v>26</v>
      </c>
      <c r="J68" s="277">
        <f t="shared" si="10"/>
        <v>0</v>
      </c>
      <c r="K68" s="289"/>
      <c r="L68" s="289"/>
      <c r="P68" s="208" t="s">
        <v>286</v>
      </c>
      <c r="Q68" s="288" t="s">
        <v>24</v>
      </c>
      <c r="R68" s="277">
        <f t="shared" ref="R68:R78" si="13">T24</f>
        <v>0</v>
      </c>
    </row>
    <row r="69" spans="2:18">
      <c r="B69" s="208" t="s">
        <v>290</v>
      </c>
      <c r="C69" s="288" t="s">
        <v>27</v>
      </c>
      <c r="D69" s="277">
        <f t="shared" si="9"/>
        <v>0</v>
      </c>
      <c r="H69" s="208" t="s">
        <v>290</v>
      </c>
      <c r="I69" s="288" t="s">
        <v>27</v>
      </c>
      <c r="J69" s="277">
        <f t="shared" si="10"/>
        <v>0</v>
      </c>
      <c r="K69" s="289"/>
      <c r="L69" s="289"/>
      <c r="P69" s="208" t="s">
        <v>287</v>
      </c>
      <c r="Q69" s="288" t="s">
        <v>25</v>
      </c>
      <c r="R69" s="277">
        <f>T25</f>
        <v>0</v>
      </c>
    </row>
    <row r="70" spans="2:18">
      <c r="B70" s="208" t="s">
        <v>291</v>
      </c>
      <c r="C70" s="288" t="s">
        <v>292</v>
      </c>
      <c r="D70" s="277">
        <f t="shared" si="9"/>
        <v>0</v>
      </c>
      <c r="H70" s="208" t="s">
        <v>291</v>
      </c>
      <c r="I70" s="288" t="s">
        <v>292</v>
      </c>
      <c r="J70" s="277">
        <f t="shared" si="10"/>
        <v>0</v>
      </c>
      <c r="K70" s="289"/>
      <c r="L70" s="289"/>
      <c r="P70" s="208" t="s">
        <v>3</v>
      </c>
      <c r="Q70" s="288" t="s">
        <v>26</v>
      </c>
      <c r="R70" s="277">
        <f>T26</f>
        <v>0</v>
      </c>
    </row>
    <row r="71" spans="2:18">
      <c r="B71" s="208" t="s">
        <v>293</v>
      </c>
      <c r="C71" s="288" t="s">
        <v>294</v>
      </c>
      <c r="D71" s="277">
        <f t="shared" si="9"/>
        <v>0</v>
      </c>
      <c r="H71" s="208" t="s">
        <v>293</v>
      </c>
      <c r="I71" s="288" t="s">
        <v>294</v>
      </c>
      <c r="J71" s="277">
        <f t="shared" si="10"/>
        <v>0</v>
      </c>
      <c r="K71" s="289"/>
      <c r="L71" s="289"/>
      <c r="P71" s="208" t="s">
        <v>290</v>
      </c>
      <c r="Q71" s="288" t="s">
        <v>27</v>
      </c>
      <c r="R71" s="277">
        <f>T27</f>
        <v>0</v>
      </c>
    </row>
    <row r="72" spans="2:18">
      <c r="B72" s="208" t="s">
        <v>4</v>
      </c>
      <c r="C72" s="288" t="s">
        <v>295</v>
      </c>
      <c r="D72" s="277">
        <f t="shared" si="9"/>
        <v>0</v>
      </c>
      <c r="H72" s="208" t="s">
        <v>4</v>
      </c>
      <c r="I72" s="288" t="s">
        <v>295</v>
      </c>
      <c r="J72" s="277">
        <f t="shared" si="10"/>
        <v>0</v>
      </c>
      <c r="K72" s="289"/>
      <c r="L72" s="289"/>
      <c r="P72" s="208" t="s">
        <v>291</v>
      </c>
      <c r="Q72" s="288" t="s">
        <v>292</v>
      </c>
      <c r="R72" s="277">
        <f t="shared" si="13"/>
        <v>0</v>
      </c>
    </row>
    <row r="73" spans="2:18">
      <c r="B73" s="208" t="s">
        <v>5</v>
      </c>
      <c r="C73" s="288" t="s">
        <v>31</v>
      </c>
      <c r="D73" s="277">
        <f t="shared" si="9"/>
        <v>0</v>
      </c>
      <c r="H73" s="208" t="s">
        <v>5</v>
      </c>
      <c r="I73" s="288" t="s">
        <v>31</v>
      </c>
      <c r="J73" s="277">
        <f t="shared" si="10"/>
        <v>0</v>
      </c>
      <c r="K73" s="289"/>
      <c r="L73" s="289"/>
      <c r="P73" s="208" t="s">
        <v>293</v>
      </c>
      <c r="Q73" s="288" t="s">
        <v>294</v>
      </c>
      <c r="R73" s="277">
        <f>T29</f>
        <v>0</v>
      </c>
    </row>
    <row r="74" spans="2:18">
      <c r="B74" s="208" t="s">
        <v>296</v>
      </c>
      <c r="C74" s="288" t="s">
        <v>297</v>
      </c>
      <c r="D74" s="277">
        <f t="shared" si="9"/>
        <v>0</v>
      </c>
      <c r="H74" s="208" t="s">
        <v>296</v>
      </c>
      <c r="I74" s="288" t="s">
        <v>297</v>
      </c>
      <c r="J74" s="277">
        <f t="shared" si="10"/>
        <v>0</v>
      </c>
      <c r="K74" s="289"/>
      <c r="L74" s="289"/>
      <c r="P74" s="208" t="s">
        <v>4</v>
      </c>
      <c r="Q74" s="288" t="s">
        <v>295</v>
      </c>
      <c r="R74" s="277">
        <f t="shared" si="13"/>
        <v>0</v>
      </c>
    </row>
    <row r="75" spans="2:18">
      <c r="B75" s="208" t="s">
        <v>298</v>
      </c>
      <c r="C75" s="288" t="s">
        <v>93</v>
      </c>
      <c r="D75" s="277">
        <f t="shared" si="9"/>
        <v>0</v>
      </c>
      <c r="H75" s="208" t="s">
        <v>298</v>
      </c>
      <c r="I75" s="288" t="s">
        <v>93</v>
      </c>
      <c r="J75" s="277">
        <f t="shared" si="10"/>
        <v>0</v>
      </c>
      <c r="K75" s="289"/>
      <c r="L75" s="289"/>
      <c r="P75" s="208" t="s">
        <v>5</v>
      </c>
      <c r="Q75" s="288" t="s">
        <v>31</v>
      </c>
      <c r="R75" s="277">
        <f t="shared" si="13"/>
        <v>0</v>
      </c>
    </row>
    <row r="76" spans="2:18">
      <c r="B76" s="208" t="s">
        <v>299</v>
      </c>
      <c r="C76" s="288" t="s">
        <v>34</v>
      </c>
      <c r="D76" s="277">
        <f t="shared" si="9"/>
        <v>0</v>
      </c>
      <c r="H76" s="208" t="s">
        <v>299</v>
      </c>
      <c r="I76" s="288" t="s">
        <v>34</v>
      </c>
      <c r="J76" s="277">
        <f t="shared" si="10"/>
        <v>0</v>
      </c>
      <c r="K76" s="289"/>
      <c r="L76" s="289"/>
      <c r="P76" s="208" t="s">
        <v>296</v>
      </c>
      <c r="Q76" s="288" t="s">
        <v>297</v>
      </c>
      <c r="R76" s="277">
        <f t="shared" si="13"/>
        <v>0</v>
      </c>
    </row>
    <row r="77" spans="2:18">
      <c r="B77" s="208" t="s">
        <v>6</v>
      </c>
      <c r="C77" s="288" t="s">
        <v>35</v>
      </c>
      <c r="D77" s="277">
        <f t="shared" si="9"/>
        <v>0</v>
      </c>
      <c r="H77" s="208" t="s">
        <v>6</v>
      </c>
      <c r="I77" s="288" t="s">
        <v>35</v>
      </c>
      <c r="J77" s="277">
        <f t="shared" si="10"/>
        <v>0</v>
      </c>
      <c r="K77" s="289"/>
      <c r="L77" s="289"/>
      <c r="P77" s="208" t="s">
        <v>298</v>
      </c>
      <c r="Q77" s="288" t="s">
        <v>93</v>
      </c>
      <c r="R77" s="277">
        <f t="shared" si="13"/>
        <v>0</v>
      </c>
    </row>
    <row r="78" spans="2:18">
      <c r="B78" s="208"/>
      <c r="C78" s="288" t="s">
        <v>208</v>
      </c>
      <c r="D78" s="277">
        <f>SUMIF($C$28:$C$52,"石油・石炭製品",$F$28:$F$52)</f>
        <v>0</v>
      </c>
      <c r="H78" s="208"/>
      <c r="I78" s="288" t="s">
        <v>208</v>
      </c>
      <c r="J78" s="277">
        <f>SUMIF($I$28:$I$52,"石油・石炭製品",$N$28:$N$52)</f>
        <v>0</v>
      </c>
      <c r="K78" s="289"/>
      <c r="L78" s="289"/>
      <c r="P78" s="208" t="s">
        <v>299</v>
      </c>
      <c r="Q78" s="288" t="s">
        <v>34</v>
      </c>
      <c r="R78" s="277">
        <f t="shared" si="13"/>
        <v>0</v>
      </c>
    </row>
    <row r="79" spans="2:18">
      <c r="B79" s="299" t="s">
        <v>395</v>
      </c>
      <c r="C79" s="288" t="s">
        <v>36</v>
      </c>
      <c r="D79" s="277">
        <f t="shared" ref="D79:D98" si="14">SUMIF($C$28:$C$52,C79,$F$28:$F$52)</f>
        <v>0</v>
      </c>
      <c r="H79" s="208" t="s">
        <v>300</v>
      </c>
      <c r="I79" s="288" t="s">
        <v>36</v>
      </c>
      <c r="J79" s="277">
        <f t="shared" ref="J79:J98" si="15">SUMIF($I$28:$I$52,I79,$N$28:$N$52)</f>
        <v>0</v>
      </c>
      <c r="K79" s="289"/>
      <c r="L79" s="289"/>
      <c r="P79" s="208" t="s">
        <v>6</v>
      </c>
      <c r="Q79" s="288" t="s">
        <v>35</v>
      </c>
      <c r="R79" s="277">
        <f>T35+T23</f>
        <v>0</v>
      </c>
    </row>
    <row r="80" spans="2:18">
      <c r="B80" s="299" t="s">
        <v>396</v>
      </c>
      <c r="C80" s="288" t="s">
        <v>37</v>
      </c>
      <c r="D80" s="277">
        <f t="shared" si="14"/>
        <v>0</v>
      </c>
      <c r="H80" s="208" t="s">
        <v>301</v>
      </c>
      <c r="I80" s="288" t="s">
        <v>37</v>
      </c>
      <c r="J80" s="277">
        <f t="shared" si="15"/>
        <v>0</v>
      </c>
      <c r="K80" s="289"/>
      <c r="L80" s="289"/>
      <c r="P80" s="208"/>
      <c r="Q80" s="288" t="s">
        <v>208</v>
      </c>
      <c r="R80" s="277">
        <f>T22</f>
        <v>0</v>
      </c>
    </row>
    <row r="81" spans="2:18">
      <c r="B81" s="208" t="s">
        <v>302</v>
      </c>
      <c r="C81" s="288" t="s">
        <v>303</v>
      </c>
      <c r="D81" s="277">
        <f t="shared" si="14"/>
        <v>0</v>
      </c>
      <c r="H81" s="208" t="s">
        <v>302</v>
      </c>
      <c r="I81" s="288" t="s">
        <v>303</v>
      </c>
      <c r="J81" s="277">
        <f t="shared" si="15"/>
        <v>0</v>
      </c>
      <c r="K81" s="289"/>
      <c r="L81" s="289"/>
      <c r="P81" s="208" t="s">
        <v>300</v>
      </c>
      <c r="Q81" s="288" t="s">
        <v>36</v>
      </c>
      <c r="R81" s="277">
        <f t="shared" ref="R81:R100" si="16">T36</f>
        <v>0</v>
      </c>
    </row>
    <row r="82" spans="2:18">
      <c r="B82" s="208" t="s">
        <v>304</v>
      </c>
      <c r="C82" s="288" t="s">
        <v>39</v>
      </c>
      <c r="D82" s="277">
        <f t="shared" si="14"/>
        <v>0</v>
      </c>
      <c r="H82" s="208" t="s">
        <v>304</v>
      </c>
      <c r="I82" s="288" t="s">
        <v>39</v>
      </c>
      <c r="J82" s="277">
        <f t="shared" si="15"/>
        <v>0</v>
      </c>
      <c r="K82" s="289"/>
      <c r="L82" s="289"/>
      <c r="P82" s="208" t="s">
        <v>301</v>
      </c>
      <c r="Q82" s="288" t="s">
        <v>37</v>
      </c>
      <c r="R82" s="277">
        <f t="shared" si="16"/>
        <v>0</v>
      </c>
    </row>
    <row r="83" spans="2:18">
      <c r="B83" s="208" t="s">
        <v>7</v>
      </c>
      <c r="C83" s="288" t="s">
        <v>305</v>
      </c>
      <c r="D83" s="277">
        <f t="shared" si="14"/>
        <v>0</v>
      </c>
      <c r="H83" s="208" t="s">
        <v>7</v>
      </c>
      <c r="I83" s="288" t="s">
        <v>305</v>
      </c>
      <c r="J83" s="277">
        <f t="shared" si="15"/>
        <v>0</v>
      </c>
      <c r="K83" s="289"/>
      <c r="L83" s="289"/>
      <c r="P83" s="208" t="s">
        <v>302</v>
      </c>
      <c r="Q83" s="288" t="s">
        <v>303</v>
      </c>
      <c r="R83" s="277">
        <f t="shared" si="16"/>
        <v>0</v>
      </c>
    </row>
    <row r="84" spans="2:18">
      <c r="B84" s="208" t="s">
        <v>8</v>
      </c>
      <c r="C84" s="288" t="s">
        <v>306</v>
      </c>
      <c r="D84" s="277">
        <f t="shared" si="14"/>
        <v>0</v>
      </c>
      <c r="H84" s="208" t="s">
        <v>8</v>
      </c>
      <c r="I84" s="288" t="s">
        <v>306</v>
      </c>
      <c r="J84" s="277">
        <f t="shared" si="15"/>
        <v>0</v>
      </c>
      <c r="K84" s="289"/>
      <c r="L84" s="289"/>
      <c r="P84" s="208" t="s">
        <v>304</v>
      </c>
      <c r="Q84" s="288" t="s">
        <v>39</v>
      </c>
      <c r="R84" s="277">
        <f t="shared" si="16"/>
        <v>0</v>
      </c>
    </row>
    <row r="85" spans="2:18">
      <c r="B85" s="208" t="s">
        <v>9</v>
      </c>
      <c r="C85" s="288" t="s">
        <v>40</v>
      </c>
      <c r="D85" s="277">
        <f t="shared" si="14"/>
        <v>0</v>
      </c>
      <c r="H85" s="208" t="s">
        <v>9</v>
      </c>
      <c r="I85" s="288" t="s">
        <v>40</v>
      </c>
      <c r="J85" s="277">
        <f t="shared" si="15"/>
        <v>0</v>
      </c>
      <c r="K85" s="289"/>
      <c r="L85" s="289"/>
      <c r="P85" s="208" t="s">
        <v>7</v>
      </c>
      <c r="Q85" s="288" t="s">
        <v>305</v>
      </c>
      <c r="R85" s="277">
        <f t="shared" si="16"/>
        <v>0</v>
      </c>
    </row>
    <row r="86" spans="2:18">
      <c r="B86" s="208" t="s">
        <v>10</v>
      </c>
      <c r="C86" s="288" t="s">
        <v>41</v>
      </c>
      <c r="D86" s="277">
        <f t="shared" si="14"/>
        <v>0</v>
      </c>
      <c r="H86" s="208" t="s">
        <v>10</v>
      </c>
      <c r="I86" s="288" t="s">
        <v>41</v>
      </c>
      <c r="J86" s="277">
        <f t="shared" si="15"/>
        <v>0</v>
      </c>
      <c r="K86" s="289"/>
      <c r="L86" s="289"/>
      <c r="P86" s="208" t="s">
        <v>8</v>
      </c>
      <c r="Q86" s="288" t="s">
        <v>306</v>
      </c>
      <c r="R86" s="277">
        <f t="shared" si="16"/>
        <v>0</v>
      </c>
    </row>
    <row r="87" spans="2:18">
      <c r="B87" s="208" t="s">
        <v>11</v>
      </c>
      <c r="C87" s="288" t="s">
        <v>307</v>
      </c>
      <c r="D87" s="277">
        <f>SUMIF($C$28:$C$52,C87,$F$28:$F$52)</f>
        <v>0</v>
      </c>
      <c r="H87" s="208" t="s">
        <v>11</v>
      </c>
      <c r="I87" s="288" t="s">
        <v>307</v>
      </c>
      <c r="J87" s="277">
        <f t="shared" si="15"/>
        <v>0</v>
      </c>
      <c r="K87" s="289"/>
      <c r="L87" s="289"/>
      <c r="P87" s="208" t="s">
        <v>9</v>
      </c>
      <c r="Q87" s="288" t="s">
        <v>40</v>
      </c>
      <c r="R87" s="277">
        <f t="shared" si="16"/>
        <v>0</v>
      </c>
    </row>
    <row r="88" spans="2:18">
      <c r="B88" s="208" t="s">
        <v>12</v>
      </c>
      <c r="C88" s="288" t="s">
        <v>43</v>
      </c>
      <c r="D88" s="277">
        <f t="shared" si="14"/>
        <v>0</v>
      </c>
      <c r="H88" s="208" t="s">
        <v>12</v>
      </c>
      <c r="I88" s="288" t="s">
        <v>43</v>
      </c>
      <c r="J88" s="277">
        <f t="shared" si="15"/>
        <v>0</v>
      </c>
      <c r="K88" s="289"/>
      <c r="L88" s="289"/>
      <c r="P88" s="208" t="s">
        <v>10</v>
      </c>
      <c r="Q88" s="288" t="s">
        <v>41</v>
      </c>
      <c r="R88" s="277">
        <f t="shared" si="16"/>
        <v>0</v>
      </c>
    </row>
    <row r="89" spans="2:18">
      <c r="B89" s="208" t="s">
        <v>13</v>
      </c>
      <c r="C89" s="288" t="s">
        <v>44</v>
      </c>
      <c r="D89" s="277">
        <f t="shared" si="14"/>
        <v>0</v>
      </c>
      <c r="H89" s="208" t="s">
        <v>13</v>
      </c>
      <c r="I89" s="288" t="s">
        <v>44</v>
      </c>
      <c r="J89" s="277">
        <f t="shared" si="15"/>
        <v>0</v>
      </c>
      <c r="K89" s="289"/>
      <c r="L89" s="289"/>
      <c r="P89" s="208" t="s">
        <v>11</v>
      </c>
      <c r="Q89" s="288" t="s">
        <v>307</v>
      </c>
      <c r="R89" s="277">
        <f t="shared" si="16"/>
        <v>0</v>
      </c>
    </row>
    <row r="90" spans="2:18">
      <c r="B90" s="208" t="s">
        <v>14</v>
      </c>
      <c r="C90" s="288" t="s">
        <v>45</v>
      </c>
      <c r="D90" s="277">
        <f t="shared" si="14"/>
        <v>0</v>
      </c>
      <c r="H90" s="208" t="s">
        <v>14</v>
      </c>
      <c r="I90" s="288" t="s">
        <v>45</v>
      </c>
      <c r="J90" s="277">
        <f t="shared" si="15"/>
        <v>0</v>
      </c>
      <c r="K90" s="289"/>
      <c r="L90" s="289"/>
      <c r="P90" s="208" t="s">
        <v>12</v>
      </c>
      <c r="Q90" s="288" t="s">
        <v>43</v>
      </c>
      <c r="R90" s="277">
        <f t="shared" si="16"/>
        <v>0</v>
      </c>
    </row>
    <row r="91" spans="2:18">
      <c r="B91" s="208" t="s">
        <v>15</v>
      </c>
      <c r="C91" s="288" t="s">
        <v>308</v>
      </c>
      <c r="D91" s="277">
        <f t="shared" si="14"/>
        <v>0</v>
      </c>
      <c r="H91" s="208" t="s">
        <v>15</v>
      </c>
      <c r="I91" s="288" t="s">
        <v>308</v>
      </c>
      <c r="J91" s="277">
        <f t="shared" si="15"/>
        <v>0</v>
      </c>
      <c r="K91" s="289"/>
      <c r="L91" s="289"/>
      <c r="P91" s="208" t="s">
        <v>13</v>
      </c>
      <c r="Q91" s="288" t="s">
        <v>44</v>
      </c>
      <c r="R91" s="277">
        <f t="shared" si="16"/>
        <v>0</v>
      </c>
    </row>
    <row r="92" spans="2:18">
      <c r="B92" s="208" t="s">
        <v>16</v>
      </c>
      <c r="C92" s="303" t="s">
        <v>47</v>
      </c>
      <c r="D92" s="277">
        <f t="shared" si="14"/>
        <v>0</v>
      </c>
      <c r="H92" s="208" t="s">
        <v>16</v>
      </c>
      <c r="I92" s="288" t="s">
        <v>47</v>
      </c>
      <c r="J92" s="277">
        <f t="shared" si="15"/>
        <v>0</v>
      </c>
      <c r="K92" s="289"/>
      <c r="L92" s="289"/>
      <c r="P92" s="208" t="s">
        <v>14</v>
      </c>
      <c r="Q92" s="288" t="s">
        <v>45</v>
      </c>
      <c r="R92" s="277">
        <f t="shared" si="16"/>
        <v>0</v>
      </c>
    </row>
    <row r="93" spans="2:18">
      <c r="B93" s="208" t="s">
        <v>17</v>
      </c>
      <c r="C93" s="288" t="s">
        <v>48</v>
      </c>
      <c r="D93" s="277">
        <f t="shared" si="14"/>
        <v>0</v>
      </c>
      <c r="H93" s="208" t="s">
        <v>17</v>
      </c>
      <c r="I93" s="288" t="s">
        <v>48</v>
      </c>
      <c r="J93" s="277">
        <f t="shared" si="15"/>
        <v>0</v>
      </c>
      <c r="K93" s="289"/>
      <c r="L93" s="289"/>
      <c r="P93" s="208" t="s">
        <v>15</v>
      </c>
      <c r="Q93" s="288" t="s">
        <v>308</v>
      </c>
      <c r="R93" s="277">
        <f t="shared" si="16"/>
        <v>0</v>
      </c>
    </row>
    <row r="94" spans="2:18">
      <c r="B94" s="208" t="s">
        <v>309</v>
      </c>
      <c r="C94" s="288" t="s">
        <v>194</v>
      </c>
      <c r="D94" s="277">
        <f t="shared" si="14"/>
        <v>0</v>
      </c>
      <c r="H94" s="208" t="s">
        <v>309</v>
      </c>
      <c r="I94" s="288" t="s">
        <v>194</v>
      </c>
      <c r="J94" s="277">
        <f t="shared" si="15"/>
        <v>0</v>
      </c>
      <c r="K94" s="289"/>
      <c r="L94" s="289"/>
      <c r="P94" s="208" t="s">
        <v>16</v>
      </c>
      <c r="Q94" s="288" t="s">
        <v>47</v>
      </c>
      <c r="R94" s="277">
        <f>T49</f>
        <v>0</v>
      </c>
    </row>
    <row r="95" spans="2:18">
      <c r="B95" s="208" t="s">
        <v>310</v>
      </c>
      <c r="C95" s="288" t="s">
        <v>195</v>
      </c>
      <c r="D95" s="277">
        <f t="shared" si="14"/>
        <v>0</v>
      </c>
      <c r="H95" s="208" t="s">
        <v>310</v>
      </c>
      <c r="I95" s="288" t="s">
        <v>195</v>
      </c>
      <c r="J95" s="277">
        <f t="shared" si="15"/>
        <v>0</v>
      </c>
      <c r="K95" s="289"/>
      <c r="L95" s="289"/>
      <c r="P95" s="208" t="s">
        <v>17</v>
      </c>
      <c r="Q95" s="288" t="s">
        <v>48</v>
      </c>
      <c r="R95" s="277">
        <f t="shared" si="16"/>
        <v>0</v>
      </c>
    </row>
    <row r="96" spans="2:18">
      <c r="B96" s="208" t="s">
        <v>311</v>
      </c>
      <c r="C96" s="288" t="s">
        <v>49</v>
      </c>
      <c r="D96" s="277">
        <f t="shared" si="14"/>
        <v>0</v>
      </c>
      <c r="H96" s="208" t="s">
        <v>311</v>
      </c>
      <c r="I96" s="288" t="s">
        <v>49</v>
      </c>
      <c r="J96" s="277">
        <f t="shared" si="15"/>
        <v>0</v>
      </c>
      <c r="K96" s="289"/>
      <c r="L96" s="289"/>
      <c r="P96" s="208" t="s">
        <v>309</v>
      </c>
      <c r="Q96" s="288" t="s">
        <v>194</v>
      </c>
      <c r="R96" s="277">
        <f t="shared" si="16"/>
        <v>0</v>
      </c>
    </row>
    <row r="97" spans="2:18">
      <c r="B97" s="208" t="s">
        <v>18</v>
      </c>
      <c r="C97" s="288" t="s">
        <v>50</v>
      </c>
      <c r="D97" s="277">
        <f t="shared" si="14"/>
        <v>0</v>
      </c>
      <c r="H97" s="208" t="s">
        <v>18</v>
      </c>
      <c r="I97" s="288" t="s">
        <v>50</v>
      </c>
      <c r="J97" s="277">
        <f t="shared" si="15"/>
        <v>0</v>
      </c>
      <c r="K97" s="289"/>
      <c r="L97" s="289"/>
      <c r="P97" s="208" t="s">
        <v>310</v>
      </c>
      <c r="Q97" s="288" t="s">
        <v>195</v>
      </c>
      <c r="R97" s="277">
        <f t="shared" si="16"/>
        <v>0</v>
      </c>
    </row>
    <row r="98" spans="2:18">
      <c r="B98" s="208" t="s">
        <v>312</v>
      </c>
      <c r="C98" s="288" t="s">
        <v>51</v>
      </c>
      <c r="D98" s="277">
        <f t="shared" si="14"/>
        <v>0</v>
      </c>
      <c r="H98" s="208" t="s">
        <v>312</v>
      </c>
      <c r="I98" s="288" t="s">
        <v>51</v>
      </c>
      <c r="J98" s="277">
        <f t="shared" si="15"/>
        <v>0</v>
      </c>
      <c r="K98" s="289"/>
      <c r="L98" s="289"/>
      <c r="P98" s="208" t="s">
        <v>311</v>
      </c>
      <c r="Q98" s="288" t="s">
        <v>49</v>
      </c>
      <c r="R98" s="277">
        <f t="shared" si="16"/>
        <v>0</v>
      </c>
    </row>
    <row r="99" spans="2:18">
      <c r="B99" s="334" t="s">
        <v>95</v>
      </c>
      <c r="C99" s="334"/>
      <c r="D99" s="277">
        <f>SUM(D58:D98)</f>
        <v>0</v>
      </c>
      <c r="H99" s="334" t="s">
        <v>95</v>
      </c>
      <c r="I99" s="334"/>
      <c r="J99" s="277">
        <f>SUM(J58:J98)</f>
        <v>0</v>
      </c>
      <c r="K99" s="219"/>
      <c r="L99" s="219"/>
      <c r="P99" s="208" t="s">
        <v>18</v>
      </c>
      <c r="Q99" s="288" t="s">
        <v>50</v>
      </c>
      <c r="R99" s="277">
        <f t="shared" si="16"/>
        <v>0</v>
      </c>
    </row>
    <row r="100" spans="2:18">
      <c r="B100" s="198"/>
      <c r="C100" s="198"/>
      <c r="D100" s="198"/>
      <c r="H100" s="198"/>
      <c r="I100" s="290"/>
      <c r="J100" s="291"/>
      <c r="K100" s="198"/>
      <c r="L100" s="314"/>
      <c r="P100" s="208" t="s">
        <v>312</v>
      </c>
      <c r="Q100" s="288" t="s">
        <v>51</v>
      </c>
      <c r="R100" s="277">
        <f t="shared" si="16"/>
        <v>0</v>
      </c>
    </row>
    <row r="101" spans="2:18">
      <c r="I101" s="200"/>
      <c r="J101" s="198"/>
      <c r="P101" s="334" t="s">
        <v>95</v>
      </c>
      <c r="Q101" s="334"/>
      <c r="R101" s="277">
        <f>SUM(R60:R100)</f>
        <v>0</v>
      </c>
    </row>
    <row r="102" spans="2:18">
      <c r="P102" s="198" t="s">
        <v>391</v>
      </c>
      <c r="Q102" s="290"/>
      <c r="R102" s="291"/>
    </row>
  </sheetData>
  <mergeCells count="9">
    <mergeCell ref="B99:C99"/>
    <mergeCell ref="H99:I99"/>
    <mergeCell ref="P101:Q101"/>
    <mergeCell ref="C15:C16"/>
    <mergeCell ref="D15:D16"/>
    <mergeCell ref="E15:E16"/>
    <mergeCell ref="I15:I16"/>
    <mergeCell ref="J15:J16"/>
    <mergeCell ref="M15:M16"/>
  </mergeCells>
  <phoneticPr fontId="2"/>
  <printOptions horizontalCentered="1"/>
  <pageMargins left="0.78740157480314965" right="0.78740157480314965" top="0.78740157480314965" bottom="0.78740157480314965" header="0.51181102362204722" footer="0.51181102362204722"/>
  <pageSetup paperSize="9" scale="52" orientation="portrait" r:id="rId1"/>
  <headerFooter alignWithMargins="0"/>
  <colBreaks count="1" manualBreakCount="1">
    <brk id="7" min="1" max="101"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J58"/>
  <sheetViews>
    <sheetView zoomScale="70" zoomScaleNormal="70" workbookViewId="0">
      <pane xSplit="2" ySplit="3" topLeftCell="C4" activePane="bottomRight" state="frozen"/>
      <selection pane="topRight"/>
      <selection pane="bottomLeft"/>
      <selection pane="bottomRight"/>
    </sheetView>
  </sheetViews>
  <sheetFormatPr defaultRowHeight="13.5"/>
  <cols>
    <col min="2" max="62" width="18.625" customWidth="1"/>
  </cols>
  <sheetData>
    <row r="1" spans="1:62" ht="39.950000000000003" customHeight="1">
      <c r="B1" s="1"/>
      <c r="C1" s="337"/>
      <c r="D1" s="337"/>
      <c r="E1" s="337"/>
      <c r="F1" s="337"/>
      <c r="G1" s="337"/>
      <c r="H1" s="337"/>
      <c r="I1" s="337"/>
      <c r="J1" s="337"/>
      <c r="BG1" t="s">
        <v>0</v>
      </c>
    </row>
    <row r="2" spans="1:62" ht="39.950000000000003" customHeight="1">
      <c r="A2" s="2"/>
      <c r="B2" s="3"/>
      <c r="C2" s="2">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c r="AF2" s="4">
        <v>29</v>
      </c>
      <c r="AG2" s="4">
        <v>30</v>
      </c>
      <c r="AH2" s="4">
        <v>31</v>
      </c>
      <c r="AI2" s="4">
        <v>32</v>
      </c>
      <c r="AJ2" s="4">
        <v>33</v>
      </c>
      <c r="AK2" s="4">
        <v>34</v>
      </c>
      <c r="AL2" s="4">
        <v>35</v>
      </c>
      <c r="AM2" s="4">
        <v>36</v>
      </c>
      <c r="AN2" s="4">
        <v>37</v>
      </c>
      <c r="AO2" s="4">
        <v>38</v>
      </c>
      <c r="AP2" s="4">
        <v>39</v>
      </c>
      <c r="AQ2" s="5">
        <v>40</v>
      </c>
      <c r="AR2" s="6"/>
      <c r="AS2" s="4"/>
      <c r="AT2" s="4"/>
      <c r="AU2" s="4"/>
      <c r="AV2" s="4"/>
      <c r="AW2" s="4"/>
      <c r="AX2" s="4"/>
      <c r="AY2" s="5"/>
      <c r="AZ2" s="6"/>
      <c r="BA2" s="6"/>
      <c r="BB2" s="6"/>
      <c r="BC2" s="6"/>
      <c r="BD2" s="6"/>
      <c r="BE2" s="5"/>
      <c r="BF2" s="6"/>
      <c r="BG2" s="6"/>
    </row>
    <row r="3" spans="1:62" ht="39.950000000000003" customHeight="1">
      <c r="A3" s="7"/>
      <c r="B3" s="8"/>
      <c r="C3" s="9" t="s">
        <v>72</v>
      </c>
      <c r="D3" s="8" t="s">
        <v>73</v>
      </c>
      <c r="E3" s="8" t="s">
        <v>74</v>
      </c>
      <c r="F3" s="8" t="s">
        <v>19</v>
      </c>
      <c r="G3" s="8" t="s">
        <v>20</v>
      </c>
      <c r="H3" s="8" t="s">
        <v>21</v>
      </c>
      <c r="I3" s="8" t="s">
        <v>22</v>
      </c>
      <c r="J3" s="8" t="s">
        <v>23</v>
      </c>
      <c r="K3" s="8" t="s">
        <v>24</v>
      </c>
      <c r="L3" s="8" t="s">
        <v>25</v>
      </c>
      <c r="M3" s="8" t="s">
        <v>26</v>
      </c>
      <c r="N3" s="8" t="s">
        <v>27</v>
      </c>
      <c r="O3" s="8" t="s">
        <v>28</v>
      </c>
      <c r="P3" s="8" t="s">
        <v>29</v>
      </c>
      <c r="Q3" s="8" t="s">
        <v>30</v>
      </c>
      <c r="R3" s="8" t="s">
        <v>31</v>
      </c>
      <c r="S3" s="8" t="s">
        <v>32</v>
      </c>
      <c r="T3" s="8" t="s">
        <v>33</v>
      </c>
      <c r="U3" s="8" t="s">
        <v>34</v>
      </c>
      <c r="V3" s="8" t="s">
        <v>35</v>
      </c>
      <c r="W3" s="8" t="s">
        <v>36</v>
      </c>
      <c r="X3" s="8" t="s">
        <v>37</v>
      </c>
      <c r="Y3" s="8" t="s">
        <v>38</v>
      </c>
      <c r="Z3" s="8" t="s">
        <v>39</v>
      </c>
      <c r="AA3" s="8" t="s">
        <v>192</v>
      </c>
      <c r="AB3" s="8" t="s">
        <v>193</v>
      </c>
      <c r="AC3" s="8" t="s">
        <v>40</v>
      </c>
      <c r="AD3" s="8" t="s">
        <v>191</v>
      </c>
      <c r="AE3" s="8" t="s">
        <v>190</v>
      </c>
      <c r="AF3" s="8" t="s">
        <v>42</v>
      </c>
      <c r="AG3" s="8" t="s">
        <v>43</v>
      </c>
      <c r="AH3" s="8" t="s">
        <v>44</v>
      </c>
      <c r="AI3" s="8" t="s">
        <v>45</v>
      </c>
      <c r="AJ3" s="8" t="s">
        <v>46</v>
      </c>
      <c r="AK3" s="8" t="s">
        <v>47</v>
      </c>
      <c r="AL3" s="8" t="s">
        <v>48</v>
      </c>
      <c r="AM3" s="8" t="s">
        <v>194</v>
      </c>
      <c r="AN3" s="8" t="s">
        <v>195</v>
      </c>
      <c r="AO3" s="8" t="s">
        <v>49</v>
      </c>
      <c r="AP3" s="8" t="s">
        <v>50</v>
      </c>
      <c r="AQ3" s="10" t="s">
        <v>51</v>
      </c>
      <c r="AR3" s="11" t="s">
        <v>52</v>
      </c>
      <c r="AS3" s="8" t="s">
        <v>53</v>
      </c>
      <c r="AT3" s="8" t="s">
        <v>77</v>
      </c>
      <c r="AU3" s="8" t="s">
        <v>78</v>
      </c>
      <c r="AV3" s="8" t="s">
        <v>54</v>
      </c>
      <c r="AW3" s="8" t="s">
        <v>55</v>
      </c>
      <c r="AX3" s="8" t="s">
        <v>56</v>
      </c>
      <c r="AY3" s="10" t="s">
        <v>57</v>
      </c>
      <c r="AZ3" s="11" t="s">
        <v>58</v>
      </c>
      <c r="BA3" s="11" t="s">
        <v>59</v>
      </c>
      <c r="BB3" s="11" t="s">
        <v>60</v>
      </c>
      <c r="BC3" s="11" t="s">
        <v>61</v>
      </c>
      <c r="BD3" s="11" t="s">
        <v>62</v>
      </c>
      <c r="BE3" s="10" t="s">
        <v>63</v>
      </c>
      <c r="BF3" s="11" t="s">
        <v>64</v>
      </c>
      <c r="BG3" s="11" t="s">
        <v>65</v>
      </c>
      <c r="BH3" s="1"/>
      <c r="BI3" s="1" t="s">
        <v>200</v>
      </c>
      <c r="BJ3" s="146" t="s">
        <v>201</v>
      </c>
    </row>
    <row r="4" spans="1:62" ht="39.950000000000003" customHeight="1">
      <c r="A4" s="2">
        <v>1</v>
      </c>
      <c r="B4" s="3" t="s">
        <v>72</v>
      </c>
      <c r="C4" s="12">
        <v>737</v>
      </c>
      <c r="D4" s="34">
        <v>2</v>
      </c>
      <c r="E4" s="34">
        <v>0</v>
      </c>
      <c r="F4" s="13">
        <v>0</v>
      </c>
      <c r="G4" s="13">
        <v>51952</v>
      </c>
      <c r="H4" s="13">
        <v>10</v>
      </c>
      <c r="I4" s="13">
        <v>0</v>
      </c>
      <c r="J4" s="13">
        <v>2</v>
      </c>
      <c r="K4" s="13">
        <v>0</v>
      </c>
      <c r="L4" s="13">
        <v>0</v>
      </c>
      <c r="M4" s="13">
        <v>0</v>
      </c>
      <c r="N4" s="13">
        <v>0</v>
      </c>
      <c r="O4" s="13">
        <v>0</v>
      </c>
      <c r="P4" s="13">
        <v>0</v>
      </c>
      <c r="Q4" s="13">
        <v>0</v>
      </c>
      <c r="R4" s="13">
        <v>0</v>
      </c>
      <c r="S4" s="13">
        <v>0</v>
      </c>
      <c r="T4" s="13">
        <v>0</v>
      </c>
      <c r="U4" s="13">
        <v>0</v>
      </c>
      <c r="V4" s="13">
        <v>129</v>
      </c>
      <c r="W4" s="13">
        <v>743</v>
      </c>
      <c r="X4" s="13">
        <v>0</v>
      </c>
      <c r="Y4" s="13">
        <v>0</v>
      </c>
      <c r="Z4" s="13">
        <v>0</v>
      </c>
      <c r="AA4" s="13">
        <v>0</v>
      </c>
      <c r="AB4" s="13">
        <v>177</v>
      </c>
      <c r="AC4" s="13">
        <v>0</v>
      </c>
      <c r="AD4" s="13">
        <v>0</v>
      </c>
      <c r="AE4" s="13">
        <v>2</v>
      </c>
      <c r="AF4" s="13">
        <v>73</v>
      </c>
      <c r="AG4" s="13">
        <v>0</v>
      </c>
      <c r="AH4" s="13">
        <v>21</v>
      </c>
      <c r="AI4" s="13">
        <v>1061</v>
      </c>
      <c r="AJ4" s="13">
        <v>1798</v>
      </c>
      <c r="AK4" s="13">
        <v>96</v>
      </c>
      <c r="AL4" s="13">
        <v>24</v>
      </c>
      <c r="AM4" s="13">
        <v>1061</v>
      </c>
      <c r="AN4" s="13">
        <v>15223</v>
      </c>
      <c r="AO4" s="13">
        <v>864</v>
      </c>
      <c r="AP4" s="13">
        <v>0</v>
      </c>
      <c r="AQ4" s="14">
        <v>0</v>
      </c>
      <c r="AR4" s="15">
        <v>73975</v>
      </c>
      <c r="AS4" s="13">
        <v>716</v>
      </c>
      <c r="AT4" s="13">
        <v>39623</v>
      </c>
      <c r="AU4" s="13">
        <v>0</v>
      </c>
      <c r="AV4" s="13">
        <v>0</v>
      </c>
      <c r="AW4" s="13">
        <v>0</v>
      </c>
      <c r="AX4" s="13">
        <v>24</v>
      </c>
      <c r="AY4" s="14">
        <v>230</v>
      </c>
      <c r="AZ4" s="15">
        <v>40593</v>
      </c>
      <c r="BA4" s="15">
        <v>114568</v>
      </c>
      <c r="BB4" s="15">
        <v>5082</v>
      </c>
      <c r="BC4" s="15">
        <v>45675</v>
      </c>
      <c r="BD4" s="15">
        <v>119650</v>
      </c>
      <c r="BE4" s="14">
        <v>-107926</v>
      </c>
      <c r="BF4" s="15">
        <v>-62251</v>
      </c>
      <c r="BG4" s="15">
        <v>11724</v>
      </c>
      <c r="BI4">
        <f>1-ABS(BE4/BA4)</f>
        <v>5.797430347042809E-2</v>
      </c>
      <c r="BJ4">
        <f>AT4/(AT$45-AT$32)</f>
        <v>1.195167328855465E-2</v>
      </c>
    </row>
    <row r="5" spans="1:62" ht="39.950000000000003" customHeight="1">
      <c r="A5" s="16">
        <v>2</v>
      </c>
      <c r="B5" s="35" t="s">
        <v>73</v>
      </c>
      <c r="C5" s="12">
        <v>1</v>
      </c>
      <c r="D5" s="34">
        <v>47</v>
      </c>
      <c r="E5" s="34">
        <v>0</v>
      </c>
      <c r="F5" s="13">
        <v>0</v>
      </c>
      <c r="G5" s="13">
        <v>68</v>
      </c>
      <c r="H5" s="13">
        <v>0</v>
      </c>
      <c r="I5" s="13">
        <v>50</v>
      </c>
      <c r="J5" s="13">
        <v>2</v>
      </c>
      <c r="K5" s="13">
        <v>0</v>
      </c>
      <c r="L5" s="13">
        <v>0</v>
      </c>
      <c r="M5" s="13">
        <v>0</v>
      </c>
      <c r="N5" s="13">
        <v>0</v>
      </c>
      <c r="O5" s="13">
        <v>0</v>
      </c>
      <c r="P5" s="13">
        <v>0</v>
      </c>
      <c r="Q5" s="13">
        <v>0</v>
      </c>
      <c r="R5" s="13">
        <v>0</v>
      </c>
      <c r="S5" s="13">
        <v>0</v>
      </c>
      <c r="T5" s="13">
        <v>0</v>
      </c>
      <c r="U5" s="13">
        <v>0</v>
      </c>
      <c r="V5" s="13">
        <v>7</v>
      </c>
      <c r="W5" s="13">
        <v>18</v>
      </c>
      <c r="X5" s="13">
        <v>0</v>
      </c>
      <c r="Y5" s="13">
        <v>0</v>
      </c>
      <c r="Z5" s="13">
        <v>0</v>
      </c>
      <c r="AA5" s="13">
        <v>0</v>
      </c>
      <c r="AB5" s="13">
        <v>0</v>
      </c>
      <c r="AC5" s="13">
        <v>0</v>
      </c>
      <c r="AD5" s="13">
        <v>0</v>
      </c>
      <c r="AE5" s="13">
        <v>0</v>
      </c>
      <c r="AF5" s="13">
        <v>0</v>
      </c>
      <c r="AG5" s="13">
        <v>0</v>
      </c>
      <c r="AH5" s="13">
        <v>3</v>
      </c>
      <c r="AI5" s="13">
        <v>23</v>
      </c>
      <c r="AJ5" s="13">
        <v>41</v>
      </c>
      <c r="AK5" s="13">
        <v>0</v>
      </c>
      <c r="AL5" s="13">
        <v>0</v>
      </c>
      <c r="AM5" s="13">
        <v>85</v>
      </c>
      <c r="AN5" s="13">
        <v>975</v>
      </c>
      <c r="AO5" s="13">
        <v>14</v>
      </c>
      <c r="AP5" s="13">
        <v>0</v>
      </c>
      <c r="AQ5" s="14">
        <v>0</v>
      </c>
      <c r="AR5" s="15">
        <v>1334</v>
      </c>
      <c r="AS5" s="13">
        <v>44</v>
      </c>
      <c r="AT5" s="13">
        <v>0</v>
      </c>
      <c r="AU5" s="13">
        <v>0</v>
      </c>
      <c r="AV5" s="13">
        <v>0</v>
      </c>
      <c r="AW5" s="13">
        <v>0</v>
      </c>
      <c r="AX5" s="13">
        <v>0</v>
      </c>
      <c r="AY5" s="14">
        <v>12</v>
      </c>
      <c r="AZ5" s="15">
        <v>56</v>
      </c>
      <c r="BA5" s="15">
        <v>1390</v>
      </c>
      <c r="BB5" s="15">
        <v>112</v>
      </c>
      <c r="BC5" s="15">
        <v>168</v>
      </c>
      <c r="BD5" s="15">
        <v>1502</v>
      </c>
      <c r="BE5" s="14">
        <v>-1134</v>
      </c>
      <c r="BF5" s="15">
        <v>-966</v>
      </c>
      <c r="BG5" s="15">
        <v>368</v>
      </c>
      <c r="BI5">
        <f t="shared" ref="BI5:BI44" si="0">1-ABS(BE5/BA5)</f>
        <v>0.18417266187050363</v>
      </c>
      <c r="BJ5">
        <f t="shared" ref="BJ5:BJ44" si="1">AT5/(AT$45-AT$32)</f>
        <v>0</v>
      </c>
    </row>
    <row r="6" spans="1:62" ht="39.950000000000003" customHeight="1">
      <c r="A6" s="16">
        <v>3</v>
      </c>
      <c r="B6" s="35" t="s">
        <v>74</v>
      </c>
      <c r="C6" s="12">
        <v>0</v>
      </c>
      <c r="D6" s="34">
        <v>0</v>
      </c>
      <c r="E6" s="34">
        <v>27</v>
      </c>
      <c r="F6" s="13">
        <v>0</v>
      </c>
      <c r="G6" s="13">
        <v>12645</v>
      </c>
      <c r="H6" s="13">
        <v>0</v>
      </c>
      <c r="I6" s="13">
        <v>0</v>
      </c>
      <c r="J6" s="13">
        <v>0</v>
      </c>
      <c r="K6" s="13">
        <v>0</v>
      </c>
      <c r="L6" s="13">
        <v>0</v>
      </c>
      <c r="M6" s="13">
        <v>0</v>
      </c>
      <c r="N6" s="13">
        <v>0</v>
      </c>
      <c r="O6" s="13">
        <v>0</v>
      </c>
      <c r="P6" s="13">
        <v>0</v>
      </c>
      <c r="Q6" s="13">
        <v>0</v>
      </c>
      <c r="R6" s="13">
        <v>0</v>
      </c>
      <c r="S6" s="13">
        <v>0</v>
      </c>
      <c r="T6" s="13">
        <v>0</v>
      </c>
      <c r="U6" s="13">
        <v>0</v>
      </c>
      <c r="V6" s="13">
        <v>25</v>
      </c>
      <c r="W6" s="13">
        <v>0</v>
      </c>
      <c r="X6" s="13">
        <v>0</v>
      </c>
      <c r="Y6" s="13">
        <v>0</v>
      </c>
      <c r="Z6" s="13">
        <v>0</v>
      </c>
      <c r="AA6" s="13">
        <v>0</v>
      </c>
      <c r="AB6" s="13">
        <v>0</v>
      </c>
      <c r="AC6" s="13">
        <v>0</v>
      </c>
      <c r="AD6" s="13">
        <v>0</v>
      </c>
      <c r="AE6" s="13">
        <v>0</v>
      </c>
      <c r="AF6" s="13">
        <v>8</v>
      </c>
      <c r="AG6" s="13">
        <v>0</v>
      </c>
      <c r="AH6" s="13">
        <v>4</v>
      </c>
      <c r="AI6" s="13">
        <v>25</v>
      </c>
      <c r="AJ6" s="13">
        <v>410</v>
      </c>
      <c r="AK6" s="13">
        <v>0</v>
      </c>
      <c r="AL6" s="13">
        <v>0</v>
      </c>
      <c r="AM6" s="13">
        <v>320</v>
      </c>
      <c r="AN6" s="13">
        <v>3448</v>
      </c>
      <c r="AO6" s="13">
        <v>54</v>
      </c>
      <c r="AP6" s="13">
        <v>0</v>
      </c>
      <c r="AQ6" s="14">
        <v>0</v>
      </c>
      <c r="AR6" s="15">
        <v>16966</v>
      </c>
      <c r="AS6" s="13">
        <v>206</v>
      </c>
      <c r="AT6" s="13">
        <v>3904</v>
      </c>
      <c r="AU6" s="13">
        <v>0</v>
      </c>
      <c r="AV6" s="13">
        <v>0</v>
      </c>
      <c r="AW6" s="13">
        <v>0</v>
      </c>
      <c r="AX6" s="13">
        <v>0</v>
      </c>
      <c r="AY6" s="14">
        <v>6</v>
      </c>
      <c r="AZ6" s="15">
        <v>4116</v>
      </c>
      <c r="BA6" s="15">
        <v>21082</v>
      </c>
      <c r="BB6" s="15">
        <v>1734</v>
      </c>
      <c r="BC6" s="15">
        <v>5850</v>
      </c>
      <c r="BD6" s="15">
        <v>22816</v>
      </c>
      <c r="BE6" s="14">
        <v>-19046</v>
      </c>
      <c r="BF6" s="15">
        <v>-13196</v>
      </c>
      <c r="BG6" s="15">
        <v>3770</v>
      </c>
      <c r="BI6">
        <f t="shared" si="0"/>
        <v>9.6575277487904398E-2</v>
      </c>
      <c r="BJ6">
        <f t="shared" si="1"/>
        <v>1.177582023534749E-3</v>
      </c>
    </row>
    <row r="7" spans="1:62" ht="39.950000000000003" customHeight="1">
      <c r="A7" s="16">
        <v>4</v>
      </c>
      <c r="B7" s="1" t="s">
        <v>19</v>
      </c>
      <c r="C7" s="12">
        <v>0</v>
      </c>
      <c r="D7" s="34">
        <v>0</v>
      </c>
      <c r="E7" s="34">
        <v>0</v>
      </c>
      <c r="F7" s="13">
        <v>0</v>
      </c>
      <c r="G7" s="13">
        <v>94</v>
      </c>
      <c r="H7" s="13">
        <v>0</v>
      </c>
      <c r="I7" s="13">
        <v>3</v>
      </c>
      <c r="J7" s="13">
        <v>36</v>
      </c>
      <c r="K7" s="13">
        <v>849</v>
      </c>
      <c r="L7" s="13">
        <v>1</v>
      </c>
      <c r="M7" s="13">
        <v>0</v>
      </c>
      <c r="N7" s="13">
        <v>2</v>
      </c>
      <c r="O7" s="13">
        <v>0</v>
      </c>
      <c r="P7" s="13">
        <v>0</v>
      </c>
      <c r="Q7" s="13">
        <v>0</v>
      </c>
      <c r="R7" s="13">
        <v>14</v>
      </c>
      <c r="S7" s="13">
        <v>2</v>
      </c>
      <c r="T7" s="13">
        <v>0</v>
      </c>
      <c r="U7" s="13">
        <v>0</v>
      </c>
      <c r="V7" s="13">
        <v>93</v>
      </c>
      <c r="W7" s="13">
        <v>4466</v>
      </c>
      <c r="X7" s="13">
        <v>89664</v>
      </c>
      <c r="Y7" s="13">
        <v>0</v>
      </c>
      <c r="Z7" s="13">
        <v>0</v>
      </c>
      <c r="AA7" s="13">
        <v>2</v>
      </c>
      <c r="AB7" s="13">
        <v>3</v>
      </c>
      <c r="AC7" s="13">
        <v>1</v>
      </c>
      <c r="AD7" s="13">
        <v>2</v>
      </c>
      <c r="AE7" s="13">
        <v>0</v>
      </c>
      <c r="AF7" s="13">
        <v>5</v>
      </c>
      <c r="AG7" s="13">
        <v>0</v>
      </c>
      <c r="AH7" s="13">
        <v>7</v>
      </c>
      <c r="AI7" s="13">
        <v>20</v>
      </c>
      <c r="AJ7" s="13">
        <v>7</v>
      </c>
      <c r="AK7" s="13">
        <v>3</v>
      </c>
      <c r="AL7" s="13">
        <v>18</v>
      </c>
      <c r="AM7" s="13">
        <v>3</v>
      </c>
      <c r="AN7" s="13">
        <v>-15</v>
      </c>
      <c r="AO7" s="13">
        <v>29</v>
      </c>
      <c r="AP7" s="13">
        <v>0</v>
      </c>
      <c r="AQ7" s="14">
        <v>14</v>
      </c>
      <c r="AR7" s="15">
        <v>95323</v>
      </c>
      <c r="AS7" s="13">
        <v>-76</v>
      </c>
      <c r="AT7" s="13">
        <v>-75</v>
      </c>
      <c r="AU7" s="13">
        <v>0</v>
      </c>
      <c r="AV7" s="13">
        <v>0</v>
      </c>
      <c r="AW7" s="13">
        <v>0</v>
      </c>
      <c r="AX7" s="13">
        <v>-71</v>
      </c>
      <c r="AY7" s="14">
        <v>-19</v>
      </c>
      <c r="AZ7" s="15">
        <v>-241</v>
      </c>
      <c r="BA7" s="15">
        <v>95082</v>
      </c>
      <c r="BB7" s="15">
        <v>1046</v>
      </c>
      <c r="BC7" s="15">
        <v>805</v>
      </c>
      <c r="BD7" s="15">
        <v>96128</v>
      </c>
      <c r="BE7" s="14">
        <v>-93688</v>
      </c>
      <c r="BF7" s="15">
        <v>-92883</v>
      </c>
      <c r="BG7" s="15">
        <v>2440</v>
      </c>
      <c r="BI7">
        <f t="shared" si="0"/>
        <v>1.4661029427231242E-2</v>
      </c>
      <c r="BJ7">
        <f t="shared" si="1"/>
        <v>-2.2622605472619407E-5</v>
      </c>
    </row>
    <row r="8" spans="1:62" ht="39.950000000000003" customHeight="1">
      <c r="A8" s="16">
        <v>5</v>
      </c>
      <c r="B8" s="1" t="s">
        <v>20</v>
      </c>
      <c r="C8" s="12">
        <v>851</v>
      </c>
      <c r="D8" s="34">
        <v>27</v>
      </c>
      <c r="E8" s="34">
        <v>160</v>
      </c>
      <c r="F8" s="13">
        <v>0</v>
      </c>
      <c r="G8" s="13">
        <v>45921</v>
      </c>
      <c r="H8" s="13">
        <v>5</v>
      </c>
      <c r="I8" s="13">
        <v>3</v>
      </c>
      <c r="J8" s="13">
        <v>28</v>
      </c>
      <c r="K8" s="13">
        <v>4</v>
      </c>
      <c r="L8" s="13">
        <v>0</v>
      </c>
      <c r="M8" s="13">
        <v>0</v>
      </c>
      <c r="N8" s="13">
        <v>0</v>
      </c>
      <c r="O8" s="13">
        <v>0</v>
      </c>
      <c r="P8" s="13">
        <v>0</v>
      </c>
      <c r="Q8" s="13">
        <v>0</v>
      </c>
      <c r="R8" s="13">
        <v>0</v>
      </c>
      <c r="S8" s="13">
        <v>0</v>
      </c>
      <c r="T8" s="13">
        <v>0</v>
      </c>
      <c r="U8" s="13">
        <v>0</v>
      </c>
      <c r="V8" s="13">
        <v>74</v>
      </c>
      <c r="W8" s="13">
        <v>2</v>
      </c>
      <c r="X8" s="13">
        <v>0</v>
      </c>
      <c r="Y8" s="13">
        <v>0</v>
      </c>
      <c r="Z8" s="13">
        <v>0</v>
      </c>
      <c r="AA8" s="13">
        <v>188</v>
      </c>
      <c r="AB8" s="13">
        <v>102</v>
      </c>
      <c r="AC8" s="13">
        <v>0</v>
      </c>
      <c r="AD8" s="13">
        <v>0</v>
      </c>
      <c r="AE8" s="13">
        <v>0</v>
      </c>
      <c r="AF8" s="13">
        <v>319</v>
      </c>
      <c r="AG8" s="13">
        <v>0</v>
      </c>
      <c r="AH8" s="13">
        <v>183</v>
      </c>
      <c r="AI8" s="13">
        <v>2846</v>
      </c>
      <c r="AJ8" s="13">
        <v>6684</v>
      </c>
      <c r="AK8" s="13">
        <v>65</v>
      </c>
      <c r="AL8" s="13">
        <v>7</v>
      </c>
      <c r="AM8" s="13">
        <v>5953</v>
      </c>
      <c r="AN8" s="13">
        <v>128037</v>
      </c>
      <c r="AO8" s="13">
        <v>879</v>
      </c>
      <c r="AP8" s="13">
        <v>0</v>
      </c>
      <c r="AQ8" s="14">
        <v>205</v>
      </c>
      <c r="AR8" s="15">
        <v>192543</v>
      </c>
      <c r="AS8" s="13">
        <v>12396</v>
      </c>
      <c r="AT8" s="13">
        <v>350700</v>
      </c>
      <c r="AU8" s="13">
        <v>0</v>
      </c>
      <c r="AV8" s="13">
        <v>0</v>
      </c>
      <c r="AW8" s="13">
        <v>0</v>
      </c>
      <c r="AX8" s="13">
        <v>0</v>
      </c>
      <c r="AY8" s="14">
        <v>-157</v>
      </c>
      <c r="AZ8" s="15">
        <v>362939</v>
      </c>
      <c r="BA8" s="15">
        <v>555482</v>
      </c>
      <c r="BB8" s="15">
        <v>256756</v>
      </c>
      <c r="BC8" s="15">
        <v>619695</v>
      </c>
      <c r="BD8" s="15">
        <v>812238</v>
      </c>
      <c r="BE8" s="14">
        <v>-468447</v>
      </c>
      <c r="BF8" s="15">
        <v>151248</v>
      </c>
      <c r="BG8" s="15">
        <v>343791</v>
      </c>
      <c r="BI8">
        <f t="shared" si="0"/>
        <v>0.15668374492782844</v>
      </c>
      <c r="BJ8">
        <f t="shared" si="1"/>
        <v>0.10578330318996836</v>
      </c>
    </row>
    <row r="9" spans="1:62" ht="39.950000000000003" customHeight="1">
      <c r="A9" s="16">
        <v>6</v>
      </c>
      <c r="B9" s="1" t="s">
        <v>21</v>
      </c>
      <c r="C9" s="12">
        <v>48</v>
      </c>
      <c r="D9" s="34">
        <v>2</v>
      </c>
      <c r="E9" s="34">
        <v>101</v>
      </c>
      <c r="F9" s="13">
        <v>8</v>
      </c>
      <c r="G9" s="13">
        <v>289</v>
      </c>
      <c r="H9" s="13">
        <v>1153</v>
      </c>
      <c r="I9" s="13">
        <v>82</v>
      </c>
      <c r="J9" s="13">
        <v>3</v>
      </c>
      <c r="K9" s="13">
        <v>20</v>
      </c>
      <c r="L9" s="13">
        <v>3</v>
      </c>
      <c r="M9" s="13">
        <v>1</v>
      </c>
      <c r="N9" s="13">
        <v>13</v>
      </c>
      <c r="O9" s="13">
        <v>16</v>
      </c>
      <c r="P9" s="13">
        <v>9</v>
      </c>
      <c r="Q9" s="13">
        <v>0</v>
      </c>
      <c r="R9" s="13">
        <v>619</v>
      </c>
      <c r="S9" s="13">
        <v>67</v>
      </c>
      <c r="T9" s="13">
        <v>0</v>
      </c>
      <c r="U9" s="13">
        <v>44</v>
      </c>
      <c r="V9" s="13">
        <v>142</v>
      </c>
      <c r="W9" s="13">
        <v>2591</v>
      </c>
      <c r="X9" s="13">
        <v>42</v>
      </c>
      <c r="Y9" s="13">
        <v>71</v>
      </c>
      <c r="Z9" s="13">
        <v>88</v>
      </c>
      <c r="AA9" s="13">
        <v>5107</v>
      </c>
      <c r="AB9" s="13">
        <v>3362</v>
      </c>
      <c r="AC9" s="13">
        <v>862</v>
      </c>
      <c r="AD9" s="13">
        <v>62</v>
      </c>
      <c r="AE9" s="13">
        <v>0</v>
      </c>
      <c r="AF9" s="13">
        <v>1582</v>
      </c>
      <c r="AG9" s="13">
        <v>1031</v>
      </c>
      <c r="AH9" s="13">
        <v>1519</v>
      </c>
      <c r="AI9" s="13">
        <v>236</v>
      </c>
      <c r="AJ9" s="13">
        <v>2787</v>
      </c>
      <c r="AK9" s="13">
        <v>1268</v>
      </c>
      <c r="AL9" s="13">
        <v>3548</v>
      </c>
      <c r="AM9" s="13">
        <v>820</v>
      </c>
      <c r="AN9" s="13">
        <v>351</v>
      </c>
      <c r="AO9" s="13">
        <v>1863</v>
      </c>
      <c r="AP9" s="13">
        <v>431</v>
      </c>
      <c r="AQ9" s="14">
        <v>34</v>
      </c>
      <c r="AR9" s="15">
        <v>30275</v>
      </c>
      <c r="AS9" s="13">
        <v>1571</v>
      </c>
      <c r="AT9" s="13">
        <v>51014</v>
      </c>
      <c r="AU9" s="13">
        <v>0</v>
      </c>
      <c r="AV9" s="13">
        <v>0</v>
      </c>
      <c r="AW9" s="13">
        <v>12</v>
      </c>
      <c r="AX9" s="13">
        <v>1985</v>
      </c>
      <c r="AY9" s="14">
        <v>2244</v>
      </c>
      <c r="AZ9" s="15">
        <v>56826</v>
      </c>
      <c r="BA9" s="15">
        <v>87101</v>
      </c>
      <c r="BB9" s="15">
        <v>2900</v>
      </c>
      <c r="BC9" s="15">
        <v>59726</v>
      </c>
      <c r="BD9" s="15">
        <v>90001</v>
      </c>
      <c r="BE9" s="14">
        <v>-85363</v>
      </c>
      <c r="BF9" s="15">
        <v>-25637</v>
      </c>
      <c r="BG9" s="15">
        <v>4638</v>
      </c>
      <c r="BI9">
        <f t="shared" si="0"/>
        <v>1.995384668373501E-2</v>
      </c>
      <c r="BJ9">
        <f t="shared" si="1"/>
        <v>1.5387594607736086E-2</v>
      </c>
    </row>
    <row r="10" spans="1:62" ht="39.950000000000003" customHeight="1">
      <c r="A10" s="16">
        <v>7</v>
      </c>
      <c r="B10" s="1" t="s">
        <v>22</v>
      </c>
      <c r="C10" s="12">
        <v>245</v>
      </c>
      <c r="D10" s="34">
        <v>9</v>
      </c>
      <c r="E10" s="34">
        <v>8</v>
      </c>
      <c r="F10" s="13">
        <v>2</v>
      </c>
      <c r="G10" s="13">
        <v>5325</v>
      </c>
      <c r="H10" s="13">
        <v>31</v>
      </c>
      <c r="I10" s="13">
        <v>3247</v>
      </c>
      <c r="J10" s="13">
        <v>64</v>
      </c>
      <c r="K10" s="13">
        <v>41</v>
      </c>
      <c r="L10" s="13">
        <v>5</v>
      </c>
      <c r="M10" s="13">
        <v>0</v>
      </c>
      <c r="N10" s="13">
        <v>29</v>
      </c>
      <c r="O10" s="13">
        <v>16</v>
      </c>
      <c r="P10" s="13">
        <v>2</v>
      </c>
      <c r="Q10" s="13">
        <v>11</v>
      </c>
      <c r="R10" s="13">
        <v>365</v>
      </c>
      <c r="S10" s="13">
        <v>146</v>
      </c>
      <c r="T10" s="13">
        <v>4</v>
      </c>
      <c r="U10" s="13">
        <v>117</v>
      </c>
      <c r="V10" s="13">
        <v>7180</v>
      </c>
      <c r="W10" s="13">
        <v>40028</v>
      </c>
      <c r="X10" s="13">
        <v>504</v>
      </c>
      <c r="Y10" s="13">
        <v>241</v>
      </c>
      <c r="Z10" s="13">
        <v>160</v>
      </c>
      <c r="AA10" s="13">
        <v>11770</v>
      </c>
      <c r="AB10" s="13">
        <v>5215</v>
      </c>
      <c r="AC10" s="13">
        <v>2323</v>
      </c>
      <c r="AD10" s="13">
        <v>625</v>
      </c>
      <c r="AE10" s="13">
        <v>108</v>
      </c>
      <c r="AF10" s="13">
        <v>2737</v>
      </c>
      <c r="AG10" s="13">
        <v>13835</v>
      </c>
      <c r="AH10" s="13">
        <v>611</v>
      </c>
      <c r="AI10" s="13">
        <v>4189</v>
      </c>
      <c r="AJ10" s="13">
        <v>4670</v>
      </c>
      <c r="AK10" s="13">
        <v>870</v>
      </c>
      <c r="AL10" s="13">
        <v>8123</v>
      </c>
      <c r="AM10" s="13">
        <v>404</v>
      </c>
      <c r="AN10" s="13">
        <v>3340</v>
      </c>
      <c r="AO10" s="13">
        <v>1791</v>
      </c>
      <c r="AP10" s="13">
        <v>9547</v>
      </c>
      <c r="AQ10" s="14">
        <v>82</v>
      </c>
      <c r="AR10" s="15">
        <v>128020</v>
      </c>
      <c r="AS10" s="13">
        <v>1021</v>
      </c>
      <c r="AT10" s="13">
        <v>3777</v>
      </c>
      <c r="AU10" s="13">
        <v>0</v>
      </c>
      <c r="AV10" s="13">
        <v>9</v>
      </c>
      <c r="AW10" s="13">
        <v>269</v>
      </c>
      <c r="AX10" s="13">
        <v>6629</v>
      </c>
      <c r="AY10" s="14">
        <v>-679</v>
      </c>
      <c r="AZ10" s="15">
        <v>11026</v>
      </c>
      <c r="BA10" s="15">
        <v>139046</v>
      </c>
      <c r="BB10" s="15">
        <v>10219</v>
      </c>
      <c r="BC10" s="15">
        <v>21245</v>
      </c>
      <c r="BD10" s="15">
        <v>149265</v>
      </c>
      <c r="BE10" s="14">
        <v>-136228</v>
      </c>
      <c r="BF10" s="15">
        <v>-114983</v>
      </c>
      <c r="BG10" s="15">
        <v>13037</v>
      </c>
      <c r="BI10">
        <f t="shared" si="0"/>
        <v>2.0266674337988899E-2</v>
      </c>
      <c r="BJ10">
        <f t="shared" si="1"/>
        <v>1.1392744116011135E-3</v>
      </c>
    </row>
    <row r="11" spans="1:62" ht="39.950000000000003" customHeight="1">
      <c r="A11" s="16">
        <v>8</v>
      </c>
      <c r="B11" s="1" t="s">
        <v>23</v>
      </c>
      <c r="C11" s="12">
        <v>827</v>
      </c>
      <c r="D11" s="34">
        <v>0</v>
      </c>
      <c r="E11" s="34">
        <v>11</v>
      </c>
      <c r="F11" s="13">
        <v>7</v>
      </c>
      <c r="G11" s="13">
        <v>2138</v>
      </c>
      <c r="H11" s="13">
        <v>289</v>
      </c>
      <c r="I11" s="13">
        <v>337</v>
      </c>
      <c r="J11" s="13">
        <v>1611</v>
      </c>
      <c r="K11" s="13">
        <v>183</v>
      </c>
      <c r="L11" s="13">
        <v>50</v>
      </c>
      <c r="M11" s="13">
        <v>3</v>
      </c>
      <c r="N11" s="13">
        <v>97</v>
      </c>
      <c r="O11" s="13">
        <v>55</v>
      </c>
      <c r="P11" s="13">
        <v>33</v>
      </c>
      <c r="Q11" s="13">
        <v>17</v>
      </c>
      <c r="R11" s="13">
        <v>2032</v>
      </c>
      <c r="S11" s="13">
        <v>261</v>
      </c>
      <c r="T11" s="13">
        <v>2</v>
      </c>
      <c r="U11" s="13">
        <v>224</v>
      </c>
      <c r="V11" s="13">
        <v>3261</v>
      </c>
      <c r="W11" s="13">
        <v>4301</v>
      </c>
      <c r="X11" s="13">
        <v>224</v>
      </c>
      <c r="Y11" s="13">
        <v>639</v>
      </c>
      <c r="Z11" s="13">
        <v>653</v>
      </c>
      <c r="AA11" s="13">
        <v>12</v>
      </c>
      <c r="AB11" s="13">
        <v>11</v>
      </c>
      <c r="AC11" s="13">
        <v>13</v>
      </c>
      <c r="AD11" s="13">
        <v>17</v>
      </c>
      <c r="AE11" s="13">
        <v>20</v>
      </c>
      <c r="AF11" s="13">
        <v>367</v>
      </c>
      <c r="AG11" s="13">
        <v>1420</v>
      </c>
      <c r="AH11" s="13">
        <v>467</v>
      </c>
      <c r="AI11" s="13">
        <v>3903</v>
      </c>
      <c r="AJ11" s="13">
        <v>125244</v>
      </c>
      <c r="AK11" s="13">
        <v>115</v>
      </c>
      <c r="AL11" s="13">
        <v>6317</v>
      </c>
      <c r="AM11" s="13">
        <v>259</v>
      </c>
      <c r="AN11" s="13">
        <v>1323</v>
      </c>
      <c r="AO11" s="13">
        <v>4225</v>
      </c>
      <c r="AP11" s="13">
        <v>206</v>
      </c>
      <c r="AQ11" s="14">
        <v>491</v>
      </c>
      <c r="AR11" s="15">
        <v>161665</v>
      </c>
      <c r="AS11" s="13">
        <v>2460</v>
      </c>
      <c r="AT11" s="13">
        <v>31589</v>
      </c>
      <c r="AU11" s="13">
        <v>0</v>
      </c>
      <c r="AV11" s="13">
        <v>0</v>
      </c>
      <c r="AW11" s="13">
        <v>0</v>
      </c>
      <c r="AX11" s="13">
        <v>0</v>
      </c>
      <c r="AY11" s="14">
        <v>925</v>
      </c>
      <c r="AZ11" s="15">
        <v>34974</v>
      </c>
      <c r="BA11" s="15">
        <v>196639</v>
      </c>
      <c r="BB11" s="15">
        <v>3210</v>
      </c>
      <c r="BC11" s="15">
        <v>38184</v>
      </c>
      <c r="BD11" s="15">
        <v>199849</v>
      </c>
      <c r="BE11" s="14">
        <v>-195288</v>
      </c>
      <c r="BF11" s="15">
        <v>-157104</v>
      </c>
      <c r="BG11" s="15">
        <v>4561</v>
      </c>
      <c r="BI11">
        <f t="shared" si="0"/>
        <v>6.8704580474879817E-3</v>
      </c>
      <c r="BJ11">
        <f t="shared" si="1"/>
        <v>9.5283397903276595E-3</v>
      </c>
    </row>
    <row r="12" spans="1:62" ht="39.950000000000003" customHeight="1">
      <c r="A12" s="16">
        <v>9</v>
      </c>
      <c r="B12" s="1" t="s">
        <v>24</v>
      </c>
      <c r="C12" s="12">
        <v>20</v>
      </c>
      <c r="D12" s="34">
        <v>1</v>
      </c>
      <c r="E12" s="34">
        <v>0</v>
      </c>
      <c r="F12" s="13">
        <v>0</v>
      </c>
      <c r="G12" s="13">
        <v>1614</v>
      </c>
      <c r="H12" s="13">
        <v>3</v>
      </c>
      <c r="I12" s="13">
        <v>79</v>
      </c>
      <c r="J12" s="13">
        <v>53</v>
      </c>
      <c r="K12" s="13">
        <v>2010</v>
      </c>
      <c r="L12" s="13">
        <v>6</v>
      </c>
      <c r="M12" s="13">
        <v>5</v>
      </c>
      <c r="N12" s="13">
        <v>35</v>
      </c>
      <c r="O12" s="13">
        <v>153</v>
      </c>
      <c r="P12" s="13">
        <v>50</v>
      </c>
      <c r="Q12" s="13">
        <v>12</v>
      </c>
      <c r="R12" s="13">
        <v>2157</v>
      </c>
      <c r="S12" s="13">
        <v>248</v>
      </c>
      <c r="T12" s="13">
        <v>0</v>
      </c>
      <c r="U12" s="13">
        <v>29</v>
      </c>
      <c r="V12" s="13">
        <v>127</v>
      </c>
      <c r="W12" s="13">
        <v>42601</v>
      </c>
      <c r="X12" s="13">
        <v>13</v>
      </c>
      <c r="Y12" s="13">
        <v>349</v>
      </c>
      <c r="Z12" s="13">
        <v>23</v>
      </c>
      <c r="AA12" s="13">
        <v>180</v>
      </c>
      <c r="AB12" s="13">
        <v>198</v>
      </c>
      <c r="AC12" s="13">
        <v>6</v>
      </c>
      <c r="AD12" s="13">
        <v>13</v>
      </c>
      <c r="AE12" s="13">
        <v>47</v>
      </c>
      <c r="AF12" s="13">
        <v>25</v>
      </c>
      <c r="AG12" s="13">
        <v>12</v>
      </c>
      <c r="AH12" s="13">
        <v>82</v>
      </c>
      <c r="AI12" s="13">
        <v>1153</v>
      </c>
      <c r="AJ12" s="13">
        <v>775</v>
      </c>
      <c r="AK12" s="13">
        <v>25</v>
      </c>
      <c r="AL12" s="13">
        <v>478</v>
      </c>
      <c r="AM12" s="13">
        <v>152</v>
      </c>
      <c r="AN12" s="13">
        <v>878</v>
      </c>
      <c r="AO12" s="13">
        <v>262</v>
      </c>
      <c r="AP12" s="13">
        <v>110</v>
      </c>
      <c r="AQ12" s="14">
        <v>315</v>
      </c>
      <c r="AR12" s="15">
        <v>54299</v>
      </c>
      <c r="AS12" s="13">
        <v>167</v>
      </c>
      <c r="AT12" s="13">
        <v>1648</v>
      </c>
      <c r="AU12" s="13">
        <v>0</v>
      </c>
      <c r="AV12" s="13">
        <v>0</v>
      </c>
      <c r="AW12" s="13">
        <v>0</v>
      </c>
      <c r="AX12" s="13">
        <v>0</v>
      </c>
      <c r="AY12" s="14">
        <v>-303</v>
      </c>
      <c r="AZ12" s="15">
        <v>1512</v>
      </c>
      <c r="BA12" s="15">
        <v>55811</v>
      </c>
      <c r="BB12" s="15">
        <v>9823</v>
      </c>
      <c r="BC12" s="15">
        <v>11335</v>
      </c>
      <c r="BD12" s="15">
        <v>65634</v>
      </c>
      <c r="BE12" s="14">
        <v>-51332</v>
      </c>
      <c r="BF12" s="15">
        <v>-39997</v>
      </c>
      <c r="BG12" s="15">
        <v>14302</v>
      </c>
      <c r="BI12">
        <f t="shared" si="0"/>
        <v>8.0252996721076442E-2</v>
      </c>
      <c r="BJ12">
        <f t="shared" si="1"/>
        <v>4.970940509183571E-4</v>
      </c>
    </row>
    <row r="13" spans="1:62" ht="39.950000000000003" customHeight="1">
      <c r="A13" s="16">
        <v>10</v>
      </c>
      <c r="B13" s="1" t="s">
        <v>25</v>
      </c>
      <c r="C13" s="12">
        <v>0</v>
      </c>
      <c r="D13" s="34">
        <v>0</v>
      </c>
      <c r="E13" s="34">
        <v>0</v>
      </c>
      <c r="F13" s="13">
        <v>6</v>
      </c>
      <c r="G13" s="13">
        <v>0</v>
      </c>
      <c r="H13" s="13">
        <v>1</v>
      </c>
      <c r="I13" s="13">
        <v>150</v>
      </c>
      <c r="J13" s="13">
        <v>0</v>
      </c>
      <c r="K13" s="13">
        <v>161</v>
      </c>
      <c r="L13" s="13">
        <v>4483</v>
      </c>
      <c r="M13" s="13">
        <v>2</v>
      </c>
      <c r="N13" s="13">
        <v>2317</v>
      </c>
      <c r="O13" s="13">
        <v>1439</v>
      </c>
      <c r="P13" s="13">
        <v>879</v>
      </c>
      <c r="Q13" s="13">
        <v>38</v>
      </c>
      <c r="R13" s="13">
        <v>46</v>
      </c>
      <c r="S13" s="13">
        <v>1386</v>
      </c>
      <c r="T13" s="13">
        <v>5</v>
      </c>
      <c r="U13" s="13">
        <v>2271</v>
      </c>
      <c r="V13" s="13">
        <v>65</v>
      </c>
      <c r="W13" s="13">
        <v>18598</v>
      </c>
      <c r="X13" s="13">
        <v>0</v>
      </c>
      <c r="Y13" s="13">
        <v>2</v>
      </c>
      <c r="Z13" s="13">
        <v>0</v>
      </c>
      <c r="AA13" s="13">
        <v>0</v>
      </c>
      <c r="AB13" s="13">
        <v>0</v>
      </c>
      <c r="AC13" s="13">
        <v>0</v>
      </c>
      <c r="AD13" s="13">
        <v>0</v>
      </c>
      <c r="AE13" s="13">
        <v>0</v>
      </c>
      <c r="AF13" s="13">
        <v>83</v>
      </c>
      <c r="AG13" s="13">
        <v>0</v>
      </c>
      <c r="AH13" s="13">
        <v>21</v>
      </c>
      <c r="AI13" s="13">
        <v>0</v>
      </c>
      <c r="AJ13" s="13">
        <v>0</v>
      </c>
      <c r="AK13" s="13">
        <v>0</v>
      </c>
      <c r="AL13" s="13">
        <v>159</v>
      </c>
      <c r="AM13" s="13">
        <v>2</v>
      </c>
      <c r="AN13" s="13">
        <v>12</v>
      </c>
      <c r="AO13" s="13">
        <v>9</v>
      </c>
      <c r="AP13" s="13">
        <v>0</v>
      </c>
      <c r="AQ13" s="14">
        <v>332</v>
      </c>
      <c r="AR13" s="15">
        <v>32467</v>
      </c>
      <c r="AS13" s="13">
        <v>0</v>
      </c>
      <c r="AT13" s="13">
        <v>-419</v>
      </c>
      <c r="AU13" s="13">
        <v>0</v>
      </c>
      <c r="AV13" s="13">
        <v>0</v>
      </c>
      <c r="AW13" s="13">
        <v>-323</v>
      </c>
      <c r="AX13" s="13">
        <v>-1843</v>
      </c>
      <c r="AY13" s="14">
        <v>-76</v>
      </c>
      <c r="AZ13" s="15">
        <v>-2661</v>
      </c>
      <c r="BA13" s="15">
        <v>29806</v>
      </c>
      <c r="BB13" s="15">
        <v>9823</v>
      </c>
      <c r="BC13" s="15">
        <v>7162</v>
      </c>
      <c r="BD13" s="15">
        <v>39629</v>
      </c>
      <c r="BE13" s="14">
        <v>-31120</v>
      </c>
      <c r="BF13" s="15">
        <v>-23958</v>
      </c>
      <c r="BG13" s="15">
        <v>8509</v>
      </c>
      <c r="BI13">
        <f t="shared" si="0"/>
        <v>-4.4085083540226888E-2</v>
      </c>
      <c r="BJ13">
        <f t="shared" si="1"/>
        <v>-1.2638495590703376E-4</v>
      </c>
    </row>
    <row r="14" spans="1:62" ht="39.950000000000003" customHeight="1">
      <c r="A14" s="16">
        <v>11</v>
      </c>
      <c r="B14" s="1" t="s">
        <v>26</v>
      </c>
      <c r="C14" s="12">
        <v>0</v>
      </c>
      <c r="D14" s="34">
        <v>0</v>
      </c>
      <c r="E14" s="34">
        <v>0</v>
      </c>
      <c r="F14" s="13">
        <v>0</v>
      </c>
      <c r="G14" s="13">
        <v>512</v>
      </c>
      <c r="H14" s="13">
        <v>0</v>
      </c>
      <c r="I14" s="13">
        <v>47</v>
      </c>
      <c r="J14" s="13">
        <v>54</v>
      </c>
      <c r="K14" s="13">
        <v>18</v>
      </c>
      <c r="L14" s="13">
        <v>221</v>
      </c>
      <c r="M14" s="13">
        <v>504</v>
      </c>
      <c r="N14" s="13">
        <v>607</v>
      </c>
      <c r="O14" s="13">
        <v>540</v>
      </c>
      <c r="P14" s="13">
        <v>146</v>
      </c>
      <c r="Q14" s="13">
        <v>74</v>
      </c>
      <c r="R14" s="13">
        <v>1316</v>
      </c>
      <c r="S14" s="13">
        <v>1431</v>
      </c>
      <c r="T14" s="13">
        <v>29</v>
      </c>
      <c r="U14" s="13">
        <v>223</v>
      </c>
      <c r="V14" s="13">
        <v>306</v>
      </c>
      <c r="W14" s="13">
        <v>6791</v>
      </c>
      <c r="X14" s="13">
        <v>74</v>
      </c>
      <c r="Y14" s="13">
        <v>15</v>
      </c>
      <c r="Z14" s="13">
        <v>0</v>
      </c>
      <c r="AA14" s="13">
        <v>22</v>
      </c>
      <c r="AB14" s="13">
        <v>7</v>
      </c>
      <c r="AC14" s="13">
        <v>0</v>
      </c>
      <c r="AD14" s="13">
        <v>0</v>
      </c>
      <c r="AE14" s="13">
        <v>0</v>
      </c>
      <c r="AF14" s="13">
        <v>7</v>
      </c>
      <c r="AG14" s="13">
        <v>84</v>
      </c>
      <c r="AH14" s="13">
        <v>124</v>
      </c>
      <c r="AI14" s="13">
        <v>46</v>
      </c>
      <c r="AJ14" s="13">
        <v>1171</v>
      </c>
      <c r="AK14" s="13">
        <v>10</v>
      </c>
      <c r="AL14" s="13">
        <v>533</v>
      </c>
      <c r="AM14" s="13">
        <v>53</v>
      </c>
      <c r="AN14" s="13">
        <v>173</v>
      </c>
      <c r="AO14" s="13">
        <v>103</v>
      </c>
      <c r="AP14" s="13">
        <v>21</v>
      </c>
      <c r="AQ14" s="14">
        <v>256</v>
      </c>
      <c r="AR14" s="15">
        <v>15518</v>
      </c>
      <c r="AS14" s="13">
        <v>18</v>
      </c>
      <c r="AT14" s="13">
        <v>2044</v>
      </c>
      <c r="AU14" s="13">
        <v>0</v>
      </c>
      <c r="AV14" s="13">
        <v>0</v>
      </c>
      <c r="AW14" s="13">
        <v>0</v>
      </c>
      <c r="AX14" s="13">
        <v>-2247</v>
      </c>
      <c r="AY14" s="14">
        <v>-126</v>
      </c>
      <c r="AZ14" s="15">
        <v>-311</v>
      </c>
      <c r="BA14" s="15">
        <v>15207</v>
      </c>
      <c r="BB14" s="15">
        <v>7747</v>
      </c>
      <c r="BC14" s="15">
        <v>7436</v>
      </c>
      <c r="BD14" s="15">
        <v>22954</v>
      </c>
      <c r="BE14" s="14">
        <v>-22126</v>
      </c>
      <c r="BF14" s="15">
        <v>-14690</v>
      </c>
      <c r="BG14" s="15">
        <v>828</v>
      </c>
      <c r="BI14">
        <f t="shared" si="0"/>
        <v>-0.45498783454987834</v>
      </c>
      <c r="BJ14">
        <f t="shared" si="1"/>
        <v>6.1654140781378759E-4</v>
      </c>
    </row>
    <row r="15" spans="1:62" ht="39.950000000000003" customHeight="1">
      <c r="A15" s="16">
        <v>12</v>
      </c>
      <c r="B15" s="1" t="s">
        <v>27</v>
      </c>
      <c r="C15" s="12">
        <v>10</v>
      </c>
      <c r="D15" s="34">
        <v>0</v>
      </c>
      <c r="E15" s="34">
        <v>5</v>
      </c>
      <c r="F15" s="13">
        <v>35</v>
      </c>
      <c r="G15" s="13">
        <v>6518</v>
      </c>
      <c r="H15" s="13">
        <v>21</v>
      </c>
      <c r="I15" s="13">
        <v>289</v>
      </c>
      <c r="J15" s="13">
        <v>98</v>
      </c>
      <c r="K15" s="13">
        <v>119</v>
      </c>
      <c r="L15" s="13">
        <v>2</v>
      </c>
      <c r="M15" s="13">
        <v>3</v>
      </c>
      <c r="N15" s="13">
        <v>681</v>
      </c>
      <c r="O15" s="13">
        <v>309</v>
      </c>
      <c r="P15" s="13">
        <v>250</v>
      </c>
      <c r="Q15" s="13">
        <v>66</v>
      </c>
      <c r="R15" s="13">
        <v>1482</v>
      </c>
      <c r="S15" s="13">
        <v>747</v>
      </c>
      <c r="T15" s="13">
        <v>17</v>
      </c>
      <c r="U15" s="13">
        <v>512</v>
      </c>
      <c r="V15" s="13">
        <v>250</v>
      </c>
      <c r="W15" s="13">
        <v>75852</v>
      </c>
      <c r="X15" s="13">
        <v>142</v>
      </c>
      <c r="Y15" s="13">
        <v>53</v>
      </c>
      <c r="Z15" s="13">
        <v>7</v>
      </c>
      <c r="AA15" s="13">
        <v>5313</v>
      </c>
      <c r="AB15" s="13">
        <v>1294</v>
      </c>
      <c r="AC15" s="13">
        <v>62</v>
      </c>
      <c r="AD15" s="13">
        <v>153</v>
      </c>
      <c r="AE15" s="13">
        <v>177</v>
      </c>
      <c r="AF15" s="13">
        <v>747</v>
      </c>
      <c r="AG15" s="13">
        <v>325</v>
      </c>
      <c r="AH15" s="13">
        <v>2597</v>
      </c>
      <c r="AI15" s="13">
        <v>103</v>
      </c>
      <c r="AJ15" s="13">
        <v>271</v>
      </c>
      <c r="AK15" s="13">
        <v>119</v>
      </c>
      <c r="AL15" s="13">
        <v>1787</v>
      </c>
      <c r="AM15" s="13">
        <v>78</v>
      </c>
      <c r="AN15" s="13">
        <v>1366</v>
      </c>
      <c r="AO15" s="13">
        <v>949</v>
      </c>
      <c r="AP15" s="13">
        <v>8</v>
      </c>
      <c r="AQ15" s="14">
        <v>390</v>
      </c>
      <c r="AR15" s="15">
        <v>103207</v>
      </c>
      <c r="AS15" s="13">
        <v>428</v>
      </c>
      <c r="AT15" s="13">
        <v>3361</v>
      </c>
      <c r="AU15" s="13">
        <v>0</v>
      </c>
      <c r="AV15" s="13">
        <v>1</v>
      </c>
      <c r="AW15" s="13">
        <v>327</v>
      </c>
      <c r="AX15" s="13">
        <v>5781</v>
      </c>
      <c r="AY15" s="14">
        <v>-122</v>
      </c>
      <c r="AZ15" s="15">
        <v>9776</v>
      </c>
      <c r="BA15" s="15">
        <v>112983</v>
      </c>
      <c r="BB15" s="15">
        <v>5723</v>
      </c>
      <c r="BC15" s="15">
        <v>15499</v>
      </c>
      <c r="BD15" s="15">
        <v>118706</v>
      </c>
      <c r="BE15" s="14">
        <v>-108911</v>
      </c>
      <c r="BF15" s="15">
        <v>-93412</v>
      </c>
      <c r="BG15" s="15">
        <v>9795</v>
      </c>
      <c r="BI15">
        <f t="shared" si="0"/>
        <v>3.6040820300399123E-2</v>
      </c>
      <c r="BJ15">
        <f t="shared" si="1"/>
        <v>1.0137943599129843E-3</v>
      </c>
    </row>
    <row r="16" spans="1:62" ht="39.950000000000003" customHeight="1">
      <c r="A16" s="16">
        <v>13</v>
      </c>
      <c r="B16" s="1" t="s">
        <v>28</v>
      </c>
      <c r="C16" s="12">
        <v>0</v>
      </c>
      <c r="D16" s="34">
        <v>0</v>
      </c>
      <c r="E16" s="34">
        <v>0</v>
      </c>
      <c r="F16" s="13">
        <v>15</v>
      </c>
      <c r="G16" s="13">
        <v>0</v>
      </c>
      <c r="H16" s="13">
        <v>0</v>
      </c>
      <c r="I16" s="13">
        <v>45</v>
      </c>
      <c r="J16" s="13">
        <v>0</v>
      </c>
      <c r="K16" s="13">
        <v>4</v>
      </c>
      <c r="L16" s="13">
        <v>0</v>
      </c>
      <c r="M16" s="13">
        <v>0</v>
      </c>
      <c r="N16" s="13">
        <v>7</v>
      </c>
      <c r="O16" s="13">
        <v>2525</v>
      </c>
      <c r="P16" s="13">
        <v>426</v>
      </c>
      <c r="Q16" s="13">
        <v>25</v>
      </c>
      <c r="R16" s="13">
        <v>278</v>
      </c>
      <c r="S16" s="13">
        <v>256</v>
      </c>
      <c r="T16" s="13">
        <v>0</v>
      </c>
      <c r="U16" s="13">
        <v>383</v>
      </c>
      <c r="V16" s="13">
        <v>7</v>
      </c>
      <c r="W16" s="13">
        <v>5677</v>
      </c>
      <c r="X16" s="13">
        <v>0</v>
      </c>
      <c r="Y16" s="13">
        <v>887</v>
      </c>
      <c r="Z16" s="13">
        <v>0</v>
      </c>
      <c r="AA16" s="13">
        <v>5</v>
      </c>
      <c r="AB16" s="13">
        <v>3</v>
      </c>
      <c r="AC16" s="13">
        <v>0</v>
      </c>
      <c r="AD16" s="13">
        <v>0</v>
      </c>
      <c r="AE16" s="13">
        <v>0</v>
      </c>
      <c r="AF16" s="13">
        <v>103</v>
      </c>
      <c r="AG16" s="13">
        <v>6</v>
      </c>
      <c r="AH16" s="13">
        <v>204</v>
      </c>
      <c r="AI16" s="13">
        <v>0</v>
      </c>
      <c r="AJ16" s="13">
        <v>0</v>
      </c>
      <c r="AK16" s="13">
        <v>0</v>
      </c>
      <c r="AL16" s="13">
        <v>12380</v>
      </c>
      <c r="AM16" s="13">
        <v>0</v>
      </c>
      <c r="AN16" s="13">
        <v>0</v>
      </c>
      <c r="AO16" s="13">
        <v>7</v>
      </c>
      <c r="AP16" s="13">
        <v>0</v>
      </c>
      <c r="AQ16" s="14">
        <v>0</v>
      </c>
      <c r="AR16" s="15">
        <v>23243</v>
      </c>
      <c r="AS16" s="13">
        <v>0</v>
      </c>
      <c r="AT16" s="13">
        <v>161</v>
      </c>
      <c r="AU16" s="13">
        <v>0</v>
      </c>
      <c r="AV16" s="13">
        <v>0</v>
      </c>
      <c r="AW16" s="13">
        <v>3382</v>
      </c>
      <c r="AX16" s="13">
        <v>49584</v>
      </c>
      <c r="AY16" s="14">
        <v>166</v>
      </c>
      <c r="AZ16" s="15">
        <v>53293</v>
      </c>
      <c r="BA16" s="15">
        <v>76536</v>
      </c>
      <c r="BB16" s="15">
        <v>13705</v>
      </c>
      <c r="BC16" s="15">
        <v>66998</v>
      </c>
      <c r="BD16" s="15">
        <v>90241</v>
      </c>
      <c r="BE16" s="14">
        <v>-76224</v>
      </c>
      <c r="BF16" s="15">
        <v>-9226</v>
      </c>
      <c r="BG16" s="15">
        <v>14017</v>
      </c>
      <c r="BI16">
        <f t="shared" si="0"/>
        <v>4.0765130134838845E-3</v>
      </c>
      <c r="BJ16">
        <f t="shared" si="1"/>
        <v>4.8563193081222996E-5</v>
      </c>
    </row>
    <row r="17" spans="1:62" ht="39.950000000000003" customHeight="1">
      <c r="A17" s="16">
        <v>14</v>
      </c>
      <c r="B17" s="1" t="s">
        <v>29</v>
      </c>
      <c r="C17" s="12">
        <v>0</v>
      </c>
      <c r="D17" s="34">
        <v>0</v>
      </c>
      <c r="E17" s="34">
        <v>0</v>
      </c>
      <c r="F17" s="13">
        <v>2</v>
      </c>
      <c r="G17" s="13">
        <v>0</v>
      </c>
      <c r="H17" s="13">
        <v>0</v>
      </c>
      <c r="I17" s="13">
        <v>2</v>
      </c>
      <c r="J17" s="13">
        <v>0</v>
      </c>
      <c r="K17" s="13">
        <v>4</v>
      </c>
      <c r="L17" s="13">
        <v>1</v>
      </c>
      <c r="M17" s="13">
        <v>1</v>
      </c>
      <c r="N17" s="13">
        <v>1</v>
      </c>
      <c r="O17" s="13">
        <v>118</v>
      </c>
      <c r="P17" s="13">
        <v>1156</v>
      </c>
      <c r="Q17" s="13">
        <v>3</v>
      </c>
      <c r="R17" s="13">
        <v>492</v>
      </c>
      <c r="S17" s="13">
        <v>129</v>
      </c>
      <c r="T17" s="13">
        <v>0</v>
      </c>
      <c r="U17" s="13">
        <v>48</v>
      </c>
      <c r="V17" s="13">
        <v>22</v>
      </c>
      <c r="W17" s="13">
        <v>42</v>
      </c>
      <c r="X17" s="13">
        <v>2</v>
      </c>
      <c r="Y17" s="13">
        <v>22</v>
      </c>
      <c r="Z17" s="13">
        <v>0</v>
      </c>
      <c r="AA17" s="13">
        <v>5</v>
      </c>
      <c r="AB17" s="13">
        <v>2</v>
      </c>
      <c r="AC17" s="13">
        <v>0</v>
      </c>
      <c r="AD17" s="13">
        <v>0</v>
      </c>
      <c r="AE17" s="13">
        <v>0</v>
      </c>
      <c r="AF17" s="13">
        <v>50</v>
      </c>
      <c r="AG17" s="13">
        <v>4</v>
      </c>
      <c r="AH17" s="13">
        <v>10</v>
      </c>
      <c r="AI17" s="13">
        <v>0</v>
      </c>
      <c r="AJ17" s="13">
        <v>0</v>
      </c>
      <c r="AK17" s="13">
        <v>0</v>
      </c>
      <c r="AL17" s="13">
        <v>18362</v>
      </c>
      <c r="AM17" s="13">
        <v>0</v>
      </c>
      <c r="AN17" s="13">
        <v>0</v>
      </c>
      <c r="AO17" s="13">
        <v>8</v>
      </c>
      <c r="AP17" s="13">
        <v>0</v>
      </c>
      <c r="AQ17" s="14">
        <v>0</v>
      </c>
      <c r="AR17" s="15">
        <v>20486</v>
      </c>
      <c r="AS17" s="13">
        <v>0</v>
      </c>
      <c r="AT17" s="13">
        <v>94</v>
      </c>
      <c r="AU17" s="13">
        <v>0</v>
      </c>
      <c r="AV17" s="13">
        <v>0</v>
      </c>
      <c r="AW17" s="13">
        <v>1034</v>
      </c>
      <c r="AX17" s="13">
        <v>69857</v>
      </c>
      <c r="AY17" s="14">
        <v>248</v>
      </c>
      <c r="AZ17" s="15">
        <v>71233</v>
      </c>
      <c r="BA17" s="15">
        <v>91719</v>
      </c>
      <c r="BB17" s="15">
        <v>7344</v>
      </c>
      <c r="BC17" s="15">
        <v>78577</v>
      </c>
      <c r="BD17" s="15">
        <v>99063</v>
      </c>
      <c r="BE17" s="14">
        <v>-90250</v>
      </c>
      <c r="BF17" s="15">
        <v>-11673</v>
      </c>
      <c r="BG17" s="15">
        <v>8813</v>
      </c>
      <c r="BI17">
        <f t="shared" si="0"/>
        <v>1.6016310688079849E-2</v>
      </c>
      <c r="BJ17">
        <f t="shared" si="1"/>
        <v>2.8353665525682993E-5</v>
      </c>
    </row>
    <row r="18" spans="1:62" ht="39.950000000000003" customHeight="1">
      <c r="A18" s="16">
        <v>15</v>
      </c>
      <c r="B18" s="1" t="s">
        <v>30</v>
      </c>
      <c r="C18" s="12">
        <v>38</v>
      </c>
      <c r="D18" s="34">
        <v>0</v>
      </c>
      <c r="E18" s="34">
        <v>0</v>
      </c>
      <c r="F18" s="13">
        <v>0</v>
      </c>
      <c r="G18" s="13">
        <v>0</v>
      </c>
      <c r="H18" s="13">
        <v>0</v>
      </c>
      <c r="I18" s="13">
        <v>0</v>
      </c>
      <c r="J18" s="13">
        <v>0</v>
      </c>
      <c r="K18" s="13">
        <v>0</v>
      </c>
      <c r="L18" s="13">
        <v>0</v>
      </c>
      <c r="M18" s="13">
        <v>0</v>
      </c>
      <c r="N18" s="13">
        <v>0</v>
      </c>
      <c r="O18" s="13">
        <v>49</v>
      </c>
      <c r="P18" s="13">
        <v>46</v>
      </c>
      <c r="Q18" s="13">
        <v>127</v>
      </c>
      <c r="R18" s="13">
        <v>0</v>
      </c>
      <c r="S18" s="13">
        <v>50</v>
      </c>
      <c r="T18" s="13">
        <v>1</v>
      </c>
      <c r="U18" s="13">
        <v>29</v>
      </c>
      <c r="V18" s="13">
        <v>3</v>
      </c>
      <c r="W18" s="13">
        <v>159</v>
      </c>
      <c r="X18" s="13">
        <v>0</v>
      </c>
      <c r="Y18" s="13">
        <v>8</v>
      </c>
      <c r="Z18" s="13">
        <v>1</v>
      </c>
      <c r="AA18" s="13">
        <v>2485</v>
      </c>
      <c r="AB18" s="13">
        <v>208</v>
      </c>
      <c r="AC18" s="13">
        <v>7</v>
      </c>
      <c r="AD18" s="13">
        <v>0</v>
      </c>
      <c r="AE18" s="13">
        <v>0</v>
      </c>
      <c r="AF18" s="13">
        <v>74</v>
      </c>
      <c r="AG18" s="13">
        <v>226</v>
      </c>
      <c r="AH18" s="13">
        <v>1981</v>
      </c>
      <c r="AI18" s="13">
        <v>0</v>
      </c>
      <c r="AJ18" s="13">
        <v>10092</v>
      </c>
      <c r="AK18" s="13">
        <v>0</v>
      </c>
      <c r="AL18" s="13">
        <v>6804</v>
      </c>
      <c r="AM18" s="13">
        <v>3</v>
      </c>
      <c r="AN18" s="13">
        <v>0</v>
      </c>
      <c r="AO18" s="13">
        <v>621</v>
      </c>
      <c r="AP18" s="13">
        <v>546</v>
      </c>
      <c r="AQ18" s="14">
        <v>0</v>
      </c>
      <c r="AR18" s="15">
        <v>23558</v>
      </c>
      <c r="AS18" s="13">
        <v>33</v>
      </c>
      <c r="AT18" s="13">
        <v>1210</v>
      </c>
      <c r="AU18" s="13">
        <v>0</v>
      </c>
      <c r="AV18" s="13">
        <v>0</v>
      </c>
      <c r="AW18" s="13">
        <v>6627</v>
      </c>
      <c r="AX18" s="13">
        <v>65513</v>
      </c>
      <c r="AY18" s="14">
        <v>411</v>
      </c>
      <c r="AZ18" s="15">
        <v>73794</v>
      </c>
      <c r="BA18" s="15">
        <v>97352</v>
      </c>
      <c r="BB18" s="15">
        <v>1197</v>
      </c>
      <c r="BC18" s="15">
        <v>74991</v>
      </c>
      <c r="BD18" s="15">
        <v>98549</v>
      </c>
      <c r="BE18" s="14">
        <v>-96850</v>
      </c>
      <c r="BF18" s="15">
        <v>-21859</v>
      </c>
      <c r="BG18" s="15">
        <v>1699</v>
      </c>
      <c r="BI18">
        <f t="shared" si="0"/>
        <v>5.1565453200755895E-3</v>
      </c>
      <c r="BJ18">
        <f t="shared" si="1"/>
        <v>3.6497803495825977E-4</v>
      </c>
    </row>
    <row r="19" spans="1:62" ht="39.950000000000003" customHeight="1">
      <c r="A19" s="16">
        <v>16</v>
      </c>
      <c r="B19" s="1" t="s">
        <v>31</v>
      </c>
      <c r="C19" s="12">
        <v>0</v>
      </c>
      <c r="D19" s="34">
        <v>0</v>
      </c>
      <c r="E19" s="34">
        <v>0</v>
      </c>
      <c r="F19" s="13">
        <v>0</v>
      </c>
      <c r="G19" s="13">
        <v>1</v>
      </c>
      <c r="H19" s="13">
        <v>0</v>
      </c>
      <c r="I19" s="13">
        <v>0</v>
      </c>
      <c r="J19" s="13">
        <v>0</v>
      </c>
      <c r="K19" s="13">
        <v>0</v>
      </c>
      <c r="L19" s="13">
        <v>0</v>
      </c>
      <c r="M19" s="13">
        <v>0</v>
      </c>
      <c r="N19" s="13">
        <v>9</v>
      </c>
      <c r="O19" s="13">
        <v>228</v>
      </c>
      <c r="P19" s="13">
        <v>38</v>
      </c>
      <c r="Q19" s="13">
        <v>226</v>
      </c>
      <c r="R19" s="13">
        <v>55361</v>
      </c>
      <c r="S19" s="13">
        <v>4927</v>
      </c>
      <c r="T19" s="13">
        <v>159</v>
      </c>
      <c r="U19" s="13">
        <v>28</v>
      </c>
      <c r="V19" s="13">
        <v>142</v>
      </c>
      <c r="W19" s="13">
        <v>283</v>
      </c>
      <c r="X19" s="13">
        <v>1</v>
      </c>
      <c r="Y19" s="13">
        <v>2</v>
      </c>
      <c r="Z19" s="13">
        <v>0</v>
      </c>
      <c r="AA19" s="13">
        <v>18</v>
      </c>
      <c r="AB19" s="13">
        <v>26</v>
      </c>
      <c r="AC19" s="13">
        <v>26</v>
      </c>
      <c r="AD19" s="13">
        <v>0</v>
      </c>
      <c r="AE19" s="13">
        <v>0</v>
      </c>
      <c r="AF19" s="13">
        <v>13</v>
      </c>
      <c r="AG19" s="13">
        <v>1461</v>
      </c>
      <c r="AH19" s="13">
        <v>1373</v>
      </c>
      <c r="AI19" s="13">
        <v>740</v>
      </c>
      <c r="AJ19" s="13">
        <v>7</v>
      </c>
      <c r="AK19" s="13">
        <v>0</v>
      </c>
      <c r="AL19" s="13">
        <v>18640</v>
      </c>
      <c r="AM19" s="13">
        <v>0</v>
      </c>
      <c r="AN19" s="13">
        <v>0</v>
      </c>
      <c r="AO19" s="13">
        <v>11</v>
      </c>
      <c r="AP19" s="13">
        <v>796</v>
      </c>
      <c r="AQ19" s="14">
        <v>0</v>
      </c>
      <c r="AR19" s="15">
        <v>84516</v>
      </c>
      <c r="AS19" s="13">
        <v>8</v>
      </c>
      <c r="AT19" s="13">
        <v>1931</v>
      </c>
      <c r="AU19" s="13">
        <v>0</v>
      </c>
      <c r="AV19" s="13">
        <v>0</v>
      </c>
      <c r="AW19" s="13">
        <v>0</v>
      </c>
      <c r="AX19" s="13">
        <v>0</v>
      </c>
      <c r="AY19" s="14">
        <v>639</v>
      </c>
      <c r="AZ19" s="15">
        <v>2578</v>
      </c>
      <c r="BA19" s="15">
        <v>87094</v>
      </c>
      <c r="BB19" s="15">
        <v>161827</v>
      </c>
      <c r="BC19" s="15">
        <v>164405</v>
      </c>
      <c r="BD19" s="15">
        <v>248921</v>
      </c>
      <c r="BE19" s="14">
        <v>-83987</v>
      </c>
      <c r="BF19" s="15">
        <v>80418</v>
      </c>
      <c r="BG19" s="15">
        <v>164934</v>
      </c>
      <c r="BI19">
        <f t="shared" si="0"/>
        <v>3.5674099249087154E-2</v>
      </c>
      <c r="BJ19">
        <f t="shared" si="1"/>
        <v>5.82456682235041E-4</v>
      </c>
    </row>
    <row r="20" spans="1:62" ht="39.950000000000003" customHeight="1">
      <c r="A20" s="16">
        <v>17</v>
      </c>
      <c r="B20" s="1" t="s">
        <v>32</v>
      </c>
      <c r="C20" s="12">
        <v>0</v>
      </c>
      <c r="D20" s="34">
        <v>0</v>
      </c>
      <c r="E20" s="34">
        <v>9</v>
      </c>
      <c r="F20" s="13">
        <v>0</v>
      </c>
      <c r="G20" s="13">
        <v>0</v>
      </c>
      <c r="H20" s="13">
        <v>0</v>
      </c>
      <c r="I20" s="13">
        <v>4</v>
      </c>
      <c r="J20" s="13">
        <v>0</v>
      </c>
      <c r="K20" s="13">
        <v>1</v>
      </c>
      <c r="L20" s="13">
        <v>0</v>
      </c>
      <c r="M20" s="13">
        <v>0</v>
      </c>
      <c r="N20" s="13">
        <v>7</v>
      </c>
      <c r="O20" s="13">
        <v>175</v>
      </c>
      <c r="P20" s="13">
        <v>198</v>
      </c>
      <c r="Q20" s="13">
        <v>32</v>
      </c>
      <c r="R20" s="13">
        <v>12078</v>
      </c>
      <c r="S20" s="13">
        <v>2463</v>
      </c>
      <c r="T20" s="13">
        <v>12</v>
      </c>
      <c r="U20" s="13">
        <v>231</v>
      </c>
      <c r="V20" s="13">
        <v>16</v>
      </c>
      <c r="W20" s="13">
        <v>6891</v>
      </c>
      <c r="X20" s="13">
        <v>1</v>
      </c>
      <c r="Y20" s="13">
        <v>16</v>
      </c>
      <c r="Z20" s="13">
        <v>0</v>
      </c>
      <c r="AA20" s="13">
        <v>360</v>
      </c>
      <c r="AB20" s="13">
        <v>126</v>
      </c>
      <c r="AC20" s="13">
        <v>2</v>
      </c>
      <c r="AD20" s="13">
        <v>27</v>
      </c>
      <c r="AE20" s="13">
        <v>0</v>
      </c>
      <c r="AF20" s="13">
        <v>281</v>
      </c>
      <c r="AG20" s="13">
        <v>260</v>
      </c>
      <c r="AH20" s="13">
        <v>1080</v>
      </c>
      <c r="AI20" s="13">
        <v>300</v>
      </c>
      <c r="AJ20" s="13">
        <v>72</v>
      </c>
      <c r="AK20" s="13">
        <v>0</v>
      </c>
      <c r="AL20" s="13">
        <v>9092</v>
      </c>
      <c r="AM20" s="13">
        <v>8</v>
      </c>
      <c r="AN20" s="13">
        <v>22</v>
      </c>
      <c r="AO20" s="13">
        <v>90</v>
      </c>
      <c r="AP20" s="13">
        <v>0</v>
      </c>
      <c r="AQ20" s="14">
        <v>78</v>
      </c>
      <c r="AR20" s="15">
        <v>33932</v>
      </c>
      <c r="AS20" s="13">
        <v>941</v>
      </c>
      <c r="AT20" s="13">
        <v>38325</v>
      </c>
      <c r="AU20" s="13">
        <v>0</v>
      </c>
      <c r="AV20" s="13">
        <v>0</v>
      </c>
      <c r="AW20" s="13">
        <v>4645</v>
      </c>
      <c r="AX20" s="13">
        <v>49162</v>
      </c>
      <c r="AY20" s="14">
        <v>326</v>
      </c>
      <c r="AZ20" s="15">
        <v>93399</v>
      </c>
      <c r="BA20" s="15">
        <v>127331</v>
      </c>
      <c r="BB20" s="15">
        <v>23254</v>
      </c>
      <c r="BC20" s="15">
        <v>116653</v>
      </c>
      <c r="BD20" s="15">
        <v>150585</v>
      </c>
      <c r="BE20" s="14">
        <v>-122748</v>
      </c>
      <c r="BF20" s="15">
        <v>-6095</v>
      </c>
      <c r="BG20" s="15">
        <v>27837</v>
      </c>
      <c r="BI20">
        <f t="shared" si="0"/>
        <v>3.599280615089806E-2</v>
      </c>
      <c r="BJ20">
        <f t="shared" si="1"/>
        <v>1.1560151396508518E-2</v>
      </c>
    </row>
    <row r="21" spans="1:62" ht="39.950000000000003" customHeight="1">
      <c r="A21" s="16">
        <v>18</v>
      </c>
      <c r="B21" s="1" t="s">
        <v>33</v>
      </c>
      <c r="C21" s="12">
        <v>0</v>
      </c>
      <c r="D21" s="34">
        <v>0</v>
      </c>
      <c r="E21" s="34">
        <v>0</v>
      </c>
      <c r="F21" s="13">
        <v>0</v>
      </c>
      <c r="G21" s="13">
        <v>7</v>
      </c>
      <c r="H21" s="13">
        <v>0</v>
      </c>
      <c r="I21" s="13">
        <v>0</v>
      </c>
      <c r="J21" s="13">
        <v>0</v>
      </c>
      <c r="K21" s="13">
        <v>0</v>
      </c>
      <c r="L21" s="13">
        <v>0</v>
      </c>
      <c r="M21" s="13">
        <v>0</v>
      </c>
      <c r="N21" s="13">
        <v>0</v>
      </c>
      <c r="O21" s="13">
        <v>41</v>
      </c>
      <c r="P21" s="13">
        <v>3</v>
      </c>
      <c r="Q21" s="13">
        <v>0</v>
      </c>
      <c r="R21" s="13">
        <v>12</v>
      </c>
      <c r="S21" s="13">
        <v>2</v>
      </c>
      <c r="T21" s="13">
        <v>11</v>
      </c>
      <c r="U21" s="13">
        <v>94</v>
      </c>
      <c r="V21" s="13">
        <v>0</v>
      </c>
      <c r="W21" s="13">
        <v>1487</v>
      </c>
      <c r="X21" s="13">
        <v>3</v>
      </c>
      <c r="Y21" s="13">
        <v>1</v>
      </c>
      <c r="Z21" s="13">
        <v>1</v>
      </c>
      <c r="AA21" s="13">
        <v>500</v>
      </c>
      <c r="AB21" s="13">
        <v>178</v>
      </c>
      <c r="AC21" s="13">
        <v>84</v>
      </c>
      <c r="AD21" s="13">
        <v>154</v>
      </c>
      <c r="AE21" s="13">
        <v>0</v>
      </c>
      <c r="AF21" s="13">
        <v>91</v>
      </c>
      <c r="AG21" s="13">
        <v>228</v>
      </c>
      <c r="AH21" s="13">
        <v>1058</v>
      </c>
      <c r="AI21" s="13">
        <v>64</v>
      </c>
      <c r="AJ21" s="13">
        <v>32</v>
      </c>
      <c r="AK21" s="13">
        <v>4</v>
      </c>
      <c r="AL21" s="13">
        <v>2604</v>
      </c>
      <c r="AM21" s="13">
        <v>1</v>
      </c>
      <c r="AN21" s="13">
        <v>88</v>
      </c>
      <c r="AO21" s="13">
        <v>42</v>
      </c>
      <c r="AP21" s="13">
        <v>0</v>
      </c>
      <c r="AQ21" s="14">
        <v>0</v>
      </c>
      <c r="AR21" s="15">
        <v>6790</v>
      </c>
      <c r="AS21" s="13">
        <v>530</v>
      </c>
      <c r="AT21" s="13">
        <v>43654</v>
      </c>
      <c r="AU21" s="13">
        <v>0</v>
      </c>
      <c r="AV21" s="13">
        <v>0</v>
      </c>
      <c r="AW21" s="13">
        <v>14225</v>
      </c>
      <c r="AX21" s="13">
        <v>89003</v>
      </c>
      <c r="AY21" s="14">
        <v>503</v>
      </c>
      <c r="AZ21" s="15">
        <v>147915</v>
      </c>
      <c r="BA21" s="15">
        <v>154705</v>
      </c>
      <c r="BB21" s="15">
        <v>325</v>
      </c>
      <c r="BC21" s="15">
        <v>148240</v>
      </c>
      <c r="BD21" s="15">
        <v>155030</v>
      </c>
      <c r="BE21" s="14">
        <v>-154499</v>
      </c>
      <c r="BF21" s="15">
        <v>-6259</v>
      </c>
      <c r="BG21" s="15">
        <v>531</v>
      </c>
      <c r="BI21">
        <f t="shared" si="0"/>
        <v>1.3315665298471169E-3</v>
      </c>
      <c r="BJ21">
        <f t="shared" si="1"/>
        <v>1.3167562924023036E-2</v>
      </c>
    </row>
    <row r="22" spans="1:62" ht="39.950000000000003" customHeight="1">
      <c r="A22" s="16">
        <v>19</v>
      </c>
      <c r="B22" s="1" t="s">
        <v>34</v>
      </c>
      <c r="C22" s="12">
        <v>0</v>
      </c>
      <c r="D22" s="34">
        <v>0</v>
      </c>
      <c r="E22" s="34">
        <v>221</v>
      </c>
      <c r="F22" s="13">
        <v>0</v>
      </c>
      <c r="G22" s="13">
        <v>0</v>
      </c>
      <c r="H22" s="13">
        <v>0</v>
      </c>
      <c r="I22" s="13">
        <v>0</v>
      </c>
      <c r="J22" s="13">
        <v>0</v>
      </c>
      <c r="K22" s="13">
        <v>0</v>
      </c>
      <c r="L22" s="13">
        <v>0</v>
      </c>
      <c r="M22" s="13">
        <v>0</v>
      </c>
      <c r="N22" s="13">
        <v>0</v>
      </c>
      <c r="O22" s="13">
        <v>0</v>
      </c>
      <c r="P22" s="13">
        <v>0</v>
      </c>
      <c r="Q22" s="13">
        <v>0</v>
      </c>
      <c r="R22" s="13">
        <v>0</v>
      </c>
      <c r="S22" s="13">
        <v>0</v>
      </c>
      <c r="T22" s="13">
        <v>0</v>
      </c>
      <c r="U22" s="13">
        <v>1350</v>
      </c>
      <c r="V22" s="13">
        <v>0</v>
      </c>
      <c r="W22" s="13">
        <v>0</v>
      </c>
      <c r="X22" s="13">
        <v>0</v>
      </c>
      <c r="Y22" s="13">
        <v>0</v>
      </c>
      <c r="Z22" s="13">
        <v>0</v>
      </c>
      <c r="AA22" s="13">
        <v>7</v>
      </c>
      <c r="AB22" s="13">
        <v>3</v>
      </c>
      <c r="AC22" s="13">
        <v>0</v>
      </c>
      <c r="AD22" s="13">
        <v>0</v>
      </c>
      <c r="AE22" s="13">
        <v>0</v>
      </c>
      <c r="AF22" s="13">
        <v>30169</v>
      </c>
      <c r="AG22" s="13">
        <v>0</v>
      </c>
      <c r="AH22" s="13">
        <v>3353</v>
      </c>
      <c r="AI22" s="13">
        <v>32</v>
      </c>
      <c r="AJ22" s="13">
        <v>0</v>
      </c>
      <c r="AK22" s="13">
        <v>0</v>
      </c>
      <c r="AL22" s="13">
        <v>18241</v>
      </c>
      <c r="AM22" s="13">
        <v>0</v>
      </c>
      <c r="AN22" s="13">
        <v>0</v>
      </c>
      <c r="AO22" s="13">
        <v>27</v>
      </c>
      <c r="AP22" s="13">
        <v>0</v>
      </c>
      <c r="AQ22" s="14">
        <v>0</v>
      </c>
      <c r="AR22" s="15">
        <v>53403</v>
      </c>
      <c r="AS22" s="13">
        <v>0</v>
      </c>
      <c r="AT22" s="13">
        <v>43197</v>
      </c>
      <c r="AU22" s="13">
        <v>0</v>
      </c>
      <c r="AV22" s="13">
        <v>0</v>
      </c>
      <c r="AW22" s="13">
        <v>12610</v>
      </c>
      <c r="AX22" s="13">
        <v>137161</v>
      </c>
      <c r="AY22" s="14">
        <v>917</v>
      </c>
      <c r="AZ22" s="15">
        <v>193885</v>
      </c>
      <c r="BA22" s="15">
        <v>247288</v>
      </c>
      <c r="BB22" s="15">
        <v>7568</v>
      </c>
      <c r="BC22" s="15">
        <v>201453</v>
      </c>
      <c r="BD22" s="15">
        <v>254856</v>
      </c>
      <c r="BE22" s="14">
        <v>-243657</v>
      </c>
      <c r="BF22" s="15">
        <v>-42204</v>
      </c>
      <c r="BG22" s="15">
        <v>11199</v>
      </c>
      <c r="BI22">
        <f t="shared" si="0"/>
        <v>1.4683284267736352E-2</v>
      </c>
      <c r="BJ22">
        <f t="shared" si="1"/>
        <v>1.3029715848009875E-2</v>
      </c>
    </row>
    <row r="23" spans="1:62" ht="39.950000000000003" customHeight="1">
      <c r="A23" s="16">
        <v>20</v>
      </c>
      <c r="B23" s="1" t="s">
        <v>35</v>
      </c>
      <c r="C23" s="12">
        <v>331</v>
      </c>
      <c r="D23" s="34">
        <v>30</v>
      </c>
      <c r="E23" s="34">
        <v>395</v>
      </c>
      <c r="F23" s="13">
        <v>341</v>
      </c>
      <c r="G23" s="13">
        <v>11998</v>
      </c>
      <c r="H23" s="13">
        <v>208</v>
      </c>
      <c r="I23" s="13">
        <v>548</v>
      </c>
      <c r="J23" s="13">
        <v>141</v>
      </c>
      <c r="K23" s="13">
        <v>378</v>
      </c>
      <c r="L23" s="13">
        <v>58</v>
      </c>
      <c r="M23" s="13">
        <v>10</v>
      </c>
      <c r="N23" s="13">
        <v>112</v>
      </c>
      <c r="O23" s="13">
        <v>268</v>
      </c>
      <c r="P23" s="13">
        <v>149</v>
      </c>
      <c r="Q23" s="13">
        <v>88</v>
      </c>
      <c r="R23" s="13">
        <v>5474</v>
      </c>
      <c r="S23" s="13">
        <v>852</v>
      </c>
      <c r="T23" s="13">
        <v>28</v>
      </c>
      <c r="U23" s="13">
        <v>210</v>
      </c>
      <c r="V23" s="13">
        <v>8374</v>
      </c>
      <c r="W23" s="13">
        <v>25789</v>
      </c>
      <c r="X23" s="13">
        <v>14048</v>
      </c>
      <c r="Y23" s="13">
        <v>4274</v>
      </c>
      <c r="Z23" s="13">
        <v>1661</v>
      </c>
      <c r="AA23" s="13">
        <v>27533</v>
      </c>
      <c r="AB23" s="13">
        <v>21156</v>
      </c>
      <c r="AC23" s="13">
        <v>11532</v>
      </c>
      <c r="AD23" s="13">
        <v>2747</v>
      </c>
      <c r="AE23" s="13">
        <v>294</v>
      </c>
      <c r="AF23" s="13">
        <v>74284</v>
      </c>
      <c r="AG23" s="13">
        <v>26435</v>
      </c>
      <c r="AH23" s="13">
        <v>13512</v>
      </c>
      <c r="AI23" s="13">
        <v>14581</v>
      </c>
      <c r="AJ23" s="13">
        <v>9200</v>
      </c>
      <c r="AK23" s="13">
        <v>2940</v>
      </c>
      <c r="AL23" s="13">
        <v>37705</v>
      </c>
      <c r="AM23" s="13">
        <v>1443</v>
      </c>
      <c r="AN23" s="13">
        <v>4543</v>
      </c>
      <c r="AO23" s="13">
        <v>9621</v>
      </c>
      <c r="AP23" s="13">
        <v>4292</v>
      </c>
      <c r="AQ23" s="14">
        <v>1933</v>
      </c>
      <c r="AR23" s="15">
        <v>339516</v>
      </c>
      <c r="AS23" s="13">
        <v>3710</v>
      </c>
      <c r="AT23" s="13">
        <v>116389</v>
      </c>
      <c r="AU23" s="13">
        <v>0</v>
      </c>
      <c r="AV23" s="13">
        <v>2</v>
      </c>
      <c r="AW23" s="13">
        <v>1709</v>
      </c>
      <c r="AX23" s="13">
        <v>15896</v>
      </c>
      <c r="AY23" s="14">
        <v>1259</v>
      </c>
      <c r="AZ23" s="15">
        <v>138965</v>
      </c>
      <c r="BA23" s="15">
        <v>478481</v>
      </c>
      <c r="BB23" s="15">
        <v>26590</v>
      </c>
      <c r="BC23" s="15">
        <v>165555</v>
      </c>
      <c r="BD23" s="15">
        <v>505071</v>
      </c>
      <c r="BE23" s="14">
        <v>-434800</v>
      </c>
      <c r="BF23" s="15">
        <v>-269245</v>
      </c>
      <c r="BG23" s="15">
        <v>70271</v>
      </c>
      <c r="BI23">
        <f t="shared" si="0"/>
        <v>9.1290981251084147E-2</v>
      </c>
      <c r="BJ23">
        <f t="shared" si="1"/>
        <v>3.5106965711369335E-2</v>
      </c>
    </row>
    <row r="24" spans="1:62" ht="39.950000000000003" customHeight="1">
      <c r="A24" s="16">
        <v>21</v>
      </c>
      <c r="B24" s="1" t="s">
        <v>36</v>
      </c>
      <c r="C24" s="12">
        <v>27</v>
      </c>
      <c r="D24" s="34">
        <v>1</v>
      </c>
      <c r="E24" s="34">
        <v>3</v>
      </c>
      <c r="F24" s="13">
        <v>19</v>
      </c>
      <c r="G24" s="13">
        <v>214</v>
      </c>
      <c r="H24" s="13">
        <v>10</v>
      </c>
      <c r="I24" s="13">
        <v>31</v>
      </c>
      <c r="J24" s="13">
        <v>13</v>
      </c>
      <c r="K24" s="13">
        <v>69</v>
      </c>
      <c r="L24" s="13">
        <v>25</v>
      </c>
      <c r="M24" s="13">
        <v>3</v>
      </c>
      <c r="N24" s="13">
        <v>39</v>
      </c>
      <c r="O24" s="13">
        <v>26</v>
      </c>
      <c r="P24" s="13">
        <v>24</v>
      </c>
      <c r="Q24" s="13">
        <v>2</v>
      </c>
      <c r="R24" s="13">
        <v>281</v>
      </c>
      <c r="S24" s="13">
        <v>47</v>
      </c>
      <c r="T24" s="13">
        <v>1</v>
      </c>
      <c r="U24" s="13">
        <v>10</v>
      </c>
      <c r="V24" s="13">
        <v>125</v>
      </c>
      <c r="W24" s="13">
        <v>658</v>
      </c>
      <c r="X24" s="13">
        <v>4239</v>
      </c>
      <c r="Y24" s="13">
        <v>2015</v>
      </c>
      <c r="Z24" s="13">
        <v>144</v>
      </c>
      <c r="AA24" s="13">
        <v>3884</v>
      </c>
      <c r="AB24" s="13">
        <v>2684</v>
      </c>
      <c r="AC24" s="13">
        <v>1265</v>
      </c>
      <c r="AD24" s="13">
        <v>5689</v>
      </c>
      <c r="AE24" s="13">
        <v>4663</v>
      </c>
      <c r="AF24" s="13">
        <v>4396</v>
      </c>
      <c r="AG24" s="13">
        <v>2686</v>
      </c>
      <c r="AH24" s="13">
        <v>3729</v>
      </c>
      <c r="AI24" s="13">
        <v>4022</v>
      </c>
      <c r="AJ24" s="13">
        <v>1970</v>
      </c>
      <c r="AK24" s="13">
        <v>90</v>
      </c>
      <c r="AL24" s="13">
        <v>2213</v>
      </c>
      <c r="AM24" s="13">
        <v>148</v>
      </c>
      <c r="AN24" s="13">
        <v>658</v>
      </c>
      <c r="AO24" s="13">
        <v>1038</v>
      </c>
      <c r="AP24" s="13">
        <v>0</v>
      </c>
      <c r="AQ24" s="14">
        <v>9</v>
      </c>
      <c r="AR24" s="15">
        <v>47170</v>
      </c>
      <c r="AS24" s="13">
        <v>0</v>
      </c>
      <c r="AT24" s="13">
        <v>0</v>
      </c>
      <c r="AU24" s="13">
        <v>0</v>
      </c>
      <c r="AV24" s="13">
        <v>0</v>
      </c>
      <c r="AW24" s="13">
        <v>263657</v>
      </c>
      <c r="AX24" s="13">
        <v>482686</v>
      </c>
      <c r="AY24" s="14">
        <v>0</v>
      </c>
      <c r="AZ24" s="15">
        <v>746343</v>
      </c>
      <c r="BA24" s="15">
        <v>793513</v>
      </c>
      <c r="BB24" s="15">
        <v>0</v>
      </c>
      <c r="BC24" s="15">
        <v>746343</v>
      </c>
      <c r="BD24" s="15">
        <v>793513</v>
      </c>
      <c r="BE24" s="14">
        <v>0</v>
      </c>
      <c r="BF24" s="15">
        <v>746343</v>
      </c>
      <c r="BG24" s="15">
        <v>793513</v>
      </c>
      <c r="BI24">
        <f t="shared" si="0"/>
        <v>1</v>
      </c>
      <c r="BJ24">
        <f t="shared" si="1"/>
        <v>0</v>
      </c>
    </row>
    <row r="25" spans="1:62" ht="39.950000000000003" customHeight="1">
      <c r="A25" s="16">
        <v>22</v>
      </c>
      <c r="B25" s="1" t="s">
        <v>37</v>
      </c>
      <c r="C25" s="12">
        <v>122</v>
      </c>
      <c r="D25" s="34">
        <v>6</v>
      </c>
      <c r="E25" s="34">
        <v>3</v>
      </c>
      <c r="F25" s="13">
        <v>46</v>
      </c>
      <c r="G25" s="13">
        <v>3993</v>
      </c>
      <c r="H25" s="13">
        <v>111</v>
      </c>
      <c r="I25" s="13">
        <v>251</v>
      </c>
      <c r="J25" s="13">
        <v>93</v>
      </c>
      <c r="K25" s="13">
        <v>531</v>
      </c>
      <c r="L25" s="13">
        <v>361</v>
      </c>
      <c r="M25" s="13">
        <v>25</v>
      </c>
      <c r="N25" s="13">
        <v>223</v>
      </c>
      <c r="O25" s="13">
        <v>156</v>
      </c>
      <c r="P25" s="13">
        <v>90</v>
      </c>
      <c r="Q25" s="13">
        <v>17</v>
      </c>
      <c r="R25" s="13">
        <v>3950</v>
      </c>
      <c r="S25" s="13">
        <v>264</v>
      </c>
      <c r="T25" s="13">
        <v>4</v>
      </c>
      <c r="U25" s="13">
        <v>197</v>
      </c>
      <c r="V25" s="13">
        <v>1629</v>
      </c>
      <c r="W25" s="13">
        <v>2725</v>
      </c>
      <c r="X25" s="13">
        <v>25885</v>
      </c>
      <c r="Y25" s="13">
        <v>3243</v>
      </c>
      <c r="Z25" s="13">
        <v>3343</v>
      </c>
      <c r="AA25" s="13">
        <v>7419</v>
      </c>
      <c r="AB25" s="13">
        <v>29425</v>
      </c>
      <c r="AC25" s="13">
        <v>2486</v>
      </c>
      <c r="AD25" s="13">
        <v>8935</v>
      </c>
      <c r="AE25" s="13">
        <v>0</v>
      </c>
      <c r="AF25" s="13">
        <v>11053</v>
      </c>
      <c r="AG25" s="13">
        <v>4625</v>
      </c>
      <c r="AH25" s="13">
        <v>6072</v>
      </c>
      <c r="AI25" s="13">
        <v>11877</v>
      </c>
      <c r="AJ25" s="13">
        <v>12274</v>
      </c>
      <c r="AK25" s="13">
        <v>220</v>
      </c>
      <c r="AL25" s="13">
        <v>10052</v>
      </c>
      <c r="AM25" s="13">
        <v>4669</v>
      </c>
      <c r="AN25" s="13">
        <v>18829</v>
      </c>
      <c r="AO25" s="13">
        <v>9380</v>
      </c>
      <c r="AP25" s="13">
        <v>0</v>
      </c>
      <c r="AQ25" s="14">
        <v>307</v>
      </c>
      <c r="AR25" s="15">
        <v>184891</v>
      </c>
      <c r="AS25" s="13">
        <v>96</v>
      </c>
      <c r="AT25" s="13">
        <v>85367</v>
      </c>
      <c r="AU25" s="13">
        <v>0</v>
      </c>
      <c r="AV25" s="13">
        <v>0</v>
      </c>
      <c r="AW25" s="13">
        <v>0</v>
      </c>
      <c r="AX25" s="13">
        <v>0</v>
      </c>
      <c r="AY25" s="14">
        <v>0</v>
      </c>
      <c r="AZ25" s="15">
        <v>85463</v>
      </c>
      <c r="BA25" s="15">
        <v>270354</v>
      </c>
      <c r="BB25" s="15">
        <v>120281</v>
      </c>
      <c r="BC25" s="15">
        <v>205744</v>
      </c>
      <c r="BD25" s="15">
        <v>390635</v>
      </c>
      <c r="BE25" s="14">
        <v>-103228</v>
      </c>
      <c r="BF25" s="15">
        <v>102516</v>
      </c>
      <c r="BG25" s="15">
        <v>287407</v>
      </c>
      <c r="BI25">
        <f t="shared" si="0"/>
        <v>0.6181746894811988</v>
      </c>
      <c r="BJ25">
        <f t="shared" si="1"/>
        <v>2.5749652818414681E-2</v>
      </c>
    </row>
    <row r="26" spans="1:62" ht="39.950000000000003" customHeight="1">
      <c r="A26" s="16">
        <v>23</v>
      </c>
      <c r="B26" s="1" t="s">
        <v>38</v>
      </c>
      <c r="C26" s="12">
        <v>13</v>
      </c>
      <c r="D26" s="34">
        <v>0</v>
      </c>
      <c r="E26" s="34">
        <v>1</v>
      </c>
      <c r="F26" s="13">
        <v>7</v>
      </c>
      <c r="G26" s="13">
        <v>638</v>
      </c>
      <c r="H26" s="13">
        <v>3</v>
      </c>
      <c r="I26" s="13">
        <v>11</v>
      </c>
      <c r="J26" s="13">
        <v>5</v>
      </c>
      <c r="K26" s="13">
        <v>20</v>
      </c>
      <c r="L26" s="13">
        <v>9</v>
      </c>
      <c r="M26" s="13">
        <v>0</v>
      </c>
      <c r="N26" s="13">
        <v>8</v>
      </c>
      <c r="O26" s="13">
        <v>9</v>
      </c>
      <c r="P26" s="13">
        <v>5</v>
      </c>
      <c r="Q26" s="13">
        <v>0</v>
      </c>
      <c r="R26" s="13">
        <v>98</v>
      </c>
      <c r="S26" s="13">
        <v>14</v>
      </c>
      <c r="T26" s="13">
        <v>0</v>
      </c>
      <c r="U26" s="13">
        <v>7</v>
      </c>
      <c r="V26" s="13">
        <v>58</v>
      </c>
      <c r="W26" s="13">
        <v>716</v>
      </c>
      <c r="X26" s="13">
        <v>271</v>
      </c>
      <c r="Y26" s="13">
        <v>5976</v>
      </c>
      <c r="Z26" s="13">
        <v>425</v>
      </c>
      <c r="AA26" s="13">
        <v>1554</v>
      </c>
      <c r="AB26" s="13">
        <v>3197</v>
      </c>
      <c r="AC26" s="13">
        <v>709</v>
      </c>
      <c r="AD26" s="13">
        <v>913</v>
      </c>
      <c r="AE26" s="13">
        <v>3</v>
      </c>
      <c r="AF26" s="13">
        <v>1732</v>
      </c>
      <c r="AG26" s="13">
        <v>1560</v>
      </c>
      <c r="AH26" s="13">
        <v>2012</v>
      </c>
      <c r="AI26" s="13">
        <v>5669</v>
      </c>
      <c r="AJ26" s="13">
        <v>4192</v>
      </c>
      <c r="AK26" s="13">
        <v>108</v>
      </c>
      <c r="AL26" s="13">
        <v>1280</v>
      </c>
      <c r="AM26" s="13">
        <v>976</v>
      </c>
      <c r="AN26" s="13">
        <v>4805</v>
      </c>
      <c r="AO26" s="13">
        <v>2416</v>
      </c>
      <c r="AP26" s="13">
        <v>0</v>
      </c>
      <c r="AQ26" s="14">
        <v>116</v>
      </c>
      <c r="AR26" s="15">
        <v>39536</v>
      </c>
      <c r="AS26" s="13">
        <v>38</v>
      </c>
      <c r="AT26" s="13">
        <v>33427</v>
      </c>
      <c r="AU26" s="13">
        <v>0</v>
      </c>
      <c r="AV26" s="13">
        <v>-4079</v>
      </c>
      <c r="AW26" s="13">
        <v>0</v>
      </c>
      <c r="AX26" s="13">
        <v>0</v>
      </c>
      <c r="AY26" s="14">
        <v>0</v>
      </c>
      <c r="AZ26" s="15">
        <v>29386</v>
      </c>
      <c r="BA26" s="15">
        <v>68922</v>
      </c>
      <c r="BB26" s="15">
        <v>339</v>
      </c>
      <c r="BC26" s="15">
        <v>29725</v>
      </c>
      <c r="BD26" s="15">
        <v>69261</v>
      </c>
      <c r="BE26" s="14">
        <v>-1687</v>
      </c>
      <c r="BF26" s="15">
        <v>28038</v>
      </c>
      <c r="BG26" s="15">
        <v>67574</v>
      </c>
      <c r="BI26">
        <f t="shared" si="0"/>
        <v>0.97552305504773518</v>
      </c>
      <c r="BJ26">
        <f t="shared" si="1"/>
        <v>1.0082744441776653E-2</v>
      </c>
    </row>
    <row r="27" spans="1:62" ht="39.950000000000003" customHeight="1">
      <c r="A27" s="16">
        <v>24</v>
      </c>
      <c r="B27" s="1" t="s">
        <v>39</v>
      </c>
      <c r="C27" s="12">
        <v>7</v>
      </c>
      <c r="D27" s="34">
        <v>0</v>
      </c>
      <c r="E27" s="34">
        <v>0</v>
      </c>
      <c r="F27" s="13">
        <v>2</v>
      </c>
      <c r="G27" s="13">
        <v>246</v>
      </c>
      <c r="H27" s="13">
        <v>1</v>
      </c>
      <c r="I27" s="13">
        <v>4</v>
      </c>
      <c r="J27" s="13">
        <v>12</v>
      </c>
      <c r="K27" s="13">
        <v>53</v>
      </c>
      <c r="L27" s="13">
        <v>0</v>
      </c>
      <c r="M27" s="13">
        <v>0</v>
      </c>
      <c r="N27" s="13">
        <v>0</v>
      </c>
      <c r="O27" s="13">
        <v>4</v>
      </c>
      <c r="P27" s="13">
        <v>0</v>
      </c>
      <c r="Q27" s="13">
        <v>0</v>
      </c>
      <c r="R27" s="13">
        <v>80</v>
      </c>
      <c r="S27" s="13">
        <v>6</v>
      </c>
      <c r="T27" s="13">
        <v>0</v>
      </c>
      <c r="U27" s="13">
        <v>16</v>
      </c>
      <c r="V27" s="13">
        <v>30</v>
      </c>
      <c r="W27" s="13">
        <v>1286</v>
      </c>
      <c r="X27" s="13">
        <v>2952</v>
      </c>
      <c r="Y27" s="13">
        <v>114</v>
      </c>
      <c r="Z27" s="13">
        <v>0</v>
      </c>
      <c r="AA27" s="13">
        <v>1510</v>
      </c>
      <c r="AB27" s="13">
        <v>1112</v>
      </c>
      <c r="AC27" s="13">
        <v>1701</v>
      </c>
      <c r="AD27" s="13">
        <v>30</v>
      </c>
      <c r="AE27" s="13">
        <v>0</v>
      </c>
      <c r="AF27" s="13">
        <v>4301</v>
      </c>
      <c r="AG27" s="13">
        <v>2892</v>
      </c>
      <c r="AH27" s="13">
        <v>12165</v>
      </c>
      <c r="AI27" s="13">
        <v>2925</v>
      </c>
      <c r="AJ27" s="13">
        <v>3450</v>
      </c>
      <c r="AK27" s="13">
        <v>1</v>
      </c>
      <c r="AL27" s="13">
        <v>488</v>
      </c>
      <c r="AM27" s="13">
        <v>3867</v>
      </c>
      <c r="AN27" s="13">
        <v>8235</v>
      </c>
      <c r="AO27" s="13">
        <v>4235</v>
      </c>
      <c r="AP27" s="13">
        <v>0</v>
      </c>
      <c r="AQ27" s="14">
        <v>965</v>
      </c>
      <c r="AR27" s="15">
        <v>52690</v>
      </c>
      <c r="AS27" s="13">
        <v>0</v>
      </c>
      <c r="AT27" s="13">
        <v>3585</v>
      </c>
      <c r="AU27" s="13">
        <v>0</v>
      </c>
      <c r="AV27" s="13">
        <v>9462</v>
      </c>
      <c r="AW27" s="13">
        <v>0</v>
      </c>
      <c r="AX27" s="13">
        <v>0</v>
      </c>
      <c r="AY27" s="14">
        <v>0</v>
      </c>
      <c r="AZ27" s="15">
        <v>13047</v>
      </c>
      <c r="BA27" s="15">
        <v>65737</v>
      </c>
      <c r="BB27" s="15">
        <v>73</v>
      </c>
      <c r="BC27" s="15">
        <v>13120</v>
      </c>
      <c r="BD27" s="15">
        <v>65810</v>
      </c>
      <c r="BE27" s="14">
        <v>-20477</v>
      </c>
      <c r="BF27" s="15">
        <v>-7357</v>
      </c>
      <c r="BG27" s="15">
        <v>45333</v>
      </c>
      <c r="BI27">
        <f t="shared" si="0"/>
        <v>0.68850114851605637</v>
      </c>
      <c r="BJ27">
        <f t="shared" si="1"/>
        <v>1.0813605415912076E-3</v>
      </c>
    </row>
    <row r="28" spans="1:62" ht="39.950000000000003" customHeight="1">
      <c r="A28" s="16">
        <v>25</v>
      </c>
      <c r="B28" s="1" t="s">
        <v>192</v>
      </c>
      <c r="C28" s="12">
        <v>441</v>
      </c>
      <c r="D28" s="34">
        <v>16</v>
      </c>
      <c r="E28" s="34">
        <v>112</v>
      </c>
      <c r="F28" s="13">
        <v>56</v>
      </c>
      <c r="G28" s="13">
        <v>18807</v>
      </c>
      <c r="H28" s="13">
        <v>270</v>
      </c>
      <c r="I28" s="13">
        <v>920</v>
      </c>
      <c r="J28" s="13">
        <v>272</v>
      </c>
      <c r="K28" s="13">
        <v>473</v>
      </c>
      <c r="L28" s="13">
        <v>326</v>
      </c>
      <c r="M28" s="13">
        <v>45</v>
      </c>
      <c r="N28" s="13">
        <v>432</v>
      </c>
      <c r="O28" s="13">
        <v>536</v>
      </c>
      <c r="P28" s="13">
        <v>288</v>
      </c>
      <c r="Q28" s="13">
        <v>74</v>
      </c>
      <c r="R28" s="13">
        <v>6485</v>
      </c>
      <c r="S28" s="13">
        <v>1227</v>
      </c>
      <c r="T28" s="13">
        <v>23</v>
      </c>
      <c r="U28" s="13">
        <v>649</v>
      </c>
      <c r="V28" s="13">
        <v>4439</v>
      </c>
      <c r="W28" s="13">
        <v>42226</v>
      </c>
      <c r="X28" s="13">
        <v>4875</v>
      </c>
      <c r="Y28" s="13">
        <v>1223</v>
      </c>
      <c r="Z28" s="13">
        <v>530</v>
      </c>
      <c r="AA28" s="13">
        <v>13662</v>
      </c>
      <c r="AB28" s="13">
        <v>5834</v>
      </c>
      <c r="AC28" s="13">
        <v>2100</v>
      </c>
      <c r="AD28" s="13">
        <v>852</v>
      </c>
      <c r="AE28" s="13">
        <v>140</v>
      </c>
      <c r="AF28" s="13">
        <v>5810</v>
      </c>
      <c r="AG28" s="13">
        <v>8970</v>
      </c>
      <c r="AH28" s="13">
        <v>3160</v>
      </c>
      <c r="AI28" s="13">
        <v>6421</v>
      </c>
      <c r="AJ28" s="13">
        <v>43302</v>
      </c>
      <c r="AK28" s="13">
        <v>1068</v>
      </c>
      <c r="AL28" s="13">
        <v>21988</v>
      </c>
      <c r="AM28" s="13">
        <v>2872</v>
      </c>
      <c r="AN28" s="13">
        <v>40807</v>
      </c>
      <c r="AO28" s="13">
        <v>5286</v>
      </c>
      <c r="AP28" s="13">
        <v>3279</v>
      </c>
      <c r="AQ28" s="14">
        <v>664</v>
      </c>
      <c r="AR28" s="15">
        <v>250960</v>
      </c>
      <c r="AS28" s="13">
        <v>5754</v>
      </c>
      <c r="AT28" s="13">
        <v>152688</v>
      </c>
      <c r="AU28" s="13">
        <v>0</v>
      </c>
      <c r="AV28" s="13">
        <v>81</v>
      </c>
      <c r="AW28" s="13">
        <v>5788</v>
      </c>
      <c r="AX28" s="13">
        <v>72754</v>
      </c>
      <c r="AY28" s="14">
        <v>1941</v>
      </c>
      <c r="AZ28" s="15">
        <v>239006</v>
      </c>
      <c r="BA28" s="15">
        <v>489966</v>
      </c>
      <c r="BB28" s="15">
        <v>1210908</v>
      </c>
      <c r="BC28" s="15">
        <v>1449914</v>
      </c>
      <c r="BD28" s="15">
        <v>1700874</v>
      </c>
      <c r="BE28" s="14">
        <v>-312980</v>
      </c>
      <c r="BF28" s="15">
        <v>1136934</v>
      </c>
      <c r="BG28" s="15">
        <v>1387894</v>
      </c>
      <c r="BI28">
        <f t="shared" si="0"/>
        <v>0.3612209826804309</v>
      </c>
      <c r="BJ28">
        <f t="shared" si="1"/>
        <v>4.6056005125377497E-2</v>
      </c>
    </row>
    <row r="29" spans="1:62" ht="39.950000000000003" customHeight="1">
      <c r="A29" s="16">
        <v>26</v>
      </c>
      <c r="B29" s="1" t="s">
        <v>193</v>
      </c>
      <c r="C29" s="12">
        <v>316</v>
      </c>
      <c r="D29" s="34">
        <v>6</v>
      </c>
      <c r="E29" s="34">
        <v>47</v>
      </c>
      <c r="F29" s="13">
        <v>27</v>
      </c>
      <c r="G29" s="13">
        <v>937</v>
      </c>
      <c r="H29" s="13">
        <v>109</v>
      </c>
      <c r="I29" s="13">
        <v>75</v>
      </c>
      <c r="J29" s="13">
        <v>8</v>
      </c>
      <c r="K29" s="13">
        <v>42</v>
      </c>
      <c r="L29" s="13">
        <v>10</v>
      </c>
      <c r="M29" s="13">
        <v>2</v>
      </c>
      <c r="N29" s="13">
        <v>14</v>
      </c>
      <c r="O29" s="13">
        <v>55</v>
      </c>
      <c r="P29" s="13">
        <v>44</v>
      </c>
      <c r="Q29" s="13">
        <v>9</v>
      </c>
      <c r="R29" s="13">
        <v>220</v>
      </c>
      <c r="S29" s="13">
        <v>110</v>
      </c>
      <c r="T29" s="13">
        <v>2</v>
      </c>
      <c r="U29" s="13">
        <v>45</v>
      </c>
      <c r="V29" s="13">
        <v>211</v>
      </c>
      <c r="W29" s="13">
        <v>3999</v>
      </c>
      <c r="X29" s="13">
        <v>167</v>
      </c>
      <c r="Y29" s="13">
        <v>233</v>
      </c>
      <c r="Z29" s="13">
        <v>244</v>
      </c>
      <c r="AA29" s="13">
        <v>7685</v>
      </c>
      <c r="AB29" s="13">
        <v>3573</v>
      </c>
      <c r="AC29" s="13">
        <v>1250</v>
      </c>
      <c r="AD29" s="13">
        <v>1258</v>
      </c>
      <c r="AE29" s="13">
        <v>228</v>
      </c>
      <c r="AF29" s="13">
        <v>2117</v>
      </c>
      <c r="AG29" s="13">
        <v>3625</v>
      </c>
      <c r="AH29" s="13">
        <v>2577</v>
      </c>
      <c r="AI29" s="13">
        <v>4319</v>
      </c>
      <c r="AJ29" s="13">
        <v>3938</v>
      </c>
      <c r="AK29" s="13">
        <v>837</v>
      </c>
      <c r="AL29" s="13">
        <v>9268</v>
      </c>
      <c r="AM29" s="13">
        <v>1711</v>
      </c>
      <c r="AN29" s="13">
        <v>23420</v>
      </c>
      <c r="AO29" s="13">
        <v>4522</v>
      </c>
      <c r="AP29" s="13">
        <v>1734</v>
      </c>
      <c r="AQ29" s="14">
        <v>97</v>
      </c>
      <c r="AR29" s="15">
        <v>79091</v>
      </c>
      <c r="AS29" s="13">
        <v>17888</v>
      </c>
      <c r="AT29" s="13">
        <v>430300</v>
      </c>
      <c r="AU29" s="13">
        <v>0</v>
      </c>
      <c r="AV29" s="13">
        <v>114</v>
      </c>
      <c r="AW29" s="13">
        <v>1605</v>
      </c>
      <c r="AX29" s="13">
        <v>21421</v>
      </c>
      <c r="AY29" s="14">
        <v>0</v>
      </c>
      <c r="AZ29" s="15">
        <v>471328</v>
      </c>
      <c r="BA29" s="15">
        <v>550419</v>
      </c>
      <c r="BB29" s="15">
        <v>180836</v>
      </c>
      <c r="BC29" s="15">
        <v>652164</v>
      </c>
      <c r="BD29" s="15">
        <v>731255</v>
      </c>
      <c r="BE29" s="14">
        <v>-32177</v>
      </c>
      <c r="BF29" s="15">
        <v>619987</v>
      </c>
      <c r="BG29" s="15">
        <v>699078</v>
      </c>
      <c r="BI29">
        <f t="shared" si="0"/>
        <v>0.94154089884251813</v>
      </c>
      <c r="BJ29">
        <f t="shared" si="1"/>
        <v>0.12979342846490841</v>
      </c>
    </row>
    <row r="30" spans="1:62" ht="39.950000000000003" customHeight="1">
      <c r="A30" s="16">
        <v>27</v>
      </c>
      <c r="B30" s="1" t="s">
        <v>40</v>
      </c>
      <c r="C30" s="12">
        <v>116</v>
      </c>
      <c r="D30" s="34">
        <v>3</v>
      </c>
      <c r="E30" s="34">
        <v>37</v>
      </c>
      <c r="F30" s="13">
        <v>140</v>
      </c>
      <c r="G30" s="13">
        <v>2257</v>
      </c>
      <c r="H30" s="13">
        <v>81</v>
      </c>
      <c r="I30" s="13">
        <v>158</v>
      </c>
      <c r="J30" s="13">
        <v>20</v>
      </c>
      <c r="K30" s="13">
        <v>160</v>
      </c>
      <c r="L30" s="13">
        <v>44</v>
      </c>
      <c r="M30" s="13">
        <v>5</v>
      </c>
      <c r="N30" s="13">
        <v>107</v>
      </c>
      <c r="O30" s="13">
        <v>103</v>
      </c>
      <c r="P30" s="13">
        <v>55</v>
      </c>
      <c r="Q30" s="13">
        <v>21</v>
      </c>
      <c r="R30" s="13">
        <v>513</v>
      </c>
      <c r="S30" s="13">
        <v>168</v>
      </c>
      <c r="T30" s="13">
        <v>2</v>
      </c>
      <c r="U30" s="13">
        <v>149</v>
      </c>
      <c r="V30" s="13">
        <v>723</v>
      </c>
      <c r="W30" s="13">
        <v>10442</v>
      </c>
      <c r="X30" s="13">
        <v>4737</v>
      </c>
      <c r="Y30" s="13">
        <v>1916</v>
      </c>
      <c r="Z30" s="13">
        <v>1477</v>
      </c>
      <c r="AA30" s="13">
        <v>28764</v>
      </c>
      <c r="AB30" s="13">
        <v>10853</v>
      </c>
      <c r="AC30" s="13">
        <v>26898</v>
      </c>
      <c r="AD30" s="13">
        <v>63559</v>
      </c>
      <c r="AE30" s="13">
        <v>35079</v>
      </c>
      <c r="AF30" s="13">
        <v>14770</v>
      </c>
      <c r="AG30" s="13">
        <v>5378</v>
      </c>
      <c r="AH30" s="13">
        <v>11412</v>
      </c>
      <c r="AI30" s="13">
        <v>5087</v>
      </c>
      <c r="AJ30" s="13">
        <v>7810</v>
      </c>
      <c r="AK30" s="13">
        <v>1225</v>
      </c>
      <c r="AL30" s="13">
        <v>17679</v>
      </c>
      <c r="AM30" s="13">
        <v>1756</v>
      </c>
      <c r="AN30" s="13">
        <v>2992</v>
      </c>
      <c r="AO30" s="13">
        <v>2264</v>
      </c>
      <c r="AP30" s="13">
        <v>0</v>
      </c>
      <c r="AQ30" s="14">
        <v>225</v>
      </c>
      <c r="AR30" s="15">
        <v>259185</v>
      </c>
      <c r="AS30" s="13">
        <v>4</v>
      </c>
      <c r="AT30" s="13">
        <v>264889</v>
      </c>
      <c r="AU30" s="13">
        <v>0</v>
      </c>
      <c r="AV30" s="13">
        <v>0</v>
      </c>
      <c r="AW30" s="13">
        <v>0</v>
      </c>
      <c r="AX30" s="13">
        <v>0</v>
      </c>
      <c r="AY30" s="14">
        <v>0</v>
      </c>
      <c r="AZ30" s="15">
        <v>264893</v>
      </c>
      <c r="BA30" s="15">
        <v>524078</v>
      </c>
      <c r="BB30" s="15">
        <v>144251</v>
      </c>
      <c r="BC30" s="15">
        <v>409144</v>
      </c>
      <c r="BD30" s="15">
        <v>668329</v>
      </c>
      <c r="BE30" s="14">
        <v>-131033</v>
      </c>
      <c r="BF30" s="15">
        <v>278111</v>
      </c>
      <c r="BG30" s="15">
        <v>537296</v>
      </c>
      <c r="BI30">
        <f t="shared" si="0"/>
        <v>0.74997424047565442</v>
      </c>
      <c r="BJ30">
        <f t="shared" si="1"/>
        <v>7.989972454715577E-2</v>
      </c>
    </row>
    <row r="31" spans="1:62" ht="39.950000000000003" customHeight="1">
      <c r="A31" s="16">
        <v>28</v>
      </c>
      <c r="B31" s="1" t="s">
        <v>191</v>
      </c>
      <c r="C31" s="12">
        <v>182</v>
      </c>
      <c r="D31" s="34">
        <v>1</v>
      </c>
      <c r="E31" s="34">
        <v>2</v>
      </c>
      <c r="F31" s="13">
        <v>15</v>
      </c>
      <c r="G31" s="13">
        <v>873</v>
      </c>
      <c r="H31" s="13">
        <v>22</v>
      </c>
      <c r="I31" s="13">
        <v>51</v>
      </c>
      <c r="J31" s="13">
        <v>7</v>
      </c>
      <c r="K31" s="13">
        <v>64</v>
      </c>
      <c r="L31" s="13">
        <v>9</v>
      </c>
      <c r="M31" s="13">
        <v>2</v>
      </c>
      <c r="N31" s="13">
        <v>47</v>
      </c>
      <c r="O31" s="13">
        <v>54</v>
      </c>
      <c r="P31" s="13">
        <v>33</v>
      </c>
      <c r="Q31" s="13">
        <v>4</v>
      </c>
      <c r="R31" s="13">
        <v>183</v>
      </c>
      <c r="S31" s="13">
        <v>71</v>
      </c>
      <c r="T31" s="13">
        <v>1</v>
      </c>
      <c r="U31" s="13">
        <v>21</v>
      </c>
      <c r="V31" s="13">
        <v>287</v>
      </c>
      <c r="W31" s="13">
        <v>4334</v>
      </c>
      <c r="X31" s="13">
        <v>1704</v>
      </c>
      <c r="Y31" s="13">
        <v>90</v>
      </c>
      <c r="Z31" s="13">
        <v>99</v>
      </c>
      <c r="AA31" s="13">
        <v>48370</v>
      </c>
      <c r="AB31" s="13">
        <v>14222</v>
      </c>
      <c r="AC31" s="13">
        <v>8284</v>
      </c>
      <c r="AD31" s="13">
        <v>54410</v>
      </c>
      <c r="AE31" s="13">
        <v>3704</v>
      </c>
      <c r="AF31" s="13">
        <v>13227</v>
      </c>
      <c r="AG31" s="13">
        <v>23832</v>
      </c>
      <c r="AH31" s="13">
        <v>1071</v>
      </c>
      <c r="AI31" s="13">
        <v>4187</v>
      </c>
      <c r="AJ31" s="13">
        <v>15092</v>
      </c>
      <c r="AK31" s="13">
        <v>902</v>
      </c>
      <c r="AL31" s="13">
        <v>14515</v>
      </c>
      <c r="AM31" s="13">
        <v>944</v>
      </c>
      <c r="AN31" s="13">
        <v>5232</v>
      </c>
      <c r="AO31" s="13">
        <v>5772</v>
      </c>
      <c r="AP31" s="13">
        <v>0</v>
      </c>
      <c r="AQ31" s="14">
        <v>2139</v>
      </c>
      <c r="AR31" s="15">
        <v>224059</v>
      </c>
      <c r="AS31" s="13">
        <v>0</v>
      </c>
      <c r="AT31" s="13">
        <v>374837</v>
      </c>
      <c r="AU31" s="13">
        <v>0</v>
      </c>
      <c r="AV31" s="13">
        <v>573</v>
      </c>
      <c r="AW31" s="13">
        <v>0</v>
      </c>
      <c r="AX31" s="13">
        <v>74048</v>
      </c>
      <c r="AY31" s="14">
        <v>0</v>
      </c>
      <c r="AZ31" s="15">
        <v>449458</v>
      </c>
      <c r="BA31" s="15">
        <v>673517</v>
      </c>
      <c r="BB31" s="15">
        <v>129408</v>
      </c>
      <c r="BC31" s="15">
        <v>578866</v>
      </c>
      <c r="BD31" s="15">
        <v>802925</v>
      </c>
      <c r="BE31" s="14">
        <v>-46</v>
      </c>
      <c r="BF31" s="15">
        <v>578820</v>
      </c>
      <c r="BG31" s="15">
        <v>802879</v>
      </c>
      <c r="BI31">
        <f t="shared" si="0"/>
        <v>0.99993170179817292</v>
      </c>
      <c r="BJ31">
        <f t="shared" si="1"/>
        <v>0.11306386090053655</v>
      </c>
    </row>
    <row r="32" spans="1:62" ht="39.950000000000003" customHeight="1">
      <c r="A32" s="16"/>
      <c r="B32" s="1" t="s">
        <v>190</v>
      </c>
      <c r="C32" s="12">
        <v>0</v>
      </c>
      <c r="D32" s="34">
        <v>0</v>
      </c>
      <c r="E32" s="34">
        <v>0</v>
      </c>
      <c r="F32" s="13">
        <v>0</v>
      </c>
      <c r="G32" s="13">
        <v>0</v>
      </c>
      <c r="H32" s="13">
        <v>0</v>
      </c>
      <c r="I32" s="13">
        <v>0</v>
      </c>
      <c r="J32" s="13">
        <v>0</v>
      </c>
      <c r="K32" s="13">
        <v>0</v>
      </c>
      <c r="L32" s="13">
        <v>0</v>
      </c>
      <c r="M32" s="13">
        <v>0</v>
      </c>
      <c r="N32" s="13">
        <v>0</v>
      </c>
      <c r="O32" s="13">
        <v>0</v>
      </c>
      <c r="P32" s="13">
        <v>0</v>
      </c>
      <c r="Q32" s="13">
        <v>0</v>
      </c>
      <c r="R32" s="13">
        <v>0</v>
      </c>
      <c r="S32" s="13">
        <v>0</v>
      </c>
      <c r="T32" s="13">
        <v>0</v>
      </c>
      <c r="U32" s="13">
        <v>0</v>
      </c>
      <c r="V32" s="13">
        <v>0</v>
      </c>
      <c r="W32" s="13">
        <v>0</v>
      </c>
      <c r="X32" s="13">
        <v>0</v>
      </c>
      <c r="Y32" s="13">
        <v>0</v>
      </c>
      <c r="Z32" s="13">
        <v>0</v>
      </c>
      <c r="AA32" s="13">
        <v>0</v>
      </c>
      <c r="AB32" s="13">
        <v>0</v>
      </c>
      <c r="AC32" s="13">
        <v>0</v>
      </c>
      <c r="AD32" s="13">
        <v>0</v>
      </c>
      <c r="AE32" s="13">
        <v>0</v>
      </c>
      <c r="AF32" s="13">
        <v>0</v>
      </c>
      <c r="AG32" s="13">
        <v>0</v>
      </c>
      <c r="AH32" s="13">
        <v>0</v>
      </c>
      <c r="AI32" s="13">
        <v>0</v>
      </c>
      <c r="AJ32" s="13">
        <v>0</v>
      </c>
      <c r="AK32" s="13">
        <v>0</v>
      </c>
      <c r="AL32" s="13">
        <v>0</v>
      </c>
      <c r="AM32" s="13">
        <v>0</v>
      </c>
      <c r="AN32" s="13">
        <v>0</v>
      </c>
      <c r="AO32" s="13">
        <v>0</v>
      </c>
      <c r="AP32" s="13">
        <v>0</v>
      </c>
      <c r="AQ32" s="14">
        <v>0</v>
      </c>
      <c r="AR32" s="15">
        <v>0</v>
      </c>
      <c r="AS32" s="13">
        <v>0</v>
      </c>
      <c r="AT32" s="13">
        <v>466603</v>
      </c>
      <c r="AU32" s="13">
        <v>0</v>
      </c>
      <c r="AV32" s="13">
        <v>0</v>
      </c>
      <c r="AW32" s="13">
        <v>0</v>
      </c>
      <c r="AX32" s="13">
        <v>0</v>
      </c>
      <c r="AY32" s="14">
        <v>0</v>
      </c>
      <c r="AZ32" s="15">
        <v>466603</v>
      </c>
      <c r="BA32" s="15">
        <v>466603</v>
      </c>
      <c r="BB32" s="15">
        <v>0</v>
      </c>
      <c r="BC32" s="15">
        <v>466603</v>
      </c>
      <c r="BD32" s="15">
        <v>466603</v>
      </c>
      <c r="BE32" s="14">
        <v>0</v>
      </c>
      <c r="BF32" s="15">
        <v>466603</v>
      </c>
      <c r="BG32" s="15">
        <v>466603</v>
      </c>
      <c r="BI32">
        <f t="shared" si="0"/>
        <v>1</v>
      </c>
      <c r="BJ32">
        <f t="shared" si="1"/>
        <v>0.14074367441787511</v>
      </c>
    </row>
    <row r="33" spans="1:62" ht="39.950000000000003" customHeight="1">
      <c r="A33" s="16">
        <v>29</v>
      </c>
      <c r="B33" s="1" t="s">
        <v>42</v>
      </c>
      <c r="C33" s="12">
        <v>275</v>
      </c>
      <c r="D33" s="34">
        <v>11</v>
      </c>
      <c r="E33" s="34">
        <v>65</v>
      </c>
      <c r="F33" s="13">
        <v>79</v>
      </c>
      <c r="G33" s="13">
        <v>11079</v>
      </c>
      <c r="H33" s="13">
        <v>80</v>
      </c>
      <c r="I33" s="13">
        <v>408</v>
      </c>
      <c r="J33" s="13">
        <v>134</v>
      </c>
      <c r="K33" s="13">
        <v>883</v>
      </c>
      <c r="L33" s="13">
        <v>233</v>
      </c>
      <c r="M33" s="13">
        <v>22</v>
      </c>
      <c r="N33" s="13">
        <v>216</v>
      </c>
      <c r="O33" s="13">
        <v>236</v>
      </c>
      <c r="P33" s="13">
        <v>119</v>
      </c>
      <c r="Q33" s="13">
        <v>29</v>
      </c>
      <c r="R33" s="13">
        <v>2161</v>
      </c>
      <c r="S33" s="13">
        <v>515</v>
      </c>
      <c r="T33" s="13">
        <v>10</v>
      </c>
      <c r="U33" s="13">
        <v>217</v>
      </c>
      <c r="V33" s="13">
        <v>4224</v>
      </c>
      <c r="W33" s="13">
        <v>22513</v>
      </c>
      <c r="X33" s="13">
        <v>10313</v>
      </c>
      <c r="Y33" s="13">
        <v>1119</v>
      </c>
      <c r="Z33" s="13">
        <v>1969</v>
      </c>
      <c r="AA33" s="13">
        <v>46872</v>
      </c>
      <c r="AB33" s="13">
        <v>9572</v>
      </c>
      <c r="AC33" s="13">
        <v>15455</v>
      </c>
      <c r="AD33" s="13">
        <v>2266</v>
      </c>
      <c r="AE33" s="13">
        <v>84</v>
      </c>
      <c r="AF33" s="13">
        <v>120194</v>
      </c>
      <c r="AG33" s="13">
        <v>17863</v>
      </c>
      <c r="AH33" s="13">
        <v>13399</v>
      </c>
      <c r="AI33" s="13">
        <v>11352</v>
      </c>
      <c r="AJ33" s="13">
        <v>11382</v>
      </c>
      <c r="AK33" s="13">
        <v>1374</v>
      </c>
      <c r="AL33" s="13">
        <v>18382</v>
      </c>
      <c r="AM33" s="13">
        <v>6913</v>
      </c>
      <c r="AN33" s="13">
        <v>12958</v>
      </c>
      <c r="AO33" s="13">
        <v>5894</v>
      </c>
      <c r="AP33" s="13">
        <v>1122</v>
      </c>
      <c r="AQ33" s="14">
        <v>5672</v>
      </c>
      <c r="AR33" s="15">
        <v>357664</v>
      </c>
      <c r="AS33" s="13">
        <v>5912</v>
      </c>
      <c r="AT33" s="13">
        <v>205183</v>
      </c>
      <c r="AU33" s="13">
        <v>1</v>
      </c>
      <c r="AV33" s="13">
        <v>928</v>
      </c>
      <c r="AW33" s="13">
        <v>905</v>
      </c>
      <c r="AX33" s="13">
        <v>10720</v>
      </c>
      <c r="AY33" s="14">
        <v>504</v>
      </c>
      <c r="AZ33" s="15">
        <v>224153</v>
      </c>
      <c r="BA33" s="15">
        <v>581817</v>
      </c>
      <c r="BB33" s="15">
        <v>489219</v>
      </c>
      <c r="BC33" s="15">
        <v>713372</v>
      </c>
      <c r="BD33" s="15">
        <v>1071036</v>
      </c>
      <c r="BE33" s="14">
        <v>-194746</v>
      </c>
      <c r="BF33" s="15">
        <v>518626</v>
      </c>
      <c r="BG33" s="15">
        <v>876290</v>
      </c>
      <c r="BI33">
        <f t="shared" si="0"/>
        <v>0.66527963259925371</v>
      </c>
      <c r="BJ33">
        <f t="shared" si="1"/>
        <v>6.1890320782512907E-2</v>
      </c>
    </row>
    <row r="34" spans="1:62" ht="39.950000000000003" customHeight="1">
      <c r="A34" s="16">
        <v>30</v>
      </c>
      <c r="B34" s="1" t="s">
        <v>43</v>
      </c>
      <c r="C34" s="12">
        <v>61</v>
      </c>
      <c r="D34" s="34">
        <v>0</v>
      </c>
      <c r="E34" s="34">
        <v>24</v>
      </c>
      <c r="F34" s="13">
        <v>11</v>
      </c>
      <c r="G34" s="13">
        <v>1591</v>
      </c>
      <c r="H34" s="13">
        <v>26</v>
      </c>
      <c r="I34" s="13">
        <v>92</v>
      </c>
      <c r="J34" s="13">
        <v>40</v>
      </c>
      <c r="K34" s="13">
        <v>65</v>
      </c>
      <c r="L34" s="13">
        <v>23</v>
      </c>
      <c r="M34" s="13">
        <v>4</v>
      </c>
      <c r="N34" s="13">
        <v>66</v>
      </c>
      <c r="O34" s="13">
        <v>101</v>
      </c>
      <c r="P34" s="13">
        <v>121</v>
      </c>
      <c r="Q34" s="13">
        <v>15</v>
      </c>
      <c r="R34" s="13">
        <v>871</v>
      </c>
      <c r="S34" s="13">
        <v>431</v>
      </c>
      <c r="T34" s="13">
        <v>4</v>
      </c>
      <c r="U34" s="13">
        <v>44</v>
      </c>
      <c r="V34" s="13">
        <v>471</v>
      </c>
      <c r="W34" s="13">
        <v>6803</v>
      </c>
      <c r="X34" s="13">
        <v>3190</v>
      </c>
      <c r="Y34" s="13">
        <v>3079</v>
      </c>
      <c r="Z34" s="13">
        <v>439</v>
      </c>
      <c r="AA34" s="13">
        <v>44608</v>
      </c>
      <c r="AB34" s="13">
        <v>30186</v>
      </c>
      <c r="AC34" s="13">
        <v>30598</v>
      </c>
      <c r="AD34" s="13">
        <v>7660</v>
      </c>
      <c r="AE34" s="13">
        <v>0</v>
      </c>
      <c r="AF34" s="13">
        <v>12698</v>
      </c>
      <c r="AG34" s="13">
        <v>175318</v>
      </c>
      <c r="AH34" s="13">
        <v>15777</v>
      </c>
      <c r="AI34" s="13">
        <v>15636</v>
      </c>
      <c r="AJ34" s="13">
        <v>14388</v>
      </c>
      <c r="AK34" s="13">
        <v>3371</v>
      </c>
      <c r="AL34" s="13">
        <v>157296</v>
      </c>
      <c r="AM34" s="13">
        <v>2095</v>
      </c>
      <c r="AN34" s="13">
        <v>8564</v>
      </c>
      <c r="AO34" s="13">
        <v>7347</v>
      </c>
      <c r="AP34" s="13">
        <v>0</v>
      </c>
      <c r="AQ34" s="14">
        <v>5076</v>
      </c>
      <c r="AR34" s="15">
        <v>548190</v>
      </c>
      <c r="AS34" s="13">
        <v>2567</v>
      </c>
      <c r="AT34" s="13">
        <v>169024</v>
      </c>
      <c r="AU34" s="13">
        <v>0</v>
      </c>
      <c r="AV34" s="13">
        <v>422</v>
      </c>
      <c r="AW34" s="13">
        <v>14532</v>
      </c>
      <c r="AX34" s="13">
        <v>112299</v>
      </c>
      <c r="AY34" s="14">
        <v>-381</v>
      </c>
      <c r="AZ34" s="15">
        <v>298463</v>
      </c>
      <c r="BA34" s="15">
        <v>846653</v>
      </c>
      <c r="BB34" s="15">
        <v>290943</v>
      </c>
      <c r="BC34" s="15">
        <v>589406</v>
      </c>
      <c r="BD34" s="15">
        <v>1137596</v>
      </c>
      <c r="BE34" s="14">
        <v>-213567</v>
      </c>
      <c r="BF34" s="15">
        <v>375839</v>
      </c>
      <c r="BG34" s="15">
        <v>924029</v>
      </c>
      <c r="BI34">
        <f t="shared" si="0"/>
        <v>0.74775144008230054</v>
      </c>
      <c r="BJ34">
        <f t="shared" si="1"/>
        <v>5.0983510232053636E-2</v>
      </c>
    </row>
    <row r="35" spans="1:62" ht="39.950000000000003" customHeight="1">
      <c r="A35" s="16">
        <v>31</v>
      </c>
      <c r="B35" s="1" t="s">
        <v>44</v>
      </c>
      <c r="C35" s="12">
        <v>0</v>
      </c>
      <c r="D35" s="34">
        <v>0</v>
      </c>
      <c r="E35" s="34">
        <v>0</v>
      </c>
      <c r="F35" s="13">
        <v>0</v>
      </c>
      <c r="G35" s="13">
        <v>0</v>
      </c>
      <c r="H35" s="13">
        <v>0</v>
      </c>
      <c r="I35" s="13">
        <v>0</v>
      </c>
      <c r="J35" s="13">
        <v>0</v>
      </c>
      <c r="K35" s="13">
        <v>0</v>
      </c>
      <c r="L35" s="13">
        <v>0</v>
      </c>
      <c r="M35" s="13">
        <v>0</v>
      </c>
      <c r="N35" s="13">
        <v>0</v>
      </c>
      <c r="O35" s="13">
        <v>0</v>
      </c>
      <c r="P35" s="13">
        <v>0</v>
      </c>
      <c r="Q35" s="13">
        <v>0</v>
      </c>
      <c r="R35" s="13">
        <v>0</v>
      </c>
      <c r="S35" s="13">
        <v>0</v>
      </c>
      <c r="T35" s="13">
        <v>0</v>
      </c>
      <c r="U35" s="13">
        <v>0</v>
      </c>
      <c r="V35" s="13">
        <v>0</v>
      </c>
      <c r="W35" s="13">
        <v>0</v>
      </c>
      <c r="X35" s="13">
        <v>0</v>
      </c>
      <c r="Y35" s="13">
        <v>0</v>
      </c>
      <c r="Z35" s="13">
        <v>0</v>
      </c>
      <c r="AA35" s="13">
        <v>0</v>
      </c>
      <c r="AB35" s="13">
        <v>0</v>
      </c>
      <c r="AC35" s="13">
        <v>0</v>
      </c>
      <c r="AD35" s="13">
        <v>0</v>
      </c>
      <c r="AE35" s="13">
        <v>0</v>
      </c>
      <c r="AF35" s="13">
        <v>0</v>
      </c>
      <c r="AG35" s="13">
        <v>0</v>
      </c>
      <c r="AH35" s="13">
        <v>0</v>
      </c>
      <c r="AI35" s="13">
        <v>0</v>
      </c>
      <c r="AJ35" s="13">
        <v>0</v>
      </c>
      <c r="AK35" s="13">
        <v>0</v>
      </c>
      <c r="AL35" s="13">
        <v>0</v>
      </c>
      <c r="AM35" s="13">
        <v>0</v>
      </c>
      <c r="AN35" s="13">
        <v>0</v>
      </c>
      <c r="AO35" s="13">
        <v>0</v>
      </c>
      <c r="AP35" s="13">
        <v>0</v>
      </c>
      <c r="AQ35" s="14">
        <v>16581</v>
      </c>
      <c r="AR35" s="15">
        <v>16581</v>
      </c>
      <c r="AS35" s="13">
        <v>0</v>
      </c>
      <c r="AT35" s="13">
        <v>14138</v>
      </c>
      <c r="AU35" s="13">
        <v>0</v>
      </c>
      <c r="AV35" s="13">
        <v>475811</v>
      </c>
      <c r="AW35" s="13">
        <v>0</v>
      </c>
      <c r="AX35" s="13">
        <v>0</v>
      </c>
      <c r="AY35" s="14">
        <v>0</v>
      </c>
      <c r="AZ35" s="15">
        <v>489949</v>
      </c>
      <c r="BA35" s="15">
        <v>506530</v>
      </c>
      <c r="BB35" s="15">
        <v>0</v>
      </c>
      <c r="BC35" s="15">
        <v>489949</v>
      </c>
      <c r="BD35" s="15">
        <v>506530</v>
      </c>
      <c r="BE35" s="14">
        <v>0</v>
      </c>
      <c r="BF35" s="15">
        <v>489949</v>
      </c>
      <c r="BG35" s="15">
        <v>506530</v>
      </c>
      <c r="BI35">
        <f t="shared" si="0"/>
        <v>1</v>
      </c>
      <c r="BJ35">
        <f t="shared" si="1"/>
        <v>4.2645119489585761E-3</v>
      </c>
    </row>
    <row r="36" spans="1:62" ht="39.950000000000003" customHeight="1">
      <c r="A36" s="16">
        <v>32</v>
      </c>
      <c r="B36" s="1" t="s">
        <v>45</v>
      </c>
      <c r="C36" s="12">
        <v>4</v>
      </c>
      <c r="D36" s="34">
        <v>0</v>
      </c>
      <c r="E36" s="34">
        <v>0</v>
      </c>
      <c r="F36" s="13">
        <v>1</v>
      </c>
      <c r="G36" s="13">
        <v>50</v>
      </c>
      <c r="H36" s="13">
        <v>0</v>
      </c>
      <c r="I36" s="13">
        <v>2</v>
      </c>
      <c r="J36" s="13">
        <v>1</v>
      </c>
      <c r="K36" s="13">
        <v>3</v>
      </c>
      <c r="L36" s="13">
        <v>1</v>
      </c>
      <c r="M36" s="13">
        <v>0</v>
      </c>
      <c r="N36" s="13">
        <v>5</v>
      </c>
      <c r="O36" s="13">
        <v>12</v>
      </c>
      <c r="P36" s="13">
        <v>3</v>
      </c>
      <c r="Q36" s="13">
        <v>0</v>
      </c>
      <c r="R36" s="13">
        <v>74</v>
      </c>
      <c r="S36" s="13">
        <v>28</v>
      </c>
      <c r="T36" s="13">
        <v>1</v>
      </c>
      <c r="U36" s="13">
        <v>5</v>
      </c>
      <c r="V36" s="13">
        <v>2</v>
      </c>
      <c r="W36" s="13">
        <v>127</v>
      </c>
      <c r="X36" s="13">
        <v>151</v>
      </c>
      <c r="Y36" s="13">
        <v>6</v>
      </c>
      <c r="Z36" s="13">
        <v>7</v>
      </c>
      <c r="AA36" s="13">
        <v>253</v>
      </c>
      <c r="AB36" s="13">
        <v>187</v>
      </c>
      <c r="AC36" s="13">
        <v>123</v>
      </c>
      <c r="AD36" s="13">
        <v>3</v>
      </c>
      <c r="AE36" s="13">
        <v>0</v>
      </c>
      <c r="AF36" s="13">
        <v>928</v>
      </c>
      <c r="AG36" s="13">
        <v>3613</v>
      </c>
      <c r="AH36" s="13">
        <v>83</v>
      </c>
      <c r="AI36" s="13">
        <v>2</v>
      </c>
      <c r="AJ36" s="13">
        <v>100</v>
      </c>
      <c r="AK36" s="13">
        <v>0</v>
      </c>
      <c r="AL36" s="13">
        <v>933</v>
      </c>
      <c r="AM36" s="13">
        <v>19</v>
      </c>
      <c r="AN36" s="13">
        <v>222</v>
      </c>
      <c r="AO36" s="13">
        <v>168</v>
      </c>
      <c r="AP36" s="13">
        <v>0</v>
      </c>
      <c r="AQ36" s="14">
        <v>11</v>
      </c>
      <c r="AR36" s="15">
        <v>7128</v>
      </c>
      <c r="AS36" s="13">
        <v>0</v>
      </c>
      <c r="AT36" s="13">
        <v>57762</v>
      </c>
      <c r="AU36" s="13">
        <v>70796</v>
      </c>
      <c r="AV36" s="13">
        <v>230416</v>
      </c>
      <c r="AW36" s="13">
        <v>35492</v>
      </c>
      <c r="AX36" s="13">
        <v>117455</v>
      </c>
      <c r="AY36" s="14">
        <v>0</v>
      </c>
      <c r="AZ36" s="15">
        <v>511921</v>
      </c>
      <c r="BA36" s="15">
        <v>519049</v>
      </c>
      <c r="BB36" s="15">
        <v>146962</v>
      </c>
      <c r="BC36" s="15">
        <v>658883</v>
      </c>
      <c r="BD36" s="15">
        <v>666011</v>
      </c>
      <c r="BE36" s="14">
        <v>-35768</v>
      </c>
      <c r="BF36" s="15">
        <v>623115</v>
      </c>
      <c r="BG36" s="15">
        <v>630243</v>
      </c>
      <c r="BI36">
        <f t="shared" si="0"/>
        <v>0.93108935765216772</v>
      </c>
      <c r="BJ36">
        <f t="shared" si="1"/>
        <v>1.7423025830792565E-2</v>
      </c>
    </row>
    <row r="37" spans="1:62" ht="39.950000000000003" customHeight="1">
      <c r="A37" s="16">
        <v>33</v>
      </c>
      <c r="B37" s="1" t="s">
        <v>46</v>
      </c>
      <c r="C37" s="12">
        <v>51</v>
      </c>
      <c r="D37" s="34">
        <v>0</v>
      </c>
      <c r="E37" s="34">
        <v>0</v>
      </c>
      <c r="F37" s="13">
        <v>0</v>
      </c>
      <c r="G37" s="13">
        <v>0</v>
      </c>
      <c r="H37" s="13">
        <v>0</v>
      </c>
      <c r="I37" s="13">
        <v>0</v>
      </c>
      <c r="J37" s="13">
        <v>0</v>
      </c>
      <c r="K37" s="13">
        <v>0</v>
      </c>
      <c r="L37" s="13">
        <v>0</v>
      </c>
      <c r="M37" s="13">
        <v>0</v>
      </c>
      <c r="N37" s="13">
        <v>0</v>
      </c>
      <c r="O37" s="13">
        <v>0</v>
      </c>
      <c r="P37" s="13">
        <v>0</v>
      </c>
      <c r="Q37" s="13">
        <v>0</v>
      </c>
      <c r="R37" s="13">
        <v>0</v>
      </c>
      <c r="S37" s="13">
        <v>0</v>
      </c>
      <c r="T37" s="13">
        <v>0</v>
      </c>
      <c r="U37" s="13">
        <v>0</v>
      </c>
      <c r="V37" s="13">
        <v>1</v>
      </c>
      <c r="W37" s="13">
        <v>0</v>
      </c>
      <c r="X37" s="13">
        <v>8</v>
      </c>
      <c r="Y37" s="13">
        <v>17</v>
      </c>
      <c r="Z37" s="13">
        <v>0</v>
      </c>
      <c r="AA37" s="13">
        <v>28</v>
      </c>
      <c r="AB37" s="13">
        <v>22</v>
      </c>
      <c r="AC37" s="13">
        <v>90</v>
      </c>
      <c r="AD37" s="13">
        <v>15</v>
      </c>
      <c r="AE37" s="13">
        <v>0</v>
      </c>
      <c r="AF37" s="13">
        <v>1311</v>
      </c>
      <c r="AG37" s="13">
        <v>463</v>
      </c>
      <c r="AH37" s="13">
        <v>15</v>
      </c>
      <c r="AI37" s="13">
        <v>10</v>
      </c>
      <c r="AJ37" s="13">
        <v>16134</v>
      </c>
      <c r="AK37" s="13">
        <v>0</v>
      </c>
      <c r="AL37" s="13">
        <v>72</v>
      </c>
      <c r="AM37" s="13">
        <v>0</v>
      </c>
      <c r="AN37" s="13">
        <v>52</v>
      </c>
      <c r="AO37" s="13">
        <v>25</v>
      </c>
      <c r="AP37" s="13">
        <v>0</v>
      </c>
      <c r="AQ37" s="14">
        <v>164</v>
      </c>
      <c r="AR37" s="15">
        <v>18478</v>
      </c>
      <c r="AS37" s="13">
        <v>11382</v>
      </c>
      <c r="AT37" s="13">
        <v>155904</v>
      </c>
      <c r="AU37" s="13">
        <v>30642</v>
      </c>
      <c r="AV37" s="13">
        <v>684104</v>
      </c>
      <c r="AW37" s="13">
        <v>0</v>
      </c>
      <c r="AX37" s="13">
        <v>0</v>
      </c>
      <c r="AY37" s="14">
        <v>0</v>
      </c>
      <c r="AZ37" s="15">
        <v>882032</v>
      </c>
      <c r="BA37" s="15">
        <v>900510</v>
      </c>
      <c r="BB37" s="15">
        <v>81269</v>
      </c>
      <c r="BC37" s="15">
        <v>963301</v>
      </c>
      <c r="BD37" s="15">
        <v>981779</v>
      </c>
      <c r="BE37" s="14">
        <v>-67401</v>
      </c>
      <c r="BF37" s="15">
        <v>895900</v>
      </c>
      <c r="BG37" s="15">
        <v>914378</v>
      </c>
      <c r="BI37">
        <f t="shared" si="0"/>
        <v>0.92515241363227507</v>
      </c>
      <c r="BJ37">
        <f t="shared" si="1"/>
        <v>4.7026062448043415E-2</v>
      </c>
    </row>
    <row r="38" spans="1:62" ht="39.950000000000003" customHeight="1">
      <c r="A38" s="16">
        <v>34</v>
      </c>
      <c r="B38" s="1" t="s">
        <v>47</v>
      </c>
      <c r="C38" s="12">
        <v>12</v>
      </c>
      <c r="D38" s="34">
        <v>0</v>
      </c>
      <c r="E38" s="34">
        <v>20</v>
      </c>
      <c r="F38" s="13">
        <v>5</v>
      </c>
      <c r="G38" s="13">
        <v>352</v>
      </c>
      <c r="H38" s="13">
        <v>3</v>
      </c>
      <c r="I38" s="13">
        <v>20</v>
      </c>
      <c r="J38" s="13">
        <v>14</v>
      </c>
      <c r="K38" s="13">
        <v>23</v>
      </c>
      <c r="L38" s="13">
        <v>3</v>
      </c>
      <c r="M38" s="13">
        <v>0</v>
      </c>
      <c r="N38" s="13">
        <v>8</v>
      </c>
      <c r="O38" s="13">
        <v>21</v>
      </c>
      <c r="P38" s="13">
        <v>30</v>
      </c>
      <c r="Q38" s="13">
        <v>1</v>
      </c>
      <c r="R38" s="13">
        <v>92</v>
      </c>
      <c r="S38" s="13">
        <v>22</v>
      </c>
      <c r="T38" s="13">
        <v>1</v>
      </c>
      <c r="U38" s="13">
        <v>6</v>
      </c>
      <c r="V38" s="13">
        <v>51</v>
      </c>
      <c r="W38" s="13">
        <v>827</v>
      </c>
      <c r="X38" s="13">
        <v>455</v>
      </c>
      <c r="Y38" s="13">
        <v>531</v>
      </c>
      <c r="Z38" s="13">
        <v>88</v>
      </c>
      <c r="AA38" s="13">
        <v>501</v>
      </c>
      <c r="AB38" s="13">
        <v>566</v>
      </c>
      <c r="AC38" s="13">
        <v>1450</v>
      </c>
      <c r="AD38" s="13">
        <v>723</v>
      </c>
      <c r="AE38" s="13">
        <v>0</v>
      </c>
      <c r="AF38" s="13">
        <v>1188</v>
      </c>
      <c r="AG38" s="13">
        <v>1282</v>
      </c>
      <c r="AH38" s="13">
        <v>2</v>
      </c>
      <c r="AI38" s="13">
        <v>1131</v>
      </c>
      <c r="AJ38" s="13">
        <v>907</v>
      </c>
      <c r="AK38" s="13">
        <v>0</v>
      </c>
      <c r="AL38" s="13">
        <v>3704</v>
      </c>
      <c r="AM38" s="13">
        <v>123</v>
      </c>
      <c r="AN38" s="13">
        <v>795</v>
      </c>
      <c r="AO38" s="13">
        <v>1447</v>
      </c>
      <c r="AP38" s="13">
        <v>0</v>
      </c>
      <c r="AQ38" s="14">
        <v>324</v>
      </c>
      <c r="AR38" s="15">
        <v>16728</v>
      </c>
      <c r="AS38" s="13">
        <v>0</v>
      </c>
      <c r="AT38" s="13">
        <v>25701</v>
      </c>
      <c r="AU38" s="13">
        <v>12289</v>
      </c>
      <c r="AV38" s="13">
        <v>0</v>
      </c>
      <c r="AW38" s="13">
        <v>0</v>
      </c>
      <c r="AX38" s="13">
        <v>0</v>
      </c>
      <c r="AY38" s="14">
        <v>0</v>
      </c>
      <c r="AZ38" s="15">
        <v>37990</v>
      </c>
      <c r="BA38" s="15">
        <v>54718</v>
      </c>
      <c r="BB38" s="15">
        <v>6169</v>
      </c>
      <c r="BC38" s="15">
        <v>44159</v>
      </c>
      <c r="BD38" s="15">
        <v>60887</v>
      </c>
      <c r="BE38" s="14">
        <v>-13312</v>
      </c>
      <c r="BF38" s="15">
        <v>30847</v>
      </c>
      <c r="BG38" s="15">
        <v>47575</v>
      </c>
      <c r="BI38">
        <f t="shared" si="0"/>
        <v>0.75671625424905886</v>
      </c>
      <c r="BJ38">
        <f t="shared" si="1"/>
        <v>7.7523144433572187E-3</v>
      </c>
    </row>
    <row r="39" spans="1:62" ht="39.950000000000003" customHeight="1">
      <c r="A39" s="16">
        <v>35</v>
      </c>
      <c r="B39" s="1" t="s">
        <v>48</v>
      </c>
      <c r="C39" s="12">
        <v>413</v>
      </c>
      <c r="D39" s="34">
        <v>16</v>
      </c>
      <c r="E39" s="34">
        <v>79</v>
      </c>
      <c r="F39" s="13">
        <v>308</v>
      </c>
      <c r="G39" s="13">
        <v>12180</v>
      </c>
      <c r="H39" s="13">
        <v>224</v>
      </c>
      <c r="I39" s="13">
        <v>454</v>
      </c>
      <c r="J39" s="13">
        <v>259</v>
      </c>
      <c r="K39" s="13">
        <v>971</v>
      </c>
      <c r="L39" s="13">
        <v>91</v>
      </c>
      <c r="M39" s="13">
        <v>24</v>
      </c>
      <c r="N39" s="13">
        <v>324</v>
      </c>
      <c r="O39" s="13">
        <v>751</v>
      </c>
      <c r="P39" s="13">
        <v>282</v>
      </c>
      <c r="Q39" s="13">
        <v>59</v>
      </c>
      <c r="R39" s="13">
        <v>7153</v>
      </c>
      <c r="S39" s="13">
        <v>1322</v>
      </c>
      <c r="T39" s="13">
        <v>17</v>
      </c>
      <c r="U39" s="13">
        <v>271</v>
      </c>
      <c r="V39" s="13">
        <v>3157</v>
      </c>
      <c r="W39" s="13">
        <v>78988</v>
      </c>
      <c r="X39" s="13">
        <v>19053</v>
      </c>
      <c r="Y39" s="13">
        <v>10845</v>
      </c>
      <c r="Z39" s="13">
        <v>3094</v>
      </c>
      <c r="AA39" s="13">
        <v>108416</v>
      </c>
      <c r="AB39" s="13">
        <v>81482</v>
      </c>
      <c r="AC39" s="13">
        <v>63253</v>
      </c>
      <c r="AD39" s="13">
        <v>60338</v>
      </c>
      <c r="AE39" s="13">
        <v>791</v>
      </c>
      <c r="AF39" s="13">
        <v>81753</v>
      </c>
      <c r="AG39" s="13">
        <v>156340</v>
      </c>
      <c r="AH39" s="13">
        <v>48991</v>
      </c>
      <c r="AI39" s="13">
        <v>44141</v>
      </c>
      <c r="AJ39" s="13">
        <v>47161</v>
      </c>
      <c r="AK39" s="13">
        <v>3942</v>
      </c>
      <c r="AL39" s="13">
        <v>247024</v>
      </c>
      <c r="AM39" s="13">
        <v>2825</v>
      </c>
      <c r="AN39" s="13">
        <v>16784</v>
      </c>
      <c r="AO39" s="13">
        <v>16729</v>
      </c>
      <c r="AP39" s="13">
        <v>0</v>
      </c>
      <c r="AQ39" s="14">
        <v>2941</v>
      </c>
      <c r="AR39" s="15">
        <v>1123246</v>
      </c>
      <c r="AS39" s="13">
        <v>1143</v>
      </c>
      <c r="AT39" s="13">
        <v>50707</v>
      </c>
      <c r="AU39" s="13">
        <v>0</v>
      </c>
      <c r="AV39" s="13">
        <v>0</v>
      </c>
      <c r="AW39" s="13">
        <v>2399</v>
      </c>
      <c r="AX39" s="13">
        <v>14181</v>
      </c>
      <c r="AY39" s="14">
        <v>0</v>
      </c>
      <c r="AZ39" s="15">
        <v>68430</v>
      </c>
      <c r="BA39" s="15">
        <v>1191676</v>
      </c>
      <c r="BB39" s="15">
        <v>748545</v>
      </c>
      <c r="BC39" s="15">
        <v>816975</v>
      </c>
      <c r="BD39" s="15">
        <v>1940221</v>
      </c>
      <c r="BE39" s="14">
        <v>-174698</v>
      </c>
      <c r="BF39" s="15">
        <v>642277</v>
      </c>
      <c r="BG39" s="15">
        <v>1765523</v>
      </c>
      <c r="BI39">
        <f t="shared" si="0"/>
        <v>0.85340142790490026</v>
      </c>
      <c r="BJ39">
        <f t="shared" si="1"/>
        <v>1.5294992742668165E-2</v>
      </c>
    </row>
    <row r="40" spans="1:62" ht="39.950000000000003" customHeight="1">
      <c r="A40" s="16">
        <v>36</v>
      </c>
      <c r="B40" s="1" t="s">
        <v>194</v>
      </c>
      <c r="C40" s="12">
        <v>0</v>
      </c>
      <c r="D40" s="34">
        <v>0</v>
      </c>
      <c r="E40" s="34">
        <v>0</v>
      </c>
      <c r="F40" s="13">
        <v>0</v>
      </c>
      <c r="G40" s="13">
        <v>0</v>
      </c>
      <c r="H40" s="13">
        <v>0</v>
      </c>
      <c r="I40" s="13">
        <v>0</v>
      </c>
      <c r="J40" s="13">
        <v>0</v>
      </c>
      <c r="K40" s="13">
        <v>0</v>
      </c>
      <c r="L40" s="13">
        <v>0</v>
      </c>
      <c r="M40" s="13">
        <v>0</v>
      </c>
      <c r="N40" s="13">
        <v>0</v>
      </c>
      <c r="O40" s="13">
        <v>0</v>
      </c>
      <c r="P40" s="13">
        <v>0</v>
      </c>
      <c r="Q40" s="13">
        <v>0</v>
      </c>
      <c r="R40" s="13">
        <v>0</v>
      </c>
      <c r="S40" s="13">
        <v>0</v>
      </c>
      <c r="T40" s="13">
        <v>0</v>
      </c>
      <c r="U40" s="13">
        <v>0</v>
      </c>
      <c r="V40" s="13">
        <v>0</v>
      </c>
      <c r="W40" s="13">
        <v>0</v>
      </c>
      <c r="X40" s="13">
        <v>0</v>
      </c>
      <c r="Y40" s="13">
        <v>0</v>
      </c>
      <c r="Z40" s="13">
        <v>0</v>
      </c>
      <c r="AA40" s="13">
        <v>0</v>
      </c>
      <c r="AB40" s="13">
        <v>0</v>
      </c>
      <c r="AC40" s="13">
        <v>0</v>
      </c>
      <c r="AD40" s="13">
        <v>0</v>
      </c>
      <c r="AE40" s="13">
        <v>0</v>
      </c>
      <c r="AF40" s="13">
        <v>0</v>
      </c>
      <c r="AG40" s="13">
        <v>0</v>
      </c>
      <c r="AH40" s="13">
        <v>0</v>
      </c>
      <c r="AI40" s="13">
        <v>0</v>
      </c>
      <c r="AJ40" s="13">
        <v>0</v>
      </c>
      <c r="AK40" s="13">
        <v>0</v>
      </c>
      <c r="AL40" s="13">
        <v>0</v>
      </c>
      <c r="AM40" s="13">
        <v>0</v>
      </c>
      <c r="AN40" s="13">
        <v>0</v>
      </c>
      <c r="AO40" s="13">
        <v>0</v>
      </c>
      <c r="AP40" s="13">
        <v>0</v>
      </c>
      <c r="AQ40" s="14">
        <v>0</v>
      </c>
      <c r="AR40" s="15">
        <v>0</v>
      </c>
      <c r="AS40" s="13">
        <v>26066</v>
      </c>
      <c r="AT40" s="13">
        <v>38689</v>
      </c>
      <c r="AU40" s="13">
        <v>0</v>
      </c>
      <c r="AV40" s="13">
        <v>0</v>
      </c>
      <c r="AW40" s="13">
        <v>0</v>
      </c>
      <c r="AX40" s="13">
        <v>0</v>
      </c>
      <c r="AY40" s="14">
        <v>0</v>
      </c>
      <c r="AZ40" s="15">
        <v>64755</v>
      </c>
      <c r="BA40" s="15">
        <v>64755</v>
      </c>
      <c r="BB40" s="15">
        <v>64648</v>
      </c>
      <c r="BC40" s="15">
        <v>129403</v>
      </c>
      <c r="BD40" s="15">
        <v>129403</v>
      </c>
      <c r="BE40" s="14">
        <v>-46999</v>
      </c>
      <c r="BF40" s="15">
        <v>82404</v>
      </c>
      <c r="BG40" s="15">
        <v>82404</v>
      </c>
      <c r="BI40">
        <f t="shared" si="0"/>
        <v>0.27420276426530765</v>
      </c>
      <c r="BJ40">
        <f t="shared" si="1"/>
        <v>1.1669946441735631E-2</v>
      </c>
    </row>
    <row r="41" spans="1:62" ht="39.950000000000003" customHeight="1">
      <c r="A41" s="16">
        <v>37</v>
      </c>
      <c r="B41" s="1" t="s">
        <v>195</v>
      </c>
      <c r="C41" s="12">
        <v>0</v>
      </c>
      <c r="D41" s="34">
        <v>0</v>
      </c>
      <c r="E41" s="34">
        <v>0</v>
      </c>
      <c r="F41" s="13">
        <v>0</v>
      </c>
      <c r="G41" s="13">
        <v>0</v>
      </c>
      <c r="H41" s="13">
        <v>0</v>
      </c>
      <c r="I41" s="13">
        <v>0</v>
      </c>
      <c r="J41" s="13">
        <v>0</v>
      </c>
      <c r="K41" s="13">
        <v>0</v>
      </c>
      <c r="L41" s="13">
        <v>0</v>
      </c>
      <c r="M41" s="13">
        <v>0</v>
      </c>
      <c r="N41" s="13">
        <v>0</v>
      </c>
      <c r="O41" s="13">
        <v>0</v>
      </c>
      <c r="P41" s="13">
        <v>0</v>
      </c>
      <c r="Q41" s="13">
        <v>0</v>
      </c>
      <c r="R41" s="13">
        <v>0</v>
      </c>
      <c r="S41" s="13">
        <v>0</v>
      </c>
      <c r="T41" s="13">
        <v>0</v>
      </c>
      <c r="U41" s="13">
        <v>0</v>
      </c>
      <c r="V41" s="13">
        <v>0</v>
      </c>
      <c r="W41" s="13">
        <v>0</v>
      </c>
      <c r="X41" s="13">
        <v>0</v>
      </c>
      <c r="Y41" s="13">
        <v>0</v>
      </c>
      <c r="Z41" s="13">
        <v>0</v>
      </c>
      <c r="AA41" s="13">
        <v>0</v>
      </c>
      <c r="AB41" s="13">
        <v>0</v>
      </c>
      <c r="AC41" s="13">
        <v>0</v>
      </c>
      <c r="AD41" s="13">
        <v>0</v>
      </c>
      <c r="AE41" s="13">
        <v>0</v>
      </c>
      <c r="AF41" s="13">
        <v>0</v>
      </c>
      <c r="AG41" s="13">
        <v>0</v>
      </c>
      <c r="AH41" s="13">
        <v>0</v>
      </c>
      <c r="AI41" s="13">
        <v>801</v>
      </c>
      <c r="AJ41" s="13">
        <v>1787</v>
      </c>
      <c r="AK41" s="13">
        <v>0</v>
      </c>
      <c r="AL41" s="13">
        <v>0</v>
      </c>
      <c r="AM41" s="13">
        <v>1211</v>
      </c>
      <c r="AN41" s="13">
        <v>3687</v>
      </c>
      <c r="AO41" s="13">
        <v>0</v>
      </c>
      <c r="AP41" s="13">
        <v>0</v>
      </c>
      <c r="AQ41" s="14">
        <v>0</v>
      </c>
      <c r="AR41" s="15">
        <v>7486</v>
      </c>
      <c r="AS41" s="13">
        <v>106495</v>
      </c>
      <c r="AT41" s="13">
        <v>271972</v>
      </c>
      <c r="AU41" s="13">
        <v>0</v>
      </c>
      <c r="AV41" s="13">
        <v>0</v>
      </c>
      <c r="AW41" s="13">
        <v>0</v>
      </c>
      <c r="AX41" s="13">
        <v>0</v>
      </c>
      <c r="AY41" s="14">
        <v>0</v>
      </c>
      <c r="AZ41" s="15">
        <v>378467</v>
      </c>
      <c r="BA41" s="15">
        <v>385953</v>
      </c>
      <c r="BB41" s="15">
        <v>164040</v>
      </c>
      <c r="BC41" s="15">
        <v>542507</v>
      </c>
      <c r="BD41" s="15">
        <v>549993</v>
      </c>
      <c r="BE41" s="14">
        <v>-29472</v>
      </c>
      <c r="BF41" s="15">
        <v>513035</v>
      </c>
      <c r="BG41" s="15">
        <v>520521</v>
      </c>
      <c r="BI41">
        <f t="shared" si="0"/>
        <v>0.92363837047516151</v>
      </c>
      <c r="BJ41">
        <f t="shared" si="1"/>
        <v>8.2036203407989935E-2</v>
      </c>
    </row>
    <row r="42" spans="1:62" ht="39.950000000000003" customHeight="1">
      <c r="A42" s="16">
        <v>38</v>
      </c>
      <c r="B42" s="1" t="s">
        <v>49</v>
      </c>
      <c r="C42" s="12">
        <v>7</v>
      </c>
      <c r="D42" s="34">
        <v>0</v>
      </c>
      <c r="E42" s="34">
        <v>4</v>
      </c>
      <c r="F42" s="13">
        <v>0</v>
      </c>
      <c r="G42" s="13">
        <v>48</v>
      </c>
      <c r="H42" s="13">
        <v>0</v>
      </c>
      <c r="I42" s="13">
        <v>0</v>
      </c>
      <c r="J42" s="13">
        <v>0</v>
      </c>
      <c r="K42" s="13">
        <v>0</v>
      </c>
      <c r="L42" s="13">
        <v>0</v>
      </c>
      <c r="M42" s="13">
        <v>0</v>
      </c>
      <c r="N42" s="13">
        <v>0</v>
      </c>
      <c r="O42" s="13">
        <v>1</v>
      </c>
      <c r="P42" s="13">
        <v>1</v>
      </c>
      <c r="Q42" s="13">
        <v>0</v>
      </c>
      <c r="R42" s="13">
        <v>21</v>
      </c>
      <c r="S42" s="13">
        <v>0</v>
      </c>
      <c r="T42" s="13">
        <v>0</v>
      </c>
      <c r="U42" s="13">
        <v>1</v>
      </c>
      <c r="V42" s="13">
        <v>6</v>
      </c>
      <c r="W42" s="13">
        <v>203</v>
      </c>
      <c r="X42" s="13">
        <v>22</v>
      </c>
      <c r="Y42" s="13">
        <v>20</v>
      </c>
      <c r="Z42" s="13">
        <v>2</v>
      </c>
      <c r="AA42" s="13">
        <v>1363</v>
      </c>
      <c r="AB42" s="13">
        <v>481</v>
      </c>
      <c r="AC42" s="13">
        <v>102</v>
      </c>
      <c r="AD42" s="13">
        <v>732</v>
      </c>
      <c r="AE42" s="13">
        <v>143</v>
      </c>
      <c r="AF42" s="13">
        <v>604</v>
      </c>
      <c r="AG42" s="13">
        <v>11618</v>
      </c>
      <c r="AH42" s="13">
        <v>263</v>
      </c>
      <c r="AI42" s="13">
        <v>702</v>
      </c>
      <c r="AJ42" s="13">
        <v>8972</v>
      </c>
      <c r="AK42" s="13">
        <v>124</v>
      </c>
      <c r="AL42" s="13">
        <v>2881</v>
      </c>
      <c r="AM42" s="13">
        <v>1324</v>
      </c>
      <c r="AN42" s="13">
        <v>1809</v>
      </c>
      <c r="AO42" s="13">
        <v>5359</v>
      </c>
      <c r="AP42" s="13">
        <v>0</v>
      </c>
      <c r="AQ42" s="14">
        <v>112</v>
      </c>
      <c r="AR42" s="15">
        <v>36925</v>
      </c>
      <c r="AS42" s="13">
        <v>12427</v>
      </c>
      <c r="AT42" s="13">
        <v>248846</v>
      </c>
      <c r="AU42" s="13">
        <v>0</v>
      </c>
      <c r="AV42" s="13">
        <v>0</v>
      </c>
      <c r="AW42" s="13">
        <v>0</v>
      </c>
      <c r="AX42" s="13">
        <v>0</v>
      </c>
      <c r="AY42" s="14">
        <v>0</v>
      </c>
      <c r="AZ42" s="15">
        <v>261273</v>
      </c>
      <c r="BA42" s="15">
        <v>298198</v>
      </c>
      <c r="BB42" s="15">
        <v>82793</v>
      </c>
      <c r="BC42" s="15">
        <v>344066</v>
      </c>
      <c r="BD42" s="15">
        <v>380991</v>
      </c>
      <c r="BE42" s="14">
        <v>-58832</v>
      </c>
      <c r="BF42" s="15">
        <v>285234</v>
      </c>
      <c r="BG42" s="15">
        <v>322159</v>
      </c>
      <c r="BI42">
        <f t="shared" si="0"/>
        <v>0.80270826766108427</v>
      </c>
      <c r="BJ42">
        <f t="shared" si="1"/>
        <v>7.5060598419192659E-2</v>
      </c>
    </row>
    <row r="43" spans="1:62" ht="39.950000000000003" customHeight="1">
      <c r="A43" s="16">
        <v>39</v>
      </c>
      <c r="B43" s="1" t="s">
        <v>50</v>
      </c>
      <c r="C43" s="12">
        <v>22</v>
      </c>
      <c r="D43" s="34">
        <v>0</v>
      </c>
      <c r="E43" s="34">
        <v>5</v>
      </c>
      <c r="F43" s="13">
        <v>3</v>
      </c>
      <c r="G43" s="13">
        <v>196</v>
      </c>
      <c r="H43" s="13">
        <v>6</v>
      </c>
      <c r="I43" s="13">
        <v>15</v>
      </c>
      <c r="J43" s="13">
        <v>3</v>
      </c>
      <c r="K43" s="13">
        <v>10</v>
      </c>
      <c r="L43" s="13">
        <v>1</v>
      </c>
      <c r="M43" s="13">
        <v>0</v>
      </c>
      <c r="N43" s="13">
        <v>4</v>
      </c>
      <c r="O43" s="13">
        <v>15</v>
      </c>
      <c r="P43" s="13">
        <v>8</v>
      </c>
      <c r="Q43" s="13">
        <v>1</v>
      </c>
      <c r="R43" s="13">
        <v>234</v>
      </c>
      <c r="S43" s="13">
        <v>28</v>
      </c>
      <c r="T43" s="13">
        <v>0</v>
      </c>
      <c r="U43" s="13">
        <v>7</v>
      </c>
      <c r="V43" s="13">
        <v>63</v>
      </c>
      <c r="W43" s="13">
        <v>694</v>
      </c>
      <c r="X43" s="13">
        <v>16</v>
      </c>
      <c r="Y43" s="13">
        <v>75</v>
      </c>
      <c r="Z43" s="13">
        <v>148</v>
      </c>
      <c r="AA43" s="13">
        <v>2495</v>
      </c>
      <c r="AB43" s="13">
        <v>1660</v>
      </c>
      <c r="AC43" s="13">
        <v>2020</v>
      </c>
      <c r="AD43" s="13">
        <v>739</v>
      </c>
      <c r="AE43" s="13">
        <v>0</v>
      </c>
      <c r="AF43" s="13">
        <v>2166</v>
      </c>
      <c r="AG43" s="13">
        <v>1690</v>
      </c>
      <c r="AH43" s="13">
        <v>1382</v>
      </c>
      <c r="AI43" s="13">
        <v>2145</v>
      </c>
      <c r="AJ43" s="13">
        <v>1927</v>
      </c>
      <c r="AK43" s="13">
        <v>245</v>
      </c>
      <c r="AL43" s="13">
        <v>2505</v>
      </c>
      <c r="AM43" s="13">
        <v>186</v>
      </c>
      <c r="AN43" s="13">
        <v>452</v>
      </c>
      <c r="AO43" s="13">
        <v>919</v>
      </c>
      <c r="AP43" s="13">
        <v>0</v>
      </c>
      <c r="AQ43" s="14">
        <v>18</v>
      </c>
      <c r="AR43" s="15">
        <v>22103</v>
      </c>
      <c r="AS43" s="13">
        <v>0</v>
      </c>
      <c r="AT43" s="13">
        <v>0</v>
      </c>
      <c r="AU43" s="13">
        <v>0</v>
      </c>
      <c r="AV43" s="13">
        <v>0</v>
      </c>
      <c r="AW43" s="13">
        <v>0</v>
      </c>
      <c r="AX43" s="13">
        <v>0</v>
      </c>
      <c r="AY43" s="14">
        <v>0</v>
      </c>
      <c r="AZ43" s="15">
        <v>0</v>
      </c>
      <c r="BA43" s="15">
        <v>22103</v>
      </c>
      <c r="BB43" s="15">
        <v>0</v>
      </c>
      <c r="BC43" s="15">
        <v>0</v>
      </c>
      <c r="BD43" s="15">
        <v>22103</v>
      </c>
      <c r="BE43" s="14">
        <v>0</v>
      </c>
      <c r="BF43" s="15">
        <v>0</v>
      </c>
      <c r="BG43" s="15">
        <v>22103</v>
      </c>
      <c r="BI43">
        <f t="shared" si="0"/>
        <v>1</v>
      </c>
      <c r="BJ43">
        <f t="shared" si="1"/>
        <v>0</v>
      </c>
    </row>
    <row r="44" spans="1:62" ht="39.950000000000003" customHeight="1">
      <c r="A44" s="16">
        <v>40</v>
      </c>
      <c r="B44" s="1" t="s">
        <v>51</v>
      </c>
      <c r="C44" s="12">
        <v>33</v>
      </c>
      <c r="D44" s="34">
        <v>1</v>
      </c>
      <c r="E44" s="34">
        <v>35</v>
      </c>
      <c r="F44" s="13">
        <v>12</v>
      </c>
      <c r="G44" s="13">
        <v>1568</v>
      </c>
      <c r="H44" s="13">
        <v>17</v>
      </c>
      <c r="I44" s="13">
        <v>36</v>
      </c>
      <c r="J44" s="13">
        <v>5</v>
      </c>
      <c r="K44" s="13">
        <v>136</v>
      </c>
      <c r="L44" s="13">
        <v>25</v>
      </c>
      <c r="M44" s="13">
        <v>3</v>
      </c>
      <c r="N44" s="13">
        <v>29</v>
      </c>
      <c r="O44" s="13">
        <v>116</v>
      </c>
      <c r="P44" s="13">
        <v>60</v>
      </c>
      <c r="Q44" s="13">
        <v>4</v>
      </c>
      <c r="R44" s="13">
        <v>255</v>
      </c>
      <c r="S44" s="13">
        <v>43</v>
      </c>
      <c r="T44" s="13">
        <v>0</v>
      </c>
      <c r="U44" s="13">
        <v>196</v>
      </c>
      <c r="V44" s="13">
        <v>146</v>
      </c>
      <c r="W44" s="13">
        <v>10914</v>
      </c>
      <c r="X44" s="13">
        <v>845</v>
      </c>
      <c r="Y44" s="13">
        <v>637</v>
      </c>
      <c r="Z44" s="13">
        <v>896</v>
      </c>
      <c r="AA44" s="13">
        <v>8054</v>
      </c>
      <c r="AB44" s="13">
        <v>5548</v>
      </c>
      <c r="AC44" s="13">
        <v>2301</v>
      </c>
      <c r="AD44" s="13">
        <v>4083</v>
      </c>
      <c r="AE44" s="13">
        <v>38</v>
      </c>
      <c r="AF44" s="13">
        <v>8247</v>
      </c>
      <c r="AG44" s="13">
        <v>3022</v>
      </c>
      <c r="AH44" s="13">
        <v>499</v>
      </c>
      <c r="AI44" s="13">
        <v>6716</v>
      </c>
      <c r="AJ44" s="13">
        <v>3459</v>
      </c>
      <c r="AK44" s="13">
        <v>232</v>
      </c>
      <c r="AL44" s="13">
        <v>6898</v>
      </c>
      <c r="AM44" s="13">
        <v>149</v>
      </c>
      <c r="AN44" s="13">
        <v>843</v>
      </c>
      <c r="AO44" s="13">
        <v>1542</v>
      </c>
      <c r="AP44" s="13">
        <v>11</v>
      </c>
      <c r="AQ44" s="14">
        <v>0</v>
      </c>
      <c r="AR44" s="15">
        <v>67654</v>
      </c>
      <c r="AS44" s="13">
        <v>0</v>
      </c>
      <c r="AT44" s="13">
        <v>122</v>
      </c>
      <c r="AU44" s="13">
        <v>0</v>
      </c>
      <c r="AV44" s="13">
        <v>0</v>
      </c>
      <c r="AW44" s="13">
        <v>0</v>
      </c>
      <c r="AX44" s="13">
        <v>0</v>
      </c>
      <c r="AY44" s="14">
        <v>0</v>
      </c>
      <c r="AZ44" s="15">
        <v>122</v>
      </c>
      <c r="BA44" s="15">
        <v>67776</v>
      </c>
      <c r="BB44" s="15">
        <v>103</v>
      </c>
      <c r="BC44" s="15">
        <v>225</v>
      </c>
      <c r="BD44" s="15">
        <v>67879</v>
      </c>
      <c r="BE44" s="14">
        <v>-626</v>
      </c>
      <c r="BF44" s="15">
        <v>-401</v>
      </c>
      <c r="BG44" s="15">
        <v>67253</v>
      </c>
      <c r="BI44">
        <f t="shared" si="0"/>
        <v>0.99076369216241733</v>
      </c>
      <c r="BJ44">
        <f t="shared" si="1"/>
        <v>3.6799438235460905E-5</v>
      </c>
    </row>
    <row r="45" spans="1:62" ht="39.950000000000003" customHeight="1">
      <c r="A45" s="2"/>
      <c r="B45" s="3" t="s">
        <v>52</v>
      </c>
      <c r="C45" s="17">
        <v>5210</v>
      </c>
      <c r="D45" s="18">
        <v>179</v>
      </c>
      <c r="E45" s="18">
        <v>1374</v>
      </c>
      <c r="F45" s="18">
        <v>1147</v>
      </c>
      <c r="G45" s="18">
        <v>194111</v>
      </c>
      <c r="H45" s="18">
        <v>2684</v>
      </c>
      <c r="I45" s="18">
        <v>7414</v>
      </c>
      <c r="J45" s="18">
        <v>2978</v>
      </c>
      <c r="K45" s="18">
        <v>7295</v>
      </c>
      <c r="L45" s="18">
        <v>5991</v>
      </c>
      <c r="M45" s="18">
        <v>664</v>
      </c>
      <c r="N45" s="18">
        <v>5439</v>
      </c>
      <c r="O45" s="18">
        <v>8128</v>
      </c>
      <c r="P45" s="18">
        <v>4548</v>
      </c>
      <c r="Q45" s="18">
        <v>955</v>
      </c>
      <c r="R45" s="18">
        <v>104397</v>
      </c>
      <c r="S45" s="18">
        <v>17263</v>
      </c>
      <c r="T45" s="18">
        <v>334</v>
      </c>
      <c r="U45" s="18">
        <v>7634</v>
      </c>
      <c r="V45" s="18">
        <v>35846</v>
      </c>
      <c r="W45" s="18">
        <v>423774</v>
      </c>
      <c r="X45" s="18">
        <v>183601</v>
      </c>
      <c r="Y45" s="18">
        <v>37719</v>
      </c>
      <c r="Z45" s="18">
        <v>15499</v>
      </c>
      <c r="AA45" s="18">
        <v>378945</v>
      </c>
      <c r="AB45" s="18">
        <v>232675</v>
      </c>
      <c r="AC45" s="18">
        <v>175003</v>
      </c>
      <c r="AD45" s="18">
        <v>216005</v>
      </c>
      <c r="AE45" s="18">
        <v>45521</v>
      </c>
      <c r="AF45" s="18">
        <v>397513</v>
      </c>
      <c r="AG45" s="18">
        <v>470104</v>
      </c>
      <c r="AH45" s="18">
        <v>150819</v>
      </c>
      <c r="AI45" s="18">
        <v>156465</v>
      </c>
      <c r="AJ45" s="18">
        <v>361506</v>
      </c>
      <c r="AK45" s="18">
        <v>19254</v>
      </c>
      <c r="AL45" s="18">
        <v>662000</v>
      </c>
      <c r="AM45" s="18">
        <v>42433</v>
      </c>
      <c r="AN45" s="18">
        <v>310908</v>
      </c>
      <c r="AO45" s="18">
        <v>95812</v>
      </c>
      <c r="AP45" s="18">
        <v>22103</v>
      </c>
      <c r="AQ45" s="19">
        <v>39551</v>
      </c>
      <c r="AR45" s="20">
        <v>4850801</v>
      </c>
      <c r="AS45" s="18">
        <v>213945</v>
      </c>
      <c r="AT45" s="18">
        <v>3781871</v>
      </c>
      <c r="AU45" s="18">
        <v>113728</v>
      </c>
      <c r="AV45" s="18">
        <v>1397844</v>
      </c>
      <c r="AW45" s="18">
        <v>368895</v>
      </c>
      <c r="AX45" s="18">
        <v>1391998</v>
      </c>
      <c r="AY45" s="21">
        <v>8468</v>
      </c>
      <c r="AZ45" s="20">
        <v>7276749</v>
      </c>
      <c r="BA45" s="20">
        <v>12127550</v>
      </c>
      <c r="BB45" s="20">
        <v>4416772</v>
      </c>
      <c r="BC45" s="20">
        <v>11693521</v>
      </c>
      <c r="BD45" s="20">
        <v>16544322</v>
      </c>
      <c r="BE45" s="19">
        <v>-4060673</v>
      </c>
      <c r="BF45" s="20">
        <v>7632848</v>
      </c>
      <c r="BG45" s="20">
        <v>12483649</v>
      </c>
    </row>
    <row r="46" spans="1:62" ht="39.950000000000003" customHeight="1">
      <c r="A46" s="2"/>
      <c r="B46" s="22" t="s">
        <v>66</v>
      </c>
      <c r="C46" s="17">
        <v>102</v>
      </c>
      <c r="D46" s="18">
        <v>1</v>
      </c>
      <c r="E46" s="18">
        <v>144</v>
      </c>
      <c r="F46" s="18">
        <v>41</v>
      </c>
      <c r="G46" s="18">
        <v>2574</v>
      </c>
      <c r="H46" s="18">
        <v>59</v>
      </c>
      <c r="I46" s="18">
        <v>207</v>
      </c>
      <c r="J46" s="18">
        <v>56</v>
      </c>
      <c r="K46" s="18">
        <v>205</v>
      </c>
      <c r="L46" s="18">
        <v>29</v>
      </c>
      <c r="M46" s="18">
        <v>9</v>
      </c>
      <c r="N46" s="18">
        <v>159</v>
      </c>
      <c r="O46" s="18">
        <v>175</v>
      </c>
      <c r="P46" s="18">
        <v>149</v>
      </c>
      <c r="Q46" s="18">
        <v>32</v>
      </c>
      <c r="R46" s="18">
        <v>1921</v>
      </c>
      <c r="S46" s="18">
        <v>407</v>
      </c>
      <c r="T46" s="18">
        <v>7</v>
      </c>
      <c r="U46" s="18">
        <v>230</v>
      </c>
      <c r="V46" s="18">
        <v>1339</v>
      </c>
      <c r="W46" s="18">
        <v>16657</v>
      </c>
      <c r="X46" s="18">
        <v>2872</v>
      </c>
      <c r="Y46" s="18">
        <v>833</v>
      </c>
      <c r="Z46" s="18">
        <v>1126</v>
      </c>
      <c r="AA46" s="18">
        <v>41895</v>
      </c>
      <c r="AB46" s="18">
        <v>11784</v>
      </c>
      <c r="AC46" s="18">
        <v>16008</v>
      </c>
      <c r="AD46" s="18">
        <v>8618</v>
      </c>
      <c r="AE46" s="18">
        <v>0</v>
      </c>
      <c r="AF46" s="18">
        <v>16876</v>
      </c>
      <c r="AG46" s="18">
        <v>17469</v>
      </c>
      <c r="AH46" s="18">
        <v>5934</v>
      </c>
      <c r="AI46" s="18">
        <v>5828</v>
      </c>
      <c r="AJ46" s="18">
        <v>11104</v>
      </c>
      <c r="AK46" s="18">
        <v>1768</v>
      </c>
      <c r="AL46" s="18">
        <v>27673</v>
      </c>
      <c r="AM46" s="18">
        <v>1861</v>
      </c>
      <c r="AN46" s="18">
        <v>7974</v>
      </c>
      <c r="AO46" s="18">
        <v>9538</v>
      </c>
      <c r="AP46" s="18">
        <v>0</v>
      </c>
      <c r="AQ46" s="19">
        <v>281</v>
      </c>
      <c r="AR46" s="20">
        <v>213945</v>
      </c>
      <c r="AS46" s="4"/>
      <c r="AT46" s="4"/>
      <c r="AU46" s="4"/>
      <c r="AV46" s="4"/>
      <c r="AW46" s="4"/>
      <c r="AX46" s="4"/>
      <c r="AY46" s="4"/>
      <c r="AZ46" s="4"/>
      <c r="BA46" s="4"/>
      <c r="BB46" s="4"/>
      <c r="BC46" s="4"/>
      <c r="BD46" s="4"/>
      <c r="BE46" s="4"/>
      <c r="BF46" s="4"/>
      <c r="BG46" s="4"/>
    </row>
    <row r="47" spans="1:62" ht="39.950000000000003" customHeight="1">
      <c r="A47" s="16"/>
      <c r="B47" s="23" t="s">
        <v>151</v>
      </c>
      <c r="C47" s="12">
        <v>2380</v>
      </c>
      <c r="D47" s="34">
        <v>67</v>
      </c>
      <c r="E47" s="34">
        <v>675</v>
      </c>
      <c r="F47" s="13">
        <v>572</v>
      </c>
      <c r="G47" s="13">
        <v>30410</v>
      </c>
      <c r="H47" s="13">
        <v>1033</v>
      </c>
      <c r="I47" s="13">
        <v>2417</v>
      </c>
      <c r="J47" s="13">
        <v>424</v>
      </c>
      <c r="K47" s="13">
        <v>2605</v>
      </c>
      <c r="L47" s="13">
        <v>527</v>
      </c>
      <c r="M47" s="13">
        <v>146</v>
      </c>
      <c r="N47" s="13">
        <v>2398</v>
      </c>
      <c r="O47" s="13">
        <v>3101</v>
      </c>
      <c r="P47" s="13">
        <v>2007</v>
      </c>
      <c r="Q47" s="13">
        <v>312</v>
      </c>
      <c r="R47" s="13">
        <v>28932</v>
      </c>
      <c r="S47" s="13">
        <v>4979</v>
      </c>
      <c r="T47" s="13">
        <v>96</v>
      </c>
      <c r="U47" s="13">
        <v>1500</v>
      </c>
      <c r="V47" s="13">
        <v>15106</v>
      </c>
      <c r="W47" s="13">
        <v>235449</v>
      </c>
      <c r="X47" s="13">
        <v>18146</v>
      </c>
      <c r="Y47" s="13">
        <v>7480</v>
      </c>
      <c r="Z47" s="13">
        <v>18928</v>
      </c>
      <c r="AA47" s="13">
        <v>412639</v>
      </c>
      <c r="AB47" s="13">
        <v>263167</v>
      </c>
      <c r="AC47" s="13">
        <v>126228</v>
      </c>
      <c r="AD47" s="13">
        <v>116757</v>
      </c>
      <c r="AE47" s="13">
        <v>0</v>
      </c>
      <c r="AF47" s="13">
        <v>223516</v>
      </c>
      <c r="AG47" s="13">
        <v>174515</v>
      </c>
      <c r="AH47" s="13">
        <v>135350</v>
      </c>
      <c r="AI47" s="13">
        <v>260705</v>
      </c>
      <c r="AJ47" s="13">
        <v>383178</v>
      </c>
      <c r="AK47" s="13">
        <v>21262</v>
      </c>
      <c r="AL47" s="13">
        <v>512333</v>
      </c>
      <c r="AM47" s="13">
        <v>17485</v>
      </c>
      <c r="AN47" s="13">
        <v>133197</v>
      </c>
      <c r="AO47" s="13">
        <v>75061</v>
      </c>
      <c r="AP47" s="13">
        <v>0</v>
      </c>
      <c r="AQ47" s="14">
        <v>713</v>
      </c>
      <c r="AR47" s="15">
        <v>3235796</v>
      </c>
    </row>
    <row r="48" spans="1:62" ht="39.950000000000003" customHeight="1">
      <c r="A48" s="16"/>
      <c r="B48" s="23" t="s">
        <v>75</v>
      </c>
      <c r="C48" s="12">
        <v>256</v>
      </c>
      <c r="D48" s="34">
        <v>5</v>
      </c>
      <c r="E48" s="34">
        <v>64</v>
      </c>
      <c r="F48" s="13">
        <v>76</v>
      </c>
      <c r="G48" s="13">
        <v>4190</v>
      </c>
      <c r="H48" s="13">
        <v>138</v>
      </c>
      <c r="I48" s="13">
        <v>324</v>
      </c>
      <c r="J48" s="13">
        <v>56</v>
      </c>
      <c r="K48" s="13">
        <v>349</v>
      </c>
      <c r="L48" s="13">
        <v>71</v>
      </c>
      <c r="M48" s="13">
        <v>19</v>
      </c>
      <c r="N48" s="13">
        <v>320</v>
      </c>
      <c r="O48" s="13">
        <v>412</v>
      </c>
      <c r="P48" s="13">
        <v>267</v>
      </c>
      <c r="Q48" s="13">
        <v>41</v>
      </c>
      <c r="R48" s="13">
        <v>3850</v>
      </c>
      <c r="S48" s="13">
        <v>661</v>
      </c>
      <c r="T48" s="13">
        <v>14</v>
      </c>
      <c r="U48" s="13">
        <v>196</v>
      </c>
      <c r="V48" s="13">
        <v>1995</v>
      </c>
      <c r="W48" s="13">
        <v>28872</v>
      </c>
      <c r="X48" s="13">
        <v>2599</v>
      </c>
      <c r="Y48" s="13">
        <v>1106</v>
      </c>
      <c r="Z48" s="13">
        <v>2274</v>
      </c>
      <c r="AA48" s="13">
        <v>45619</v>
      </c>
      <c r="AB48" s="13">
        <v>31183</v>
      </c>
      <c r="AC48" s="13">
        <v>18207</v>
      </c>
      <c r="AD48" s="13">
        <v>9512</v>
      </c>
      <c r="AE48" s="13">
        <v>0</v>
      </c>
      <c r="AF48" s="13">
        <v>29181</v>
      </c>
      <c r="AG48" s="13">
        <v>21157</v>
      </c>
      <c r="AH48" s="13">
        <v>26710</v>
      </c>
      <c r="AI48" s="13">
        <v>39325</v>
      </c>
      <c r="AJ48" s="13">
        <v>52470</v>
      </c>
      <c r="AK48" s="13">
        <v>1499</v>
      </c>
      <c r="AL48" s="13">
        <v>57678</v>
      </c>
      <c r="AM48" s="13">
        <v>2106</v>
      </c>
      <c r="AN48" s="13">
        <v>11844</v>
      </c>
      <c r="AO48" s="13">
        <v>7799</v>
      </c>
      <c r="AP48" s="13">
        <v>0</v>
      </c>
      <c r="AQ48" s="14">
        <v>94</v>
      </c>
      <c r="AR48" s="15">
        <v>402539</v>
      </c>
    </row>
    <row r="49" spans="1:44" ht="39.950000000000003" customHeight="1">
      <c r="A49" s="16"/>
      <c r="B49" s="23" t="s">
        <v>76</v>
      </c>
      <c r="C49" s="12">
        <v>95</v>
      </c>
      <c r="D49" s="34">
        <v>3</v>
      </c>
      <c r="E49" s="34">
        <v>30</v>
      </c>
      <c r="F49" s="13">
        <v>35</v>
      </c>
      <c r="G49" s="13">
        <v>1685</v>
      </c>
      <c r="H49" s="13">
        <v>43</v>
      </c>
      <c r="I49" s="13">
        <v>146</v>
      </c>
      <c r="J49" s="13">
        <v>41</v>
      </c>
      <c r="K49" s="13">
        <v>123</v>
      </c>
      <c r="L49" s="13">
        <v>49</v>
      </c>
      <c r="M49" s="13">
        <v>9</v>
      </c>
      <c r="N49" s="13">
        <v>119</v>
      </c>
      <c r="O49" s="13">
        <v>171</v>
      </c>
      <c r="P49" s="13">
        <v>114</v>
      </c>
      <c r="Q49" s="13">
        <v>14</v>
      </c>
      <c r="R49" s="13">
        <v>2535</v>
      </c>
      <c r="S49" s="13">
        <v>441</v>
      </c>
      <c r="T49" s="13">
        <v>7</v>
      </c>
      <c r="U49" s="13">
        <v>138</v>
      </c>
      <c r="V49" s="13">
        <v>927</v>
      </c>
      <c r="W49" s="13">
        <v>10431</v>
      </c>
      <c r="X49" s="13">
        <v>2209</v>
      </c>
      <c r="Y49" s="13">
        <v>685</v>
      </c>
      <c r="Z49" s="13">
        <v>418</v>
      </c>
      <c r="AA49" s="13">
        <v>25026</v>
      </c>
      <c r="AB49" s="13">
        <v>10978</v>
      </c>
      <c r="AC49" s="13">
        <v>20524</v>
      </c>
      <c r="AD49" s="13">
        <v>3654</v>
      </c>
      <c r="AE49" s="13">
        <v>0</v>
      </c>
      <c r="AF49" s="13">
        <v>13315</v>
      </c>
      <c r="AG49" s="13">
        <v>8543</v>
      </c>
      <c r="AH49" s="13">
        <v>18655</v>
      </c>
      <c r="AI49" s="13">
        <v>21775</v>
      </c>
      <c r="AJ49" s="13">
        <v>15199</v>
      </c>
      <c r="AK49" s="13">
        <v>795</v>
      </c>
      <c r="AL49" s="13">
        <v>15777</v>
      </c>
      <c r="AM49" s="13">
        <v>618</v>
      </c>
      <c r="AN49" s="13">
        <v>1442</v>
      </c>
      <c r="AO49" s="13">
        <v>2147</v>
      </c>
      <c r="AP49" s="13">
        <v>0</v>
      </c>
      <c r="AQ49" s="14">
        <v>44</v>
      </c>
      <c r="AR49" s="15">
        <v>178960</v>
      </c>
    </row>
    <row r="50" spans="1:44" ht="39.950000000000003" customHeight="1">
      <c r="A50" s="16"/>
      <c r="B50" s="23" t="s">
        <v>67</v>
      </c>
      <c r="C50" s="12">
        <v>2246</v>
      </c>
      <c r="D50" s="34">
        <v>55</v>
      </c>
      <c r="E50" s="34">
        <v>671</v>
      </c>
      <c r="F50" s="13">
        <v>220</v>
      </c>
      <c r="G50" s="13">
        <v>28851</v>
      </c>
      <c r="H50" s="13">
        <v>2</v>
      </c>
      <c r="I50" s="13">
        <v>1309</v>
      </c>
      <c r="J50" s="13">
        <v>496</v>
      </c>
      <c r="K50" s="13">
        <v>1779</v>
      </c>
      <c r="L50" s="13">
        <v>1532</v>
      </c>
      <c r="M50" s="13">
        <v>-44</v>
      </c>
      <c r="N50" s="13">
        <v>236</v>
      </c>
      <c r="O50" s="13">
        <v>717</v>
      </c>
      <c r="P50" s="13">
        <v>730</v>
      </c>
      <c r="Q50" s="13">
        <v>50</v>
      </c>
      <c r="R50" s="13">
        <v>-5854</v>
      </c>
      <c r="S50" s="13">
        <v>-538</v>
      </c>
      <c r="T50" s="13">
        <v>-21</v>
      </c>
      <c r="U50" s="13">
        <v>305</v>
      </c>
      <c r="V50" s="13">
        <v>5165</v>
      </c>
      <c r="W50" s="13">
        <v>23011</v>
      </c>
      <c r="X50" s="13">
        <v>7872</v>
      </c>
      <c r="Y50" s="13">
        <v>7085</v>
      </c>
      <c r="Z50" s="13">
        <v>2408</v>
      </c>
      <c r="AA50" s="13">
        <v>306504</v>
      </c>
      <c r="AB50" s="13">
        <v>56585</v>
      </c>
      <c r="AC50" s="13">
        <v>138476</v>
      </c>
      <c r="AD50" s="13">
        <v>175442</v>
      </c>
      <c r="AE50" s="13">
        <v>230095</v>
      </c>
      <c r="AF50" s="13">
        <v>56711</v>
      </c>
      <c r="AG50" s="13">
        <v>115075</v>
      </c>
      <c r="AH50" s="13">
        <v>0</v>
      </c>
      <c r="AI50" s="13">
        <v>9131</v>
      </c>
      <c r="AJ50" s="13">
        <v>31122</v>
      </c>
      <c r="AK50" s="13">
        <v>-360</v>
      </c>
      <c r="AL50" s="13">
        <v>163217</v>
      </c>
      <c r="AM50" s="13">
        <v>4547</v>
      </c>
      <c r="AN50" s="13">
        <v>13272</v>
      </c>
      <c r="AO50" s="13">
        <v>63109</v>
      </c>
      <c r="AP50" s="13">
        <v>0</v>
      </c>
      <c r="AQ50" s="14">
        <v>22436</v>
      </c>
      <c r="AR50" s="15">
        <v>1463645</v>
      </c>
    </row>
    <row r="51" spans="1:44" ht="39.950000000000003" customHeight="1">
      <c r="A51" s="16"/>
      <c r="B51" s="23" t="s">
        <v>68</v>
      </c>
      <c r="C51" s="12">
        <v>1297</v>
      </c>
      <c r="D51" s="34">
        <v>51</v>
      </c>
      <c r="E51" s="34">
        <v>602</v>
      </c>
      <c r="F51" s="13">
        <v>246</v>
      </c>
      <c r="G51" s="13">
        <v>18820</v>
      </c>
      <c r="H51" s="13">
        <v>461</v>
      </c>
      <c r="I51" s="13">
        <v>798</v>
      </c>
      <c r="J51" s="13">
        <v>429</v>
      </c>
      <c r="K51" s="13">
        <v>1344</v>
      </c>
      <c r="L51" s="13">
        <v>256</v>
      </c>
      <c r="M51" s="13">
        <v>19</v>
      </c>
      <c r="N51" s="13">
        <v>816</v>
      </c>
      <c r="O51" s="13">
        <v>1186</v>
      </c>
      <c r="P51" s="13">
        <v>934</v>
      </c>
      <c r="Q51" s="13">
        <v>271</v>
      </c>
      <c r="R51" s="13">
        <v>27746</v>
      </c>
      <c r="S51" s="13">
        <v>4518</v>
      </c>
      <c r="T51" s="13">
        <v>89</v>
      </c>
      <c r="U51" s="13">
        <v>930</v>
      </c>
      <c r="V51" s="13">
        <v>7338</v>
      </c>
      <c r="W51" s="13">
        <v>29610</v>
      </c>
      <c r="X51" s="13">
        <v>60358</v>
      </c>
      <c r="Y51" s="13">
        <v>12507</v>
      </c>
      <c r="Z51" s="13">
        <v>3856</v>
      </c>
      <c r="AA51" s="13">
        <v>118285</v>
      </c>
      <c r="AB51" s="13">
        <v>65018</v>
      </c>
      <c r="AC51" s="13">
        <v>38473</v>
      </c>
      <c r="AD51" s="13">
        <v>223933</v>
      </c>
      <c r="AE51" s="13">
        <v>170965</v>
      </c>
      <c r="AF51" s="13">
        <v>116486</v>
      </c>
      <c r="AG51" s="13">
        <v>88447</v>
      </c>
      <c r="AH51" s="13">
        <v>167889</v>
      </c>
      <c r="AI51" s="13">
        <v>128370</v>
      </c>
      <c r="AJ51" s="13">
        <v>57719</v>
      </c>
      <c r="AK51" s="13">
        <v>2908</v>
      </c>
      <c r="AL51" s="13">
        <v>243293</v>
      </c>
      <c r="AM51" s="13">
        <v>11067</v>
      </c>
      <c r="AN51" s="13">
        <v>24956</v>
      </c>
      <c r="AO51" s="13">
        <v>45356</v>
      </c>
      <c r="AP51" s="13">
        <v>0</v>
      </c>
      <c r="AQ51" s="14">
        <v>3297</v>
      </c>
      <c r="AR51" s="15">
        <v>1680944</v>
      </c>
    </row>
    <row r="52" spans="1:44" ht="39.950000000000003" customHeight="1">
      <c r="A52" s="16"/>
      <c r="B52" s="23" t="s">
        <v>69</v>
      </c>
      <c r="C52" s="12">
        <v>457</v>
      </c>
      <c r="D52" s="34">
        <v>14</v>
      </c>
      <c r="E52" s="34">
        <v>215</v>
      </c>
      <c r="F52" s="13">
        <v>103</v>
      </c>
      <c r="G52" s="13">
        <v>64509</v>
      </c>
      <c r="H52" s="13">
        <v>218</v>
      </c>
      <c r="I52" s="13">
        <v>422</v>
      </c>
      <c r="J52" s="13">
        <v>81</v>
      </c>
      <c r="K52" s="13">
        <v>602</v>
      </c>
      <c r="L52" s="13">
        <v>54</v>
      </c>
      <c r="M52" s="13">
        <v>6</v>
      </c>
      <c r="N52" s="13">
        <v>308</v>
      </c>
      <c r="O52" s="13">
        <v>127</v>
      </c>
      <c r="P52" s="13">
        <v>64</v>
      </c>
      <c r="Q52" s="13">
        <v>24</v>
      </c>
      <c r="R52" s="13">
        <v>1408</v>
      </c>
      <c r="S52" s="13">
        <v>106</v>
      </c>
      <c r="T52" s="13">
        <v>5</v>
      </c>
      <c r="U52" s="13">
        <v>266</v>
      </c>
      <c r="V52" s="13">
        <v>2555</v>
      </c>
      <c r="W52" s="13">
        <v>29083</v>
      </c>
      <c r="X52" s="13">
        <v>9852</v>
      </c>
      <c r="Y52" s="13">
        <v>2868</v>
      </c>
      <c r="Z52" s="13">
        <v>824</v>
      </c>
      <c r="AA52" s="13">
        <v>59725</v>
      </c>
      <c r="AB52" s="13">
        <v>27997</v>
      </c>
      <c r="AC52" s="13">
        <v>11808</v>
      </c>
      <c r="AD52" s="13">
        <v>49557</v>
      </c>
      <c r="AE52" s="13">
        <v>20022</v>
      </c>
      <c r="AF52" s="13">
        <v>25487</v>
      </c>
      <c r="AG52" s="13">
        <v>28731</v>
      </c>
      <c r="AH52" s="13">
        <v>1173</v>
      </c>
      <c r="AI52" s="13">
        <v>8845</v>
      </c>
      <c r="AJ52" s="13">
        <v>13124</v>
      </c>
      <c r="AK52" s="13">
        <v>1620</v>
      </c>
      <c r="AL52" s="13">
        <v>83627</v>
      </c>
      <c r="AM52" s="13">
        <v>2288</v>
      </c>
      <c r="AN52" s="13">
        <v>16930</v>
      </c>
      <c r="AO52" s="13">
        <v>23338</v>
      </c>
      <c r="AP52" s="13">
        <v>0</v>
      </c>
      <c r="AQ52" s="14">
        <v>1177</v>
      </c>
      <c r="AR52" s="15">
        <v>489620</v>
      </c>
    </row>
    <row r="53" spans="1:44" ht="39.950000000000003" customHeight="1">
      <c r="A53" s="7"/>
      <c r="B53" s="10" t="s">
        <v>70</v>
      </c>
      <c r="C53" s="24">
        <v>-319</v>
      </c>
      <c r="D53" s="25">
        <v>-7</v>
      </c>
      <c r="E53" s="25">
        <v>-5</v>
      </c>
      <c r="F53" s="25">
        <v>0</v>
      </c>
      <c r="G53" s="25">
        <v>-1359</v>
      </c>
      <c r="H53" s="25">
        <v>0</v>
      </c>
      <c r="I53" s="25">
        <v>0</v>
      </c>
      <c r="J53" s="25">
        <v>0</v>
      </c>
      <c r="K53" s="25">
        <v>0</v>
      </c>
      <c r="L53" s="25">
        <v>0</v>
      </c>
      <c r="M53" s="25">
        <v>0</v>
      </c>
      <c r="N53" s="25">
        <v>0</v>
      </c>
      <c r="O53" s="25">
        <v>0</v>
      </c>
      <c r="P53" s="25">
        <v>0</v>
      </c>
      <c r="Q53" s="25">
        <v>0</v>
      </c>
      <c r="R53" s="25">
        <v>-1</v>
      </c>
      <c r="S53" s="25">
        <v>0</v>
      </c>
      <c r="T53" s="25">
        <v>0</v>
      </c>
      <c r="U53" s="25">
        <v>0</v>
      </c>
      <c r="V53" s="25">
        <v>0</v>
      </c>
      <c r="W53" s="25">
        <v>-3374</v>
      </c>
      <c r="X53" s="25">
        <v>-102</v>
      </c>
      <c r="Y53" s="25">
        <v>-2709</v>
      </c>
      <c r="Z53" s="25">
        <v>0</v>
      </c>
      <c r="AA53" s="25">
        <v>-744</v>
      </c>
      <c r="AB53" s="25">
        <v>-309</v>
      </c>
      <c r="AC53" s="25">
        <v>-7431</v>
      </c>
      <c r="AD53" s="25">
        <v>-599</v>
      </c>
      <c r="AE53" s="25">
        <v>0</v>
      </c>
      <c r="AF53" s="25">
        <v>-2795</v>
      </c>
      <c r="AG53" s="25">
        <v>-12</v>
      </c>
      <c r="AH53" s="25">
        <v>0</v>
      </c>
      <c r="AI53" s="25">
        <v>-201</v>
      </c>
      <c r="AJ53" s="25">
        <v>-11044</v>
      </c>
      <c r="AK53" s="25">
        <v>-1171</v>
      </c>
      <c r="AL53" s="25">
        <v>-75</v>
      </c>
      <c r="AM53" s="25">
        <v>-1</v>
      </c>
      <c r="AN53" s="25">
        <v>-2</v>
      </c>
      <c r="AO53" s="25">
        <v>-1</v>
      </c>
      <c r="AP53" s="25">
        <v>0</v>
      </c>
      <c r="AQ53" s="26">
        <v>-340</v>
      </c>
      <c r="AR53" s="27">
        <v>-32601</v>
      </c>
    </row>
    <row r="54" spans="1:44" ht="39.950000000000003" customHeight="1">
      <c r="A54" s="28"/>
      <c r="B54" s="29" t="s">
        <v>71</v>
      </c>
      <c r="C54" s="30">
        <v>6514</v>
      </c>
      <c r="D54" s="31">
        <v>189</v>
      </c>
      <c r="E54" s="31">
        <v>2396</v>
      </c>
      <c r="F54" s="31">
        <v>1293</v>
      </c>
      <c r="G54" s="31">
        <v>149680</v>
      </c>
      <c r="H54" s="31">
        <v>1954</v>
      </c>
      <c r="I54" s="31">
        <v>5623</v>
      </c>
      <c r="J54" s="31">
        <v>1583</v>
      </c>
      <c r="K54" s="31">
        <v>7007</v>
      </c>
      <c r="L54" s="31">
        <v>2518</v>
      </c>
      <c r="M54" s="31">
        <v>164</v>
      </c>
      <c r="N54" s="31">
        <v>4356</v>
      </c>
      <c r="O54" s="31">
        <v>5889</v>
      </c>
      <c r="P54" s="31">
        <v>4265</v>
      </c>
      <c r="Q54" s="31">
        <v>744</v>
      </c>
      <c r="R54" s="31">
        <v>60537</v>
      </c>
      <c r="S54" s="31">
        <v>10574</v>
      </c>
      <c r="T54" s="31">
        <v>197</v>
      </c>
      <c r="U54" s="31">
        <v>3565</v>
      </c>
      <c r="V54" s="31">
        <v>34425</v>
      </c>
      <c r="W54" s="31">
        <v>369739</v>
      </c>
      <c r="X54" s="31">
        <v>103806</v>
      </c>
      <c r="Y54" s="31">
        <v>29855</v>
      </c>
      <c r="Z54" s="31">
        <v>29834</v>
      </c>
      <c r="AA54" s="31">
        <v>1008949</v>
      </c>
      <c r="AB54" s="31">
        <v>466403</v>
      </c>
      <c r="AC54" s="31">
        <v>362293</v>
      </c>
      <c r="AD54" s="31">
        <v>586874</v>
      </c>
      <c r="AE54" s="31">
        <v>421082</v>
      </c>
      <c r="AF54" s="31">
        <v>478777</v>
      </c>
      <c r="AG54" s="31">
        <v>453925</v>
      </c>
      <c r="AH54" s="31">
        <v>355711</v>
      </c>
      <c r="AI54" s="31">
        <v>473778</v>
      </c>
      <c r="AJ54" s="31">
        <v>552872</v>
      </c>
      <c r="AK54" s="31">
        <v>28321</v>
      </c>
      <c r="AL54" s="31">
        <v>1103523</v>
      </c>
      <c r="AM54" s="31">
        <v>39971</v>
      </c>
      <c r="AN54" s="31">
        <v>209613</v>
      </c>
      <c r="AO54" s="31">
        <v>226347</v>
      </c>
      <c r="AP54" s="31">
        <v>0</v>
      </c>
      <c r="AQ54" s="21">
        <v>27702</v>
      </c>
      <c r="AR54" s="32">
        <v>7632848</v>
      </c>
    </row>
    <row r="55" spans="1:44" ht="39.950000000000003" customHeight="1">
      <c r="A55" s="28"/>
      <c r="B55" s="33" t="s">
        <v>65</v>
      </c>
      <c r="C55" s="30">
        <v>11724</v>
      </c>
      <c r="D55" s="31">
        <v>368</v>
      </c>
      <c r="E55" s="31">
        <v>3770</v>
      </c>
      <c r="F55" s="31">
        <v>2440</v>
      </c>
      <c r="G55" s="31">
        <v>343791</v>
      </c>
      <c r="H55" s="31">
        <v>4638</v>
      </c>
      <c r="I55" s="31">
        <v>13037</v>
      </c>
      <c r="J55" s="31">
        <v>4561</v>
      </c>
      <c r="K55" s="31">
        <v>14302</v>
      </c>
      <c r="L55" s="31">
        <v>8509</v>
      </c>
      <c r="M55" s="31">
        <v>828</v>
      </c>
      <c r="N55" s="31">
        <v>9795</v>
      </c>
      <c r="O55" s="31">
        <v>14017</v>
      </c>
      <c r="P55" s="31">
        <v>8813</v>
      </c>
      <c r="Q55" s="31">
        <v>1699</v>
      </c>
      <c r="R55" s="31">
        <v>164934</v>
      </c>
      <c r="S55" s="31">
        <v>27837</v>
      </c>
      <c r="T55" s="31">
        <v>531</v>
      </c>
      <c r="U55" s="31">
        <v>11199</v>
      </c>
      <c r="V55" s="31">
        <v>70271</v>
      </c>
      <c r="W55" s="31">
        <v>793513</v>
      </c>
      <c r="X55" s="31">
        <v>287407</v>
      </c>
      <c r="Y55" s="31">
        <v>67574</v>
      </c>
      <c r="Z55" s="31">
        <v>45333</v>
      </c>
      <c r="AA55" s="31">
        <v>1387894</v>
      </c>
      <c r="AB55" s="31">
        <v>699078</v>
      </c>
      <c r="AC55" s="31">
        <v>537296</v>
      </c>
      <c r="AD55" s="31">
        <v>802879</v>
      </c>
      <c r="AE55" s="31">
        <v>466603</v>
      </c>
      <c r="AF55" s="31">
        <v>876290</v>
      </c>
      <c r="AG55" s="31">
        <v>924029</v>
      </c>
      <c r="AH55" s="31">
        <v>506530</v>
      </c>
      <c r="AI55" s="31">
        <v>630243</v>
      </c>
      <c r="AJ55" s="31">
        <v>914378</v>
      </c>
      <c r="AK55" s="31">
        <v>47575</v>
      </c>
      <c r="AL55" s="31">
        <v>1765523</v>
      </c>
      <c r="AM55" s="31">
        <v>82404</v>
      </c>
      <c r="AN55" s="31">
        <v>520521</v>
      </c>
      <c r="AO55" s="31">
        <v>322159</v>
      </c>
      <c r="AP55" s="31">
        <v>22103</v>
      </c>
      <c r="AQ55" s="21">
        <v>67253</v>
      </c>
      <c r="AR55" s="32">
        <v>12483649</v>
      </c>
    </row>
    <row r="56" spans="1:44" ht="39.950000000000003" customHeight="1"/>
    <row r="57" spans="1:44" ht="39.950000000000003" customHeight="1"/>
    <row r="58" spans="1:44" ht="39.950000000000003" customHeight="1"/>
  </sheetData>
  <mergeCells count="1">
    <mergeCell ref="C1:J1"/>
  </mergeCells>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S58"/>
  <sheetViews>
    <sheetView zoomScale="70" zoomScaleNormal="70" workbookViewId="0">
      <pane xSplit="2" ySplit="3" topLeftCell="C4" activePane="bottomRight" state="frozen"/>
      <selection pane="topRight"/>
      <selection pane="bottomLeft"/>
      <selection pane="bottomRight"/>
    </sheetView>
  </sheetViews>
  <sheetFormatPr defaultRowHeight="13.5"/>
  <cols>
    <col min="2" max="46" width="18.625" customWidth="1"/>
  </cols>
  <sheetData>
    <row r="1" spans="1:45" ht="39.950000000000003" customHeight="1">
      <c r="B1" s="1"/>
      <c r="C1" s="337"/>
      <c r="D1" s="337"/>
      <c r="E1" s="337"/>
      <c r="F1" s="337"/>
      <c r="G1" s="337"/>
      <c r="H1" s="337"/>
      <c r="I1" s="337"/>
      <c r="J1" s="337"/>
    </row>
    <row r="2" spans="1:45" ht="39.950000000000003" customHeight="1">
      <c r="A2" s="2"/>
      <c r="B2" s="3"/>
      <c r="C2" s="2">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c r="AF2" s="4">
        <v>29</v>
      </c>
      <c r="AG2" s="4">
        <v>30</v>
      </c>
      <c r="AH2" s="4">
        <v>31</v>
      </c>
      <c r="AI2" s="4">
        <v>32</v>
      </c>
      <c r="AJ2" s="4">
        <v>33</v>
      </c>
      <c r="AK2" s="4">
        <v>34</v>
      </c>
      <c r="AL2" s="4">
        <v>35</v>
      </c>
      <c r="AM2" s="4">
        <v>36</v>
      </c>
      <c r="AN2" s="4">
        <v>37</v>
      </c>
      <c r="AO2" s="4">
        <v>38</v>
      </c>
      <c r="AP2" s="4">
        <v>39</v>
      </c>
      <c r="AQ2" s="5">
        <v>40</v>
      </c>
    </row>
    <row r="3" spans="1:45" ht="39.950000000000003" customHeight="1">
      <c r="A3" s="7"/>
      <c r="B3" s="8"/>
      <c r="C3" s="9" t="s">
        <v>72</v>
      </c>
      <c r="D3" s="8" t="s">
        <v>73</v>
      </c>
      <c r="E3" s="8" t="s">
        <v>74</v>
      </c>
      <c r="F3" s="8" t="s">
        <v>19</v>
      </c>
      <c r="G3" s="8" t="s">
        <v>20</v>
      </c>
      <c r="H3" s="8" t="s">
        <v>21</v>
      </c>
      <c r="I3" s="8" t="s">
        <v>22</v>
      </c>
      <c r="J3" s="8" t="s">
        <v>23</v>
      </c>
      <c r="K3" s="8" t="s">
        <v>24</v>
      </c>
      <c r="L3" s="8" t="s">
        <v>25</v>
      </c>
      <c r="M3" s="8" t="s">
        <v>26</v>
      </c>
      <c r="N3" s="8" t="s">
        <v>27</v>
      </c>
      <c r="O3" s="8" t="s">
        <v>28</v>
      </c>
      <c r="P3" s="8" t="s">
        <v>29</v>
      </c>
      <c r="Q3" s="8" t="s">
        <v>30</v>
      </c>
      <c r="R3" s="8" t="s">
        <v>31</v>
      </c>
      <c r="S3" s="8" t="s">
        <v>32</v>
      </c>
      <c r="T3" s="8" t="s">
        <v>33</v>
      </c>
      <c r="U3" s="8" t="s">
        <v>34</v>
      </c>
      <c r="V3" s="8" t="s">
        <v>35</v>
      </c>
      <c r="W3" s="8" t="s">
        <v>36</v>
      </c>
      <c r="X3" s="8" t="s">
        <v>37</v>
      </c>
      <c r="Y3" s="8" t="s">
        <v>38</v>
      </c>
      <c r="Z3" s="8" t="s">
        <v>39</v>
      </c>
      <c r="AA3" s="8" t="s">
        <v>192</v>
      </c>
      <c r="AB3" s="8" t="s">
        <v>193</v>
      </c>
      <c r="AC3" s="8" t="s">
        <v>40</v>
      </c>
      <c r="AD3" s="8" t="s">
        <v>191</v>
      </c>
      <c r="AE3" s="8" t="s">
        <v>190</v>
      </c>
      <c r="AF3" s="8" t="s">
        <v>42</v>
      </c>
      <c r="AG3" s="8" t="s">
        <v>43</v>
      </c>
      <c r="AH3" s="8" t="s">
        <v>44</v>
      </c>
      <c r="AI3" s="8" t="s">
        <v>45</v>
      </c>
      <c r="AJ3" s="8" t="s">
        <v>46</v>
      </c>
      <c r="AK3" s="8" t="s">
        <v>47</v>
      </c>
      <c r="AL3" s="8" t="s">
        <v>48</v>
      </c>
      <c r="AM3" s="8" t="s">
        <v>194</v>
      </c>
      <c r="AN3" s="8" t="s">
        <v>195</v>
      </c>
      <c r="AO3" s="8" t="s">
        <v>49</v>
      </c>
      <c r="AP3" s="8" t="s">
        <v>50</v>
      </c>
      <c r="AQ3" s="10" t="s">
        <v>51</v>
      </c>
      <c r="AR3" s="1"/>
      <c r="AS3" s="1"/>
    </row>
    <row r="4" spans="1:45" ht="39.950000000000003" customHeight="1">
      <c r="A4" s="2">
        <v>1</v>
      </c>
      <c r="B4" s="3" t="s">
        <v>72</v>
      </c>
      <c r="C4" s="130">
        <v>6.286250426475605E-2</v>
      </c>
      <c r="D4" s="131">
        <v>5.434782608695652E-3</v>
      </c>
      <c r="E4" s="131">
        <v>0</v>
      </c>
      <c r="F4" s="132">
        <v>0</v>
      </c>
      <c r="G4" s="132">
        <v>0.15111506700291746</v>
      </c>
      <c r="H4" s="132">
        <v>2.1561017680034496E-3</v>
      </c>
      <c r="I4" s="132">
        <v>0</v>
      </c>
      <c r="J4" s="132">
        <v>4.3850032887524668E-4</v>
      </c>
      <c r="K4" s="132">
        <v>0</v>
      </c>
      <c r="L4" s="132">
        <v>0</v>
      </c>
      <c r="M4" s="132">
        <v>0</v>
      </c>
      <c r="N4" s="132">
        <v>0</v>
      </c>
      <c r="O4" s="132">
        <v>0</v>
      </c>
      <c r="P4" s="132">
        <v>0</v>
      </c>
      <c r="Q4" s="132">
        <v>0</v>
      </c>
      <c r="R4" s="132">
        <v>0</v>
      </c>
      <c r="S4" s="132">
        <v>0</v>
      </c>
      <c r="T4" s="132">
        <v>0</v>
      </c>
      <c r="U4" s="132">
        <v>0</v>
      </c>
      <c r="V4" s="132">
        <v>1.8357501672098021E-3</v>
      </c>
      <c r="W4" s="132">
        <v>9.3634256779662087E-4</v>
      </c>
      <c r="X4" s="132">
        <v>0</v>
      </c>
      <c r="Y4" s="132">
        <v>0</v>
      </c>
      <c r="Z4" s="132">
        <v>0</v>
      </c>
      <c r="AA4" s="132">
        <v>0</v>
      </c>
      <c r="AB4" s="132">
        <v>2.5319063108837642E-4</v>
      </c>
      <c r="AC4" s="132">
        <v>0</v>
      </c>
      <c r="AD4" s="132">
        <v>0</v>
      </c>
      <c r="AE4" s="132">
        <v>4.2862990593716713E-6</v>
      </c>
      <c r="AF4" s="132">
        <v>8.33057549441395E-5</v>
      </c>
      <c r="AG4" s="132">
        <v>0</v>
      </c>
      <c r="AH4" s="132">
        <v>4.1458551319763885E-5</v>
      </c>
      <c r="AI4" s="132">
        <v>1.6834776427504946E-3</v>
      </c>
      <c r="AJ4" s="132">
        <v>1.9663640201317179E-3</v>
      </c>
      <c r="AK4" s="132">
        <v>2.0178665265370467E-3</v>
      </c>
      <c r="AL4" s="132">
        <v>1.3593705661155364E-5</v>
      </c>
      <c r="AM4" s="132">
        <v>1.2875588563661958E-2</v>
      </c>
      <c r="AN4" s="132">
        <v>2.9245698060212749E-2</v>
      </c>
      <c r="AO4" s="132">
        <v>2.6819055187034973E-3</v>
      </c>
      <c r="AP4" s="132">
        <v>0</v>
      </c>
      <c r="AQ4" s="133">
        <v>0</v>
      </c>
    </row>
    <row r="5" spans="1:45" ht="39.950000000000003" customHeight="1">
      <c r="A5" s="16">
        <v>2</v>
      </c>
      <c r="B5" s="35" t="s">
        <v>73</v>
      </c>
      <c r="C5" s="130">
        <v>8.5295121119071995E-5</v>
      </c>
      <c r="D5" s="131">
        <v>0.12771739130434784</v>
      </c>
      <c r="E5" s="131">
        <v>0</v>
      </c>
      <c r="F5" s="132">
        <v>0</v>
      </c>
      <c r="G5" s="132">
        <v>1.9779459031795481E-4</v>
      </c>
      <c r="H5" s="132">
        <v>0</v>
      </c>
      <c r="I5" s="132">
        <v>3.835238168290251E-3</v>
      </c>
      <c r="J5" s="132">
        <v>4.3850032887524668E-4</v>
      </c>
      <c r="K5" s="132">
        <v>0</v>
      </c>
      <c r="L5" s="132">
        <v>0</v>
      </c>
      <c r="M5" s="132">
        <v>0</v>
      </c>
      <c r="N5" s="132">
        <v>0</v>
      </c>
      <c r="O5" s="132">
        <v>0</v>
      </c>
      <c r="P5" s="132">
        <v>0</v>
      </c>
      <c r="Q5" s="132">
        <v>0</v>
      </c>
      <c r="R5" s="132">
        <v>0</v>
      </c>
      <c r="S5" s="132">
        <v>0</v>
      </c>
      <c r="T5" s="132">
        <v>0</v>
      </c>
      <c r="U5" s="132">
        <v>0</v>
      </c>
      <c r="V5" s="132">
        <v>9.9614350158671425E-5</v>
      </c>
      <c r="W5" s="132">
        <v>2.268393838538247E-5</v>
      </c>
      <c r="X5" s="132">
        <v>0</v>
      </c>
      <c r="Y5" s="132">
        <v>0</v>
      </c>
      <c r="Z5" s="132">
        <v>0</v>
      </c>
      <c r="AA5" s="132">
        <v>0</v>
      </c>
      <c r="AB5" s="132">
        <v>0</v>
      </c>
      <c r="AC5" s="132">
        <v>0</v>
      </c>
      <c r="AD5" s="132">
        <v>0</v>
      </c>
      <c r="AE5" s="132">
        <v>0</v>
      </c>
      <c r="AF5" s="132">
        <v>0</v>
      </c>
      <c r="AG5" s="132">
        <v>0</v>
      </c>
      <c r="AH5" s="132">
        <v>5.9226501885376976E-6</v>
      </c>
      <c r="AI5" s="132">
        <v>3.6493860304676135E-5</v>
      </c>
      <c r="AJ5" s="132">
        <v>4.4839224040823378E-5</v>
      </c>
      <c r="AK5" s="132">
        <v>0</v>
      </c>
      <c r="AL5" s="132">
        <v>0</v>
      </c>
      <c r="AM5" s="132">
        <v>1.0315033250813067E-3</v>
      </c>
      <c r="AN5" s="132">
        <v>1.8731232745652913E-3</v>
      </c>
      <c r="AO5" s="132">
        <v>4.3456802386399265E-5</v>
      </c>
      <c r="AP5" s="132">
        <v>0</v>
      </c>
      <c r="AQ5" s="133">
        <v>0</v>
      </c>
    </row>
    <row r="6" spans="1:45" ht="39.950000000000003" customHeight="1">
      <c r="A6" s="16">
        <v>3</v>
      </c>
      <c r="B6" s="35" t="s">
        <v>74</v>
      </c>
      <c r="C6" s="130">
        <v>0</v>
      </c>
      <c r="D6" s="131">
        <v>0</v>
      </c>
      <c r="E6" s="131">
        <v>7.1618037135278518E-3</v>
      </c>
      <c r="F6" s="132">
        <v>0</v>
      </c>
      <c r="G6" s="132">
        <v>3.6781067567213804E-2</v>
      </c>
      <c r="H6" s="132">
        <v>0</v>
      </c>
      <c r="I6" s="132">
        <v>0</v>
      </c>
      <c r="J6" s="132">
        <v>0</v>
      </c>
      <c r="K6" s="132">
        <v>0</v>
      </c>
      <c r="L6" s="132">
        <v>0</v>
      </c>
      <c r="M6" s="132">
        <v>0</v>
      </c>
      <c r="N6" s="132">
        <v>0</v>
      </c>
      <c r="O6" s="132">
        <v>0</v>
      </c>
      <c r="P6" s="132">
        <v>0</v>
      </c>
      <c r="Q6" s="132">
        <v>0</v>
      </c>
      <c r="R6" s="132">
        <v>0</v>
      </c>
      <c r="S6" s="132">
        <v>0</v>
      </c>
      <c r="T6" s="132">
        <v>0</v>
      </c>
      <c r="U6" s="132">
        <v>0</v>
      </c>
      <c r="V6" s="132">
        <v>3.5576553628096941E-4</v>
      </c>
      <c r="W6" s="132">
        <v>0</v>
      </c>
      <c r="X6" s="132">
        <v>0</v>
      </c>
      <c r="Y6" s="132">
        <v>0</v>
      </c>
      <c r="Z6" s="132">
        <v>0</v>
      </c>
      <c r="AA6" s="132">
        <v>0</v>
      </c>
      <c r="AB6" s="132">
        <v>0</v>
      </c>
      <c r="AC6" s="132">
        <v>0</v>
      </c>
      <c r="AD6" s="132">
        <v>0</v>
      </c>
      <c r="AE6" s="132">
        <v>0</v>
      </c>
      <c r="AF6" s="132">
        <v>9.1293978020974796E-6</v>
      </c>
      <c r="AG6" s="132">
        <v>0</v>
      </c>
      <c r="AH6" s="132">
        <v>7.896866918050264E-6</v>
      </c>
      <c r="AI6" s="132">
        <v>3.9667239461604495E-5</v>
      </c>
      <c r="AJ6" s="132">
        <v>4.4839224040823378E-4</v>
      </c>
      <c r="AK6" s="132">
        <v>0</v>
      </c>
      <c r="AL6" s="132">
        <v>0</v>
      </c>
      <c r="AM6" s="132">
        <v>3.8833066356002135E-3</v>
      </c>
      <c r="AN6" s="132">
        <v>6.6241323596934612E-3</v>
      </c>
      <c r="AO6" s="132">
        <v>1.6761909491896858E-4</v>
      </c>
      <c r="AP6" s="132">
        <v>0</v>
      </c>
      <c r="AQ6" s="133">
        <v>0</v>
      </c>
    </row>
    <row r="7" spans="1:45" ht="39.950000000000003" customHeight="1">
      <c r="A7" s="16">
        <v>4</v>
      </c>
      <c r="B7" s="1" t="s">
        <v>19</v>
      </c>
      <c r="C7" s="130">
        <v>0</v>
      </c>
      <c r="D7" s="131">
        <v>0</v>
      </c>
      <c r="E7" s="131">
        <v>0</v>
      </c>
      <c r="F7" s="132">
        <v>0</v>
      </c>
      <c r="G7" s="132">
        <v>2.734219336748199E-4</v>
      </c>
      <c r="H7" s="132">
        <v>0</v>
      </c>
      <c r="I7" s="132">
        <v>2.3011429009741504E-4</v>
      </c>
      <c r="J7" s="132">
        <v>7.8930059197544391E-3</v>
      </c>
      <c r="K7" s="132">
        <v>5.9362326947280102E-2</v>
      </c>
      <c r="L7" s="132">
        <v>1.175226231049477E-4</v>
      </c>
      <c r="M7" s="132">
        <v>0</v>
      </c>
      <c r="N7" s="132">
        <v>2.0418580908626851E-4</v>
      </c>
      <c r="O7" s="132">
        <v>0</v>
      </c>
      <c r="P7" s="132">
        <v>0</v>
      </c>
      <c r="Q7" s="132">
        <v>0</v>
      </c>
      <c r="R7" s="132">
        <v>8.4882437823614296E-5</v>
      </c>
      <c r="S7" s="132">
        <v>7.1846822574271653E-5</v>
      </c>
      <c r="T7" s="132">
        <v>0</v>
      </c>
      <c r="U7" s="132">
        <v>0</v>
      </c>
      <c r="V7" s="132">
        <v>1.323447794965206E-3</v>
      </c>
      <c r="W7" s="132">
        <v>5.6281371571732285E-3</v>
      </c>
      <c r="X7" s="132">
        <v>0.31197569996555408</v>
      </c>
      <c r="Y7" s="132">
        <v>0</v>
      </c>
      <c r="Z7" s="132">
        <v>0</v>
      </c>
      <c r="AA7" s="132">
        <v>1.4410322402143102E-6</v>
      </c>
      <c r="AB7" s="132">
        <v>4.2913666286165491E-6</v>
      </c>
      <c r="AC7" s="132">
        <v>1.8611714957863078E-6</v>
      </c>
      <c r="AD7" s="132">
        <v>2.4910353864031815E-6</v>
      </c>
      <c r="AE7" s="132">
        <v>0</v>
      </c>
      <c r="AF7" s="132">
        <v>5.7058736263109243E-6</v>
      </c>
      <c r="AG7" s="132">
        <v>0</v>
      </c>
      <c r="AH7" s="132">
        <v>1.3819517106587962E-5</v>
      </c>
      <c r="AI7" s="132">
        <v>3.1733791569283593E-5</v>
      </c>
      <c r="AJ7" s="132">
        <v>7.6554772752625282E-6</v>
      </c>
      <c r="AK7" s="132">
        <v>6.305832895428271E-5</v>
      </c>
      <c r="AL7" s="132">
        <v>1.0195279245866522E-5</v>
      </c>
      <c r="AM7" s="132">
        <v>3.6405999708752E-5</v>
      </c>
      <c r="AN7" s="132">
        <v>-2.8817281147158328E-5</v>
      </c>
      <c r="AO7" s="132">
        <v>9.0017662086112757E-5</v>
      </c>
      <c r="AP7" s="132">
        <v>0</v>
      </c>
      <c r="AQ7" s="133">
        <v>2.0816915230547337E-4</v>
      </c>
    </row>
    <row r="8" spans="1:45" ht="39.950000000000003" customHeight="1">
      <c r="A8" s="16">
        <v>5</v>
      </c>
      <c r="B8" s="1" t="s">
        <v>20</v>
      </c>
      <c r="C8" s="130">
        <v>7.2586148072330256E-2</v>
      </c>
      <c r="D8" s="131">
        <v>7.3369565217391311E-2</v>
      </c>
      <c r="E8" s="131">
        <v>4.2440318302387266E-2</v>
      </c>
      <c r="F8" s="132">
        <v>0</v>
      </c>
      <c r="G8" s="132">
        <v>0.13357243208810005</v>
      </c>
      <c r="H8" s="132">
        <v>1.0780508840017248E-3</v>
      </c>
      <c r="I8" s="132">
        <v>2.3011429009741504E-4</v>
      </c>
      <c r="J8" s="132">
        <v>6.1390046042534528E-3</v>
      </c>
      <c r="K8" s="132">
        <v>2.7968116347364006E-4</v>
      </c>
      <c r="L8" s="132">
        <v>0</v>
      </c>
      <c r="M8" s="132">
        <v>0</v>
      </c>
      <c r="N8" s="132">
        <v>0</v>
      </c>
      <c r="O8" s="132">
        <v>0</v>
      </c>
      <c r="P8" s="132">
        <v>0</v>
      </c>
      <c r="Q8" s="132">
        <v>0</v>
      </c>
      <c r="R8" s="132">
        <v>0</v>
      </c>
      <c r="S8" s="132">
        <v>0</v>
      </c>
      <c r="T8" s="132">
        <v>0</v>
      </c>
      <c r="U8" s="132">
        <v>0</v>
      </c>
      <c r="V8" s="132">
        <v>1.0530659873916695E-3</v>
      </c>
      <c r="W8" s="132">
        <v>2.5204375983758301E-6</v>
      </c>
      <c r="X8" s="132">
        <v>0</v>
      </c>
      <c r="Y8" s="132">
        <v>0</v>
      </c>
      <c r="Z8" s="132">
        <v>0</v>
      </c>
      <c r="AA8" s="132">
        <v>1.3545703058014517E-4</v>
      </c>
      <c r="AB8" s="132">
        <v>1.4590646537296267E-4</v>
      </c>
      <c r="AC8" s="132">
        <v>0</v>
      </c>
      <c r="AD8" s="132">
        <v>0</v>
      </c>
      <c r="AE8" s="132">
        <v>0</v>
      </c>
      <c r="AF8" s="132">
        <v>3.6403473735863699E-4</v>
      </c>
      <c r="AG8" s="132">
        <v>0</v>
      </c>
      <c r="AH8" s="132">
        <v>3.6128166150079958E-4</v>
      </c>
      <c r="AI8" s="132">
        <v>4.5157185403090555E-3</v>
      </c>
      <c r="AJ8" s="132">
        <v>7.3098871582649629E-3</v>
      </c>
      <c r="AK8" s="132">
        <v>1.3662637940094588E-3</v>
      </c>
      <c r="AL8" s="132">
        <v>3.9648308178369812E-6</v>
      </c>
      <c r="AM8" s="132">
        <v>7.2241638755400225E-2</v>
      </c>
      <c r="AN8" s="132">
        <v>0.24597854841591404</v>
      </c>
      <c r="AO8" s="132">
        <v>2.7284663784032108E-3</v>
      </c>
      <c r="AP8" s="132">
        <v>0</v>
      </c>
      <c r="AQ8" s="133">
        <v>3.0481911587587171E-3</v>
      </c>
    </row>
    <row r="9" spans="1:45" ht="39.950000000000003" customHeight="1">
      <c r="A9" s="16">
        <v>6</v>
      </c>
      <c r="B9" s="1" t="s">
        <v>21</v>
      </c>
      <c r="C9" s="130">
        <v>4.0941658137154556E-3</v>
      </c>
      <c r="D9" s="131">
        <v>5.434782608695652E-3</v>
      </c>
      <c r="E9" s="131">
        <v>2.6790450928381962E-2</v>
      </c>
      <c r="F9" s="132">
        <v>3.2786885245901639E-3</v>
      </c>
      <c r="G9" s="132">
        <v>8.4062700885130797E-4</v>
      </c>
      <c r="H9" s="132">
        <v>0.24859853385079775</v>
      </c>
      <c r="I9" s="132">
        <v>6.2897905959960112E-3</v>
      </c>
      <c r="J9" s="132">
        <v>6.5775049331286996E-4</v>
      </c>
      <c r="K9" s="132">
        <v>1.3984058173682002E-3</v>
      </c>
      <c r="L9" s="132">
        <v>3.5256786931484312E-4</v>
      </c>
      <c r="M9" s="132">
        <v>1.2077294685990338E-3</v>
      </c>
      <c r="N9" s="132">
        <v>1.3272077590607452E-3</v>
      </c>
      <c r="O9" s="132">
        <v>1.1414710708425484E-3</v>
      </c>
      <c r="P9" s="132">
        <v>1.0212186542607512E-3</v>
      </c>
      <c r="Q9" s="132">
        <v>0</v>
      </c>
      <c r="R9" s="132">
        <v>3.7530163580583747E-3</v>
      </c>
      <c r="S9" s="132">
        <v>2.4068685562381002E-3</v>
      </c>
      <c r="T9" s="132">
        <v>0</v>
      </c>
      <c r="U9" s="132">
        <v>3.9289222251986788E-3</v>
      </c>
      <c r="V9" s="132">
        <v>2.0207482460759063E-3</v>
      </c>
      <c r="W9" s="132">
        <v>3.2652269086958876E-3</v>
      </c>
      <c r="X9" s="132">
        <v>1.4613422776759091E-4</v>
      </c>
      <c r="Y9" s="132">
        <v>1.050699973362536E-3</v>
      </c>
      <c r="Z9" s="132">
        <v>1.9411907440495886E-3</v>
      </c>
      <c r="AA9" s="132">
        <v>3.6796758253872415E-3</v>
      </c>
      <c r="AB9" s="132">
        <v>4.8091915351362799E-3</v>
      </c>
      <c r="AC9" s="132">
        <v>1.6043298293677974E-3</v>
      </c>
      <c r="AD9" s="132">
        <v>7.7222096978498623E-5</v>
      </c>
      <c r="AE9" s="132">
        <v>0</v>
      </c>
      <c r="AF9" s="132">
        <v>1.8053384153647765E-3</v>
      </c>
      <c r="AG9" s="132">
        <v>1.1157658471757921E-3</v>
      </c>
      <c r="AH9" s="132">
        <v>2.9988352121295874E-3</v>
      </c>
      <c r="AI9" s="132">
        <v>3.7445874051754641E-4</v>
      </c>
      <c r="AJ9" s="132">
        <v>3.0479735951652381E-3</v>
      </c>
      <c r="AK9" s="132">
        <v>2.6652653704676826E-2</v>
      </c>
      <c r="AL9" s="132">
        <v>2.0096028202408012E-3</v>
      </c>
      <c r="AM9" s="132">
        <v>9.9509732537255476E-3</v>
      </c>
      <c r="AN9" s="132">
        <v>6.7432437884350487E-4</v>
      </c>
      <c r="AO9" s="132">
        <v>5.7828587747044162E-3</v>
      </c>
      <c r="AP9" s="132">
        <v>1.9499615436818531E-2</v>
      </c>
      <c r="AQ9" s="133">
        <v>5.0555365559900678E-4</v>
      </c>
    </row>
    <row r="10" spans="1:45" ht="39.950000000000003" customHeight="1">
      <c r="A10" s="16">
        <v>7</v>
      </c>
      <c r="B10" s="1" t="s">
        <v>22</v>
      </c>
      <c r="C10" s="130">
        <v>2.0897304674172636E-2</v>
      </c>
      <c r="D10" s="131">
        <v>2.4456521739130436E-2</v>
      </c>
      <c r="E10" s="131">
        <v>2.1220159151193632E-3</v>
      </c>
      <c r="F10" s="132">
        <v>8.1967213114754098E-4</v>
      </c>
      <c r="G10" s="132">
        <v>1.5489061668281019E-2</v>
      </c>
      <c r="H10" s="132">
        <v>6.6839154808106946E-3</v>
      </c>
      <c r="I10" s="132">
        <v>0.24906036664876888</v>
      </c>
      <c r="J10" s="132">
        <v>1.4032010524007894E-2</v>
      </c>
      <c r="K10" s="132">
        <v>2.8667319256048106E-3</v>
      </c>
      <c r="L10" s="132">
        <v>5.876131155247385E-4</v>
      </c>
      <c r="M10" s="132">
        <v>0</v>
      </c>
      <c r="N10" s="132">
        <v>2.9606942317508935E-3</v>
      </c>
      <c r="O10" s="132">
        <v>1.1414710708425484E-3</v>
      </c>
      <c r="P10" s="132">
        <v>2.2693747872461136E-4</v>
      </c>
      <c r="Q10" s="132">
        <v>6.4743967039434958E-3</v>
      </c>
      <c r="R10" s="132">
        <v>2.2130064146870868E-3</v>
      </c>
      <c r="S10" s="132">
        <v>5.2448180479218306E-3</v>
      </c>
      <c r="T10" s="132">
        <v>7.5329566854990581E-3</v>
      </c>
      <c r="U10" s="132">
        <v>1.0447361371551032E-2</v>
      </c>
      <c r="V10" s="132">
        <v>0.10217586201989441</v>
      </c>
      <c r="W10" s="132">
        <v>5.0444038093893862E-2</v>
      </c>
      <c r="X10" s="132">
        <v>1.7536107332110909E-3</v>
      </c>
      <c r="Y10" s="132">
        <v>3.5664604729629739E-3</v>
      </c>
      <c r="Z10" s="132">
        <v>3.5294377164537976E-3</v>
      </c>
      <c r="AA10" s="132">
        <v>8.4804747336612168E-3</v>
      </c>
      <c r="AB10" s="132">
        <v>7.4598256560784344E-3</v>
      </c>
      <c r="AC10" s="132">
        <v>4.3235013847115929E-3</v>
      </c>
      <c r="AD10" s="132">
        <v>7.784485582509942E-4</v>
      </c>
      <c r="AE10" s="132">
        <v>2.3146014920607025E-4</v>
      </c>
      <c r="AF10" s="132">
        <v>3.1233952230426002E-3</v>
      </c>
      <c r="AG10" s="132">
        <v>1.4972473807640236E-2</v>
      </c>
      <c r="AH10" s="132">
        <v>1.2062464217321778E-3</v>
      </c>
      <c r="AI10" s="132">
        <v>6.6466426441864485E-3</v>
      </c>
      <c r="AJ10" s="132">
        <v>5.1072969822108577E-3</v>
      </c>
      <c r="AK10" s="132">
        <v>1.8286915396741987E-2</v>
      </c>
      <c r="AL10" s="132">
        <v>4.6009029618985422E-3</v>
      </c>
      <c r="AM10" s="132">
        <v>4.9026746274452694E-3</v>
      </c>
      <c r="AN10" s="132">
        <v>6.4166479354339214E-3</v>
      </c>
      <c r="AO10" s="132">
        <v>5.559366648145791E-3</v>
      </c>
      <c r="AP10" s="132">
        <v>0.43193231688006151</v>
      </c>
      <c r="AQ10" s="133">
        <v>1.2192764635034869E-3</v>
      </c>
    </row>
    <row r="11" spans="1:45" ht="39.950000000000003" customHeight="1">
      <c r="A11" s="16">
        <v>8</v>
      </c>
      <c r="B11" s="1" t="s">
        <v>23</v>
      </c>
      <c r="C11" s="130">
        <v>7.0539065165472536E-2</v>
      </c>
      <c r="D11" s="131">
        <v>0</v>
      </c>
      <c r="E11" s="131">
        <v>2.9177718832891246E-3</v>
      </c>
      <c r="F11" s="132">
        <v>2.8688524590163933E-3</v>
      </c>
      <c r="G11" s="132">
        <v>6.2188946191145201E-3</v>
      </c>
      <c r="H11" s="132">
        <v>6.2311341095299698E-2</v>
      </c>
      <c r="I11" s="132">
        <v>2.5849505254276289E-2</v>
      </c>
      <c r="J11" s="132">
        <v>0.35321201490901116</v>
      </c>
      <c r="K11" s="132">
        <v>1.2795413228919032E-2</v>
      </c>
      <c r="L11" s="132">
        <v>5.876131155247385E-3</v>
      </c>
      <c r="M11" s="132">
        <v>3.6231884057971015E-3</v>
      </c>
      <c r="N11" s="132">
        <v>9.9030117406840226E-3</v>
      </c>
      <c r="O11" s="132">
        <v>3.9238068060212603E-3</v>
      </c>
      <c r="P11" s="132">
        <v>3.7444683989560877E-3</v>
      </c>
      <c r="Q11" s="132">
        <v>1.0005885815185403E-2</v>
      </c>
      <c r="R11" s="132">
        <v>1.2320079546970304E-2</v>
      </c>
      <c r="S11" s="132">
        <v>9.3760103459424506E-3</v>
      </c>
      <c r="T11" s="132">
        <v>3.766478342749529E-3</v>
      </c>
      <c r="U11" s="132">
        <v>2.0001785873738728E-2</v>
      </c>
      <c r="V11" s="132">
        <v>4.6406056552489645E-2</v>
      </c>
      <c r="W11" s="132">
        <v>5.4202010553072227E-3</v>
      </c>
      <c r="X11" s="132">
        <v>7.7938254809381817E-4</v>
      </c>
      <c r="Y11" s="132">
        <v>9.4562997602628228E-3</v>
      </c>
      <c r="Z11" s="132">
        <v>1.4404517680277061E-2</v>
      </c>
      <c r="AA11" s="132">
        <v>8.6461934412858623E-6</v>
      </c>
      <c r="AB11" s="132">
        <v>1.5735010971594013E-5</v>
      </c>
      <c r="AC11" s="132">
        <v>2.4195229445221999E-5</v>
      </c>
      <c r="AD11" s="132">
        <v>2.1173800784427042E-5</v>
      </c>
      <c r="AE11" s="132">
        <v>4.2862990593716711E-5</v>
      </c>
      <c r="AF11" s="132">
        <v>4.1881112417122186E-4</v>
      </c>
      <c r="AG11" s="132">
        <v>1.5367483055185498E-3</v>
      </c>
      <c r="AH11" s="132">
        <v>9.2195921268236822E-4</v>
      </c>
      <c r="AI11" s="132">
        <v>6.1928494247456937E-3</v>
      </c>
      <c r="AJ11" s="132">
        <v>0.13697179940899715</v>
      </c>
      <c r="AK11" s="132">
        <v>2.4172359432475038E-3</v>
      </c>
      <c r="AL11" s="132">
        <v>3.5779766108966012E-3</v>
      </c>
      <c r="AM11" s="132">
        <v>3.1430513081889227E-3</v>
      </c>
      <c r="AN11" s="132">
        <v>2.5416841971793646E-3</v>
      </c>
      <c r="AO11" s="132">
        <v>1.3114642148752634E-2</v>
      </c>
      <c r="AP11" s="132">
        <v>9.3200018097090893E-3</v>
      </c>
      <c r="AQ11" s="133">
        <v>7.3007895558562441E-3</v>
      </c>
    </row>
    <row r="12" spans="1:45" ht="39.950000000000003" customHeight="1">
      <c r="A12" s="16">
        <v>9</v>
      </c>
      <c r="B12" s="1" t="s">
        <v>24</v>
      </c>
      <c r="C12" s="130">
        <v>1.7059024223814397E-3</v>
      </c>
      <c r="D12" s="131">
        <v>2.717391304347826E-3</v>
      </c>
      <c r="E12" s="131">
        <v>0</v>
      </c>
      <c r="F12" s="132">
        <v>0</v>
      </c>
      <c r="G12" s="132">
        <v>4.6947127760761627E-3</v>
      </c>
      <c r="H12" s="132">
        <v>6.4683053040103498E-4</v>
      </c>
      <c r="I12" s="132">
        <v>6.0596763058985963E-3</v>
      </c>
      <c r="J12" s="132">
        <v>1.1620258715194036E-2</v>
      </c>
      <c r="K12" s="132">
        <v>0.14053978464550412</v>
      </c>
      <c r="L12" s="132">
        <v>7.0513573862968624E-4</v>
      </c>
      <c r="M12" s="132">
        <v>6.038647342995169E-3</v>
      </c>
      <c r="N12" s="132">
        <v>3.5732516590096988E-3</v>
      </c>
      <c r="O12" s="132">
        <v>1.0915317114931869E-2</v>
      </c>
      <c r="P12" s="132">
        <v>5.6734369681152846E-3</v>
      </c>
      <c r="Q12" s="132">
        <v>7.0629782224838136E-3</v>
      </c>
      <c r="R12" s="132">
        <v>1.3077958456109717E-2</v>
      </c>
      <c r="S12" s="132">
        <v>8.9090059992096848E-3</v>
      </c>
      <c r="T12" s="132">
        <v>0</v>
      </c>
      <c r="U12" s="132">
        <v>2.5895169211536746E-3</v>
      </c>
      <c r="V12" s="132">
        <v>1.8072889243073245E-3</v>
      </c>
      <c r="W12" s="132">
        <v>5.3686581064204368E-2</v>
      </c>
      <c r="X12" s="132">
        <v>4.5232022880444802E-5</v>
      </c>
      <c r="Y12" s="132">
        <v>5.1647083197679583E-3</v>
      </c>
      <c r="Z12" s="132">
        <v>5.0735667174023336E-4</v>
      </c>
      <c r="AA12" s="132">
        <v>1.2969290161928793E-4</v>
      </c>
      <c r="AB12" s="132">
        <v>2.8323019748869227E-4</v>
      </c>
      <c r="AC12" s="132">
        <v>1.1167028974717846E-5</v>
      </c>
      <c r="AD12" s="132">
        <v>1.619173001162068E-5</v>
      </c>
      <c r="AE12" s="132">
        <v>1.0072802789523427E-4</v>
      </c>
      <c r="AF12" s="132">
        <v>2.8529368131554622E-5</v>
      </c>
      <c r="AG12" s="132">
        <v>1.2986605398748308E-5</v>
      </c>
      <c r="AH12" s="132">
        <v>1.618857718200304E-4</v>
      </c>
      <c r="AI12" s="132">
        <v>1.8294530839691992E-3</v>
      </c>
      <c r="AJ12" s="132">
        <v>8.4757069833263702E-4</v>
      </c>
      <c r="AK12" s="132">
        <v>5.2548607461902258E-4</v>
      </c>
      <c r="AL12" s="132">
        <v>2.70741304418011E-4</v>
      </c>
      <c r="AM12" s="132">
        <v>1.8445706519101014E-3</v>
      </c>
      <c r="AN12" s="132">
        <v>1.6867715231470009E-3</v>
      </c>
      <c r="AO12" s="132">
        <v>8.1326301608832907E-4</v>
      </c>
      <c r="AP12" s="132">
        <v>4.9766999954757273E-3</v>
      </c>
      <c r="AQ12" s="133">
        <v>4.6838059268731504E-3</v>
      </c>
    </row>
    <row r="13" spans="1:45" ht="39.950000000000003" customHeight="1">
      <c r="A13" s="16">
        <v>10</v>
      </c>
      <c r="B13" s="1" t="s">
        <v>25</v>
      </c>
      <c r="C13" s="130">
        <v>0</v>
      </c>
      <c r="D13" s="131">
        <v>0</v>
      </c>
      <c r="E13" s="131">
        <v>0</v>
      </c>
      <c r="F13" s="132">
        <v>2.4590163934426232E-3</v>
      </c>
      <c r="G13" s="132">
        <v>0</v>
      </c>
      <c r="H13" s="132">
        <v>2.1561017680034498E-4</v>
      </c>
      <c r="I13" s="132">
        <v>1.1505714504870753E-2</v>
      </c>
      <c r="J13" s="132">
        <v>0</v>
      </c>
      <c r="K13" s="132">
        <v>1.1257166829814012E-2</v>
      </c>
      <c r="L13" s="132">
        <v>0.52685391937948056</v>
      </c>
      <c r="M13" s="132">
        <v>2.4154589371980675E-3</v>
      </c>
      <c r="N13" s="132">
        <v>0.23654925982644207</v>
      </c>
      <c r="O13" s="132">
        <v>0.10266105443390169</v>
      </c>
      <c r="P13" s="132">
        <v>9.9739021899466693E-2</v>
      </c>
      <c r="Q13" s="132">
        <v>2.2366097704532076E-2</v>
      </c>
      <c r="R13" s="132">
        <v>2.788994385633041E-4</v>
      </c>
      <c r="S13" s="132">
        <v>4.9789848043970256E-2</v>
      </c>
      <c r="T13" s="132">
        <v>9.4161958568738224E-3</v>
      </c>
      <c r="U13" s="132">
        <v>0.20278596303241361</v>
      </c>
      <c r="V13" s="132">
        <v>9.2499039433052038E-4</v>
      </c>
      <c r="W13" s="132">
        <v>2.3437549227296843E-2</v>
      </c>
      <c r="X13" s="132">
        <v>0</v>
      </c>
      <c r="Y13" s="132">
        <v>2.9597182348240448E-5</v>
      </c>
      <c r="Z13" s="132">
        <v>0</v>
      </c>
      <c r="AA13" s="132">
        <v>0</v>
      </c>
      <c r="AB13" s="132">
        <v>0</v>
      </c>
      <c r="AC13" s="132">
        <v>0</v>
      </c>
      <c r="AD13" s="132">
        <v>0</v>
      </c>
      <c r="AE13" s="132">
        <v>0</v>
      </c>
      <c r="AF13" s="132">
        <v>9.4717502196761344E-5</v>
      </c>
      <c r="AG13" s="132">
        <v>0</v>
      </c>
      <c r="AH13" s="132">
        <v>4.1458551319763885E-5</v>
      </c>
      <c r="AI13" s="132">
        <v>0</v>
      </c>
      <c r="AJ13" s="132">
        <v>0</v>
      </c>
      <c r="AK13" s="132">
        <v>0</v>
      </c>
      <c r="AL13" s="132">
        <v>9.0058300005154275E-5</v>
      </c>
      <c r="AM13" s="132">
        <v>2.4270666472501336E-5</v>
      </c>
      <c r="AN13" s="132">
        <v>2.3053824917726661E-5</v>
      </c>
      <c r="AO13" s="132">
        <v>2.7936515819828096E-5</v>
      </c>
      <c r="AP13" s="132">
        <v>0</v>
      </c>
      <c r="AQ13" s="133">
        <v>4.9365827546726544E-3</v>
      </c>
    </row>
    <row r="14" spans="1:45" ht="39.950000000000003" customHeight="1">
      <c r="A14" s="16">
        <v>11</v>
      </c>
      <c r="B14" s="1" t="s">
        <v>26</v>
      </c>
      <c r="C14" s="130">
        <v>0</v>
      </c>
      <c r="D14" s="131">
        <v>0</v>
      </c>
      <c r="E14" s="131">
        <v>0</v>
      </c>
      <c r="F14" s="132">
        <v>0</v>
      </c>
      <c r="G14" s="132">
        <v>1.489276915335189E-3</v>
      </c>
      <c r="H14" s="132">
        <v>0</v>
      </c>
      <c r="I14" s="132">
        <v>3.6051238781928357E-3</v>
      </c>
      <c r="J14" s="132">
        <v>1.183950887963166E-2</v>
      </c>
      <c r="K14" s="132">
        <v>1.2585652356313802E-3</v>
      </c>
      <c r="L14" s="132">
        <v>2.5972499706193444E-2</v>
      </c>
      <c r="M14" s="132">
        <v>0.60869565217391308</v>
      </c>
      <c r="N14" s="132">
        <v>6.1970393057682489E-2</v>
      </c>
      <c r="O14" s="132">
        <v>3.8524648640936007E-2</v>
      </c>
      <c r="P14" s="132">
        <v>1.6566435946896631E-2</v>
      </c>
      <c r="Q14" s="132">
        <v>4.3555032371983521E-2</v>
      </c>
      <c r="R14" s="132">
        <v>7.9789491554197439E-3</v>
      </c>
      <c r="S14" s="132">
        <v>5.140640155189137E-2</v>
      </c>
      <c r="T14" s="132">
        <v>5.4613935969868174E-2</v>
      </c>
      <c r="U14" s="132">
        <v>1.9912492186802393E-2</v>
      </c>
      <c r="V14" s="132">
        <v>4.3545701640790658E-3</v>
      </c>
      <c r="W14" s="132">
        <v>8.5581458652851314E-3</v>
      </c>
      <c r="X14" s="132">
        <v>2.5747459178099351E-4</v>
      </c>
      <c r="Y14" s="132">
        <v>2.2197886761180335E-4</v>
      </c>
      <c r="Z14" s="132">
        <v>0</v>
      </c>
      <c r="AA14" s="132">
        <v>1.5851354642357413E-5</v>
      </c>
      <c r="AB14" s="132">
        <v>1.0013188800105282E-5</v>
      </c>
      <c r="AC14" s="132">
        <v>0</v>
      </c>
      <c r="AD14" s="132">
        <v>0</v>
      </c>
      <c r="AE14" s="132">
        <v>0</v>
      </c>
      <c r="AF14" s="132">
        <v>7.9882230768352942E-6</v>
      </c>
      <c r="AG14" s="132">
        <v>9.0906237791238157E-5</v>
      </c>
      <c r="AH14" s="132">
        <v>2.4480287445955817E-4</v>
      </c>
      <c r="AI14" s="132">
        <v>7.2987720609352271E-5</v>
      </c>
      <c r="AJ14" s="132">
        <v>1.2806519841903458E-3</v>
      </c>
      <c r="AK14" s="132">
        <v>2.1019442984760903E-4</v>
      </c>
      <c r="AL14" s="132">
        <v>3.0189354655815867E-4</v>
      </c>
      <c r="AM14" s="132">
        <v>6.4317266152128536E-4</v>
      </c>
      <c r="AN14" s="132">
        <v>3.3235930923055941E-4</v>
      </c>
      <c r="AO14" s="132">
        <v>3.1971790327136598E-4</v>
      </c>
      <c r="AP14" s="132">
        <v>9.5009727186354796E-4</v>
      </c>
      <c r="AQ14" s="133">
        <v>3.8065216421572273E-3</v>
      </c>
    </row>
    <row r="15" spans="1:45" ht="39.950000000000003" customHeight="1">
      <c r="A15" s="16">
        <v>12</v>
      </c>
      <c r="B15" s="1" t="s">
        <v>27</v>
      </c>
      <c r="C15" s="130">
        <v>8.5295121119071987E-4</v>
      </c>
      <c r="D15" s="131">
        <v>0</v>
      </c>
      <c r="E15" s="131">
        <v>1.3262599469496021E-3</v>
      </c>
      <c r="F15" s="132">
        <v>1.4344262295081968E-2</v>
      </c>
      <c r="G15" s="132">
        <v>1.895919323077102E-2</v>
      </c>
      <c r="H15" s="132">
        <v>4.5278137128072441E-3</v>
      </c>
      <c r="I15" s="132">
        <v>2.2167676612717648E-2</v>
      </c>
      <c r="J15" s="132">
        <v>2.1486516114887087E-2</v>
      </c>
      <c r="K15" s="132">
        <v>8.3205146133407907E-3</v>
      </c>
      <c r="L15" s="132">
        <v>2.350452462098954E-4</v>
      </c>
      <c r="M15" s="132">
        <v>3.6231884057971015E-3</v>
      </c>
      <c r="N15" s="132">
        <v>6.9525267993874429E-2</v>
      </c>
      <c r="O15" s="132">
        <v>2.2044660055646714E-2</v>
      </c>
      <c r="P15" s="132">
        <v>2.8367184840576421E-2</v>
      </c>
      <c r="Q15" s="132">
        <v>3.8846380223660978E-2</v>
      </c>
      <c r="R15" s="132">
        <v>8.9854123467568853E-3</v>
      </c>
      <c r="S15" s="132">
        <v>2.6834788231490464E-2</v>
      </c>
      <c r="T15" s="132">
        <v>3.2015065913370999E-2</v>
      </c>
      <c r="U15" s="132">
        <v>4.5718367711402801E-2</v>
      </c>
      <c r="V15" s="132">
        <v>3.557655362809694E-3</v>
      </c>
      <c r="W15" s="132">
        <v>9.5590116356001731E-2</v>
      </c>
      <c r="X15" s="132">
        <v>4.9407286530947405E-4</v>
      </c>
      <c r="Y15" s="132">
        <v>7.8432533222837187E-4</v>
      </c>
      <c r="Z15" s="132">
        <v>1.5441290009485364E-4</v>
      </c>
      <c r="AA15" s="132">
        <v>3.8281021461293151E-3</v>
      </c>
      <c r="AB15" s="132">
        <v>1.851009472476605E-3</v>
      </c>
      <c r="AC15" s="132">
        <v>1.1539263273875108E-4</v>
      </c>
      <c r="AD15" s="132">
        <v>1.9056420705984339E-4</v>
      </c>
      <c r="AE15" s="132">
        <v>3.7933746675439294E-4</v>
      </c>
      <c r="AF15" s="132">
        <v>8.5245751977085216E-4</v>
      </c>
      <c r="AG15" s="132">
        <v>3.5172056288276668E-4</v>
      </c>
      <c r="AH15" s="132">
        <v>5.1270408465441336E-3</v>
      </c>
      <c r="AI15" s="132">
        <v>1.6342902658181052E-4</v>
      </c>
      <c r="AJ15" s="132">
        <v>2.9637633451373501E-4</v>
      </c>
      <c r="AK15" s="132">
        <v>2.5013137151865474E-3</v>
      </c>
      <c r="AL15" s="132">
        <v>1.0121646673535265E-3</v>
      </c>
      <c r="AM15" s="132">
        <v>9.465559924275521E-4</v>
      </c>
      <c r="AN15" s="132">
        <v>2.6242937364678851E-3</v>
      </c>
      <c r="AO15" s="132">
        <v>2.9457503903352073E-3</v>
      </c>
      <c r="AP15" s="132">
        <v>3.6194181785278019E-4</v>
      </c>
      <c r="AQ15" s="133">
        <v>5.7989978142239012E-3</v>
      </c>
    </row>
    <row r="16" spans="1:45" ht="39.950000000000003" customHeight="1">
      <c r="A16" s="16">
        <v>13</v>
      </c>
      <c r="B16" s="1" t="s">
        <v>28</v>
      </c>
      <c r="C16" s="130">
        <v>0</v>
      </c>
      <c r="D16" s="131">
        <v>0</v>
      </c>
      <c r="E16" s="131">
        <v>0</v>
      </c>
      <c r="F16" s="132">
        <v>6.1475409836065573E-3</v>
      </c>
      <c r="G16" s="132">
        <v>0</v>
      </c>
      <c r="H16" s="132">
        <v>0</v>
      </c>
      <c r="I16" s="132">
        <v>3.4517143514612258E-3</v>
      </c>
      <c r="J16" s="132">
        <v>0</v>
      </c>
      <c r="K16" s="132">
        <v>2.7968116347364006E-4</v>
      </c>
      <c r="L16" s="132">
        <v>0</v>
      </c>
      <c r="M16" s="132">
        <v>0</v>
      </c>
      <c r="N16" s="132">
        <v>7.1465033180193982E-4</v>
      </c>
      <c r="O16" s="132">
        <v>0.18013840336733966</v>
      </c>
      <c r="P16" s="132">
        <v>4.8337682968342219E-2</v>
      </c>
      <c r="Q16" s="132">
        <v>1.4714537963507945E-2</v>
      </c>
      <c r="R16" s="132">
        <v>1.6855226939260554E-3</v>
      </c>
      <c r="S16" s="132">
        <v>9.1963932895067716E-3</v>
      </c>
      <c r="T16" s="132">
        <v>0</v>
      </c>
      <c r="U16" s="132">
        <v>3.4199482096615767E-2</v>
      </c>
      <c r="V16" s="132">
        <v>9.9614350158671425E-5</v>
      </c>
      <c r="W16" s="132">
        <v>7.1542621229897935E-3</v>
      </c>
      <c r="X16" s="132">
        <v>0</v>
      </c>
      <c r="Y16" s="132">
        <v>1.3126350371444639E-2</v>
      </c>
      <c r="Z16" s="132">
        <v>0</v>
      </c>
      <c r="AA16" s="132">
        <v>3.6025806005357758E-6</v>
      </c>
      <c r="AB16" s="132">
        <v>4.2913666286165491E-6</v>
      </c>
      <c r="AC16" s="132">
        <v>0</v>
      </c>
      <c r="AD16" s="132">
        <v>0</v>
      </c>
      <c r="AE16" s="132">
        <v>0</v>
      </c>
      <c r="AF16" s="132">
        <v>1.1754099670200504E-4</v>
      </c>
      <c r="AG16" s="132">
        <v>6.4933026993741538E-6</v>
      </c>
      <c r="AH16" s="132">
        <v>4.0274021282056343E-4</v>
      </c>
      <c r="AI16" s="132">
        <v>0</v>
      </c>
      <c r="AJ16" s="132">
        <v>0</v>
      </c>
      <c r="AK16" s="132">
        <v>0</v>
      </c>
      <c r="AL16" s="132">
        <v>7.0120865035459747E-3</v>
      </c>
      <c r="AM16" s="132">
        <v>0</v>
      </c>
      <c r="AN16" s="132">
        <v>0</v>
      </c>
      <c r="AO16" s="132">
        <v>2.1728401193199633E-5</v>
      </c>
      <c r="AP16" s="132">
        <v>0</v>
      </c>
      <c r="AQ16" s="133">
        <v>0</v>
      </c>
    </row>
    <row r="17" spans="1:43" ht="39.950000000000003" customHeight="1">
      <c r="A17" s="16">
        <v>14</v>
      </c>
      <c r="B17" s="1" t="s">
        <v>29</v>
      </c>
      <c r="C17" s="130">
        <v>0</v>
      </c>
      <c r="D17" s="131">
        <v>0</v>
      </c>
      <c r="E17" s="131">
        <v>0</v>
      </c>
      <c r="F17" s="132">
        <v>8.1967213114754098E-4</v>
      </c>
      <c r="G17" s="132">
        <v>0</v>
      </c>
      <c r="H17" s="132">
        <v>0</v>
      </c>
      <c r="I17" s="132">
        <v>1.5340952673161004E-4</v>
      </c>
      <c r="J17" s="132">
        <v>0</v>
      </c>
      <c r="K17" s="132">
        <v>2.7968116347364006E-4</v>
      </c>
      <c r="L17" s="132">
        <v>1.175226231049477E-4</v>
      </c>
      <c r="M17" s="132">
        <v>1.2077294685990338E-3</v>
      </c>
      <c r="N17" s="132">
        <v>1.0209290454313425E-4</v>
      </c>
      <c r="O17" s="132">
        <v>8.4183491474637932E-3</v>
      </c>
      <c r="P17" s="132">
        <v>0.13116986270282538</v>
      </c>
      <c r="Q17" s="132">
        <v>1.7657445556209534E-3</v>
      </c>
      <c r="R17" s="132">
        <v>2.9830113863727309E-3</v>
      </c>
      <c r="S17" s="132">
        <v>4.6341200560405214E-3</v>
      </c>
      <c r="T17" s="132">
        <v>0</v>
      </c>
      <c r="U17" s="132">
        <v>4.2860969729440132E-3</v>
      </c>
      <c r="V17" s="132">
        <v>3.1307367192725307E-4</v>
      </c>
      <c r="W17" s="132">
        <v>5.292918956589243E-5</v>
      </c>
      <c r="X17" s="132">
        <v>6.958772750837662E-6</v>
      </c>
      <c r="Y17" s="132">
        <v>3.2556900583064494E-4</v>
      </c>
      <c r="Z17" s="132">
        <v>0</v>
      </c>
      <c r="AA17" s="132">
        <v>3.6025806005357758E-6</v>
      </c>
      <c r="AB17" s="132">
        <v>2.8609110857443661E-6</v>
      </c>
      <c r="AC17" s="132">
        <v>0</v>
      </c>
      <c r="AD17" s="132">
        <v>0</v>
      </c>
      <c r="AE17" s="132">
        <v>0</v>
      </c>
      <c r="AF17" s="132">
        <v>5.7058736263109245E-5</v>
      </c>
      <c r="AG17" s="132">
        <v>4.3288684662494359E-6</v>
      </c>
      <c r="AH17" s="132">
        <v>1.9742167295125657E-5</v>
      </c>
      <c r="AI17" s="132">
        <v>0</v>
      </c>
      <c r="AJ17" s="132">
        <v>0</v>
      </c>
      <c r="AK17" s="132">
        <v>0</v>
      </c>
      <c r="AL17" s="132">
        <v>1.0400317639588949E-2</v>
      </c>
      <c r="AM17" s="132">
        <v>0</v>
      </c>
      <c r="AN17" s="132">
        <v>0</v>
      </c>
      <c r="AO17" s="132">
        <v>2.4832458506513863E-5</v>
      </c>
      <c r="AP17" s="132">
        <v>0</v>
      </c>
      <c r="AQ17" s="133">
        <v>0</v>
      </c>
    </row>
    <row r="18" spans="1:43" ht="39.950000000000003" customHeight="1">
      <c r="A18" s="16">
        <v>15</v>
      </c>
      <c r="B18" s="1" t="s">
        <v>30</v>
      </c>
      <c r="C18" s="130">
        <v>3.2412146025247355E-3</v>
      </c>
      <c r="D18" s="131">
        <v>0</v>
      </c>
      <c r="E18" s="131">
        <v>0</v>
      </c>
      <c r="F18" s="132">
        <v>0</v>
      </c>
      <c r="G18" s="132">
        <v>0</v>
      </c>
      <c r="H18" s="132">
        <v>0</v>
      </c>
      <c r="I18" s="132">
        <v>0</v>
      </c>
      <c r="J18" s="132">
        <v>0</v>
      </c>
      <c r="K18" s="132">
        <v>0</v>
      </c>
      <c r="L18" s="132">
        <v>0</v>
      </c>
      <c r="M18" s="132">
        <v>0</v>
      </c>
      <c r="N18" s="132">
        <v>0</v>
      </c>
      <c r="O18" s="132">
        <v>3.4957551544553041E-3</v>
      </c>
      <c r="P18" s="132">
        <v>5.2195620106660614E-3</v>
      </c>
      <c r="Q18" s="132">
        <v>7.4749852854620366E-2</v>
      </c>
      <c r="R18" s="132">
        <v>0</v>
      </c>
      <c r="S18" s="132">
        <v>1.7961705643567913E-3</v>
      </c>
      <c r="T18" s="132">
        <v>1.8832391713747645E-3</v>
      </c>
      <c r="U18" s="132">
        <v>2.5895169211536746E-3</v>
      </c>
      <c r="V18" s="132">
        <v>4.2691864353716329E-5</v>
      </c>
      <c r="W18" s="132">
        <v>2.0037478907087848E-4</v>
      </c>
      <c r="X18" s="132">
        <v>0</v>
      </c>
      <c r="Y18" s="132">
        <v>1.1838872939296179E-4</v>
      </c>
      <c r="Z18" s="132">
        <v>2.2058985727836234E-5</v>
      </c>
      <c r="AA18" s="132">
        <v>1.7904825584662805E-3</v>
      </c>
      <c r="AB18" s="132">
        <v>2.9753475291741409E-4</v>
      </c>
      <c r="AC18" s="132">
        <v>1.3028200470504154E-5</v>
      </c>
      <c r="AD18" s="132">
        <v>0</v>
      </c>
      <c r="AE18" s="132">
        <v>0</v>
      </c>
      <c r="AF18" s="132">
        <v>8.444692966940168E-5</v>
      </c>
      <c r="AG18" s="132">
        <v>2.4458106834309313E-4</v>
      </c>
      <c r="AH18" s="132">
        <v>3.9109233411643929E-3</v>
      </c>
      <c r="AI18" s="132">
        <v>0</v>
      </c>
      <c r="AJ18" s="132">
        <v>1.1037010951707062E-2</v>
      </c>
      <c r="AK18" s="132">
        <v>0</v>
      </c>
      <c r="AL18" s="132">
        <v>3.8538155549375456E-3</v>
      </c>
      <c r="AM18" s="132">
        <v>3.6405999708752E-5</v>
      </c>
      <c r="AN18" s="132">
        <v>0</v>
      </c>
      <c r="AO18" s="132">
        <v>1.9276195915681386E-3</v>
      </c>
      <c r="AP18" s="132">
        <v>2.4702529068452245E-2</v>
      </c>
      <c r="AQ18" s="133">
        <v>0</v>
      </c>
    </row>
    <row r="19" spans="1:43" ht="39.950000000000003" customHeight="1">
      <c r="A19" s="16">
        <v>16</v>
      </c>
      <c r="B19" s="1" t="s">
        <v>31</v>
      </c>
      <c r="C19" s="130">
        <v>0</v>
      </c>
      <c r="D19" s="131">
        <v>0</v>
      </c>
      <c r="E19" s="131">
        <v>0</v>
      </c>
      <c r="F19" s="132">
        <v>0</v>
      </c>
      <c r="G19" s="132">
        <v>2.9087439752640411E-6</v>
      </c>
      <c r="H19" s="132">
        <v>0</v>
      </c>
      <c r="I19" s="132">
        <v>0</v>
      </c>
      <c r="J19" s="132">
        <v>0</v>
      </c>
      <c r="K19" s="132">
        <v>0</v>
      </c>
      <c r="L19" s="132">
        <v>0</v>
      </c>
      <c r="M19" s="132">
        <v>0</v>
      </c>
      <c r="N19" s="132">
        <v>9.1883614088820824E-4</v>
      </c>
      <c r="O19" s="132">
        <v>1.6265962759506314E-2</v>
      </c>
      <c r="P19" s="132">
        <v>4.311812095767616E-3</v>
      </c>
      <c r="Q19" s="132">
        <v>0.13301942319011184</v>
      </c>
      <c r="R19" s="132">
        <v>0.33565547431093651</v>
      </c>
      <c r="S19" s="132">
        <v>0.17699464741171822</v>
      </c>
      <c r="T19" s="132">
        <v>0.29943502824858759</v>
      </c>
      <c r="U19" s="132">
        <v>2.500223234217341E-3</v>
      </c>
      <c r="V19" s="132">
        <v>2.0207482460759063E-3</v>
      </c>
      <c r="W19" s="132">
        <v>3.5664192017017995E-4</v>
      </c>
      <c r="X19" s="132">
        <v>3.479386375418831E-6</v>
      </c>
      <c r="Y19" s="132">
        <v>2.9597182348240448E-5</v>
      </c>
      <c r="Z19" s="132">
        <v>0</v>
      </c>
      <c r="AA19" s="132">
        <v>1.2969290161928793E-5</v>
      </c>
      <c r="AB19" s="132">
        <v>3.7191844114676761E-5</v>
      </c>
      <c r="AC19" s="132">
        <v>4.8390458890443998E-5</v>
      </c>
      <c r="AD19" s="132">
        <v>0</v>
      </c>
      <c r="AE19" s="132">
        <v>0</v>
      </c>
      <c r="AF19" s="132">
        <v>1.4835271428408403E-5</v>
      </c>
      <c r="AG19" s="132">
        <v>1.5811192072976066E-3</v>
      </c>
      <c r="AH19" s="132">
        <v>2.7105995696207531E-3</v>
      </c>
      <c r="AI19" s="132">
        <v>1.1741502880634929E-3</v>
      </c>
      <c r="AJ19" s="132">
        <v>7.6554772752625282E-6</v>
      </c>
      <c r="AK19" s="132">
        <v>0</v>
      </c>
      <c r="AL19" s="132">
        <v>1.0557778063497333E-2</v>
      </c>
      <c r="AM19" s="132">
        <v>0</v>
      </c>
      <c r="AN19" s="132">
        <v>0</v>
      </c>
      <c r="AO19" s="132">
        <v>3.4144630446456566E-5</v>
      </c>
      <c r="AP19" s="132">
        <v>3.6013210876351627E-2</v>
      </c>
      <c r="AQ19" s="133">
        <v>0</v>
      </c>
    </row>
    <row r="20" spans="1:43" ht="39.950000000000003" customHeight="1">
      <c r="A20" s="16">
        <v>17</v>
      </c>
      <c r="B20" s="1" t="s">
        <v>32</v>
      </c>
      <c r="C20" s="130">
        <v>0</v>
      </c>
      <c r="D20" s="131">
        <v>0</v>
      </c>
      <c r="E20" s="131">
        <v>2.3872679045092837E-3</v>
      </c>
      <c r="F20" s="132">
        <v>0</v>
      </c>
      <c r="G20" s="132">
        <v>0</v>
      </c>
      <c r="H20" s="132">
        <v>0</v>
      </c>
      <c r="I20" s="132">
        <v>3.0681905346322008E-4</v>
      </c>
      <c r="J20" s="132">
        <v>0</v>
      </c>
      <c r="K20" s="132">
        <v>6.9920290868410014E-5</v>
      </c>
      <c r="L20" s="132">
        <v>0</v>
      </c>
      <c r="M20" s="132">
        <v>0</v>
      </c>
      <c r="N20" s="132">
        <v>7.1465033180193982E-4</v>
      </c>
      <c r="O20" s="132">
        <v>1.2484839837340372E-2</v>
      </c>
      <c r="P20" s="132">
        <v>2.2466810393736526E-2</v>
      </c>
      <c r="Q20" s="132">
        <v>1.883460859329017E-2</v>
      </c>
      <c r="R20" s="132">
        <v>7.322929171668667E-2</v>
      </c>
      <c r="S20" s="132">
        <v>8.8479362000215542E-2</v>
      </c>
      <c r="T20" s="132">
        <v>2.2598870056497175E-2</v>
      </c>
      <c r="U20" s="132">
        <v>2.0626841682293062E-2</v>
      </c>
      <c r="V20" s="132">
        <v>2.2768994321982041E-4</v>
      </c>
      <c r="W20" s="132">
        <v>8.6841677452039225E-3</v>
      </c>
      <c r="X20" s="132">
        <v>3.479386375418831E-6</v>
      </c>
      <c r="Y20" s="132">
        <v>2.3677745878592359E-4</v>
      </c>
      <c r="Z20" s="132">
        <v>0</v>
      </c>
      <c r="AA20" s="132">
        <v>2.5938580323857586E-4</v>
      </c>
      <c r="AB20" s="132">
        <v>1.8023739840189505E-4</v>
      </c>
      <c r="AC20" s="132">
        <v>3.7223429915726156E-6</v>
      </c>
      <c r="AD20" s="132">
        <v>3.3628977716442954E-5</v>
      </c>
      <c r="AE20" s="132">
        <v>0</v>
      </c>
      <c r="AF20" s="132">
        <v>3.2067009779867395E-4</v>
      </c>
      <c r="AG20" s="132">
        <v>2.8137645030621334E-4</v>
      </c>
      <c r="AH20" s="132">
        <v>2.1321540678735712E-3</v>
      </c>
      <c r="AI20" s="132">
        <v>4.7600687353925391E-4</v>
      </c>
      <c r="AJ20" s="132">
        <v>7.8742051974128857E-5</v>
      </c>
      <c r="AK20" s="132">
        <v>0</v>
      </c>
      <c r="AL20" s="132">
        <v>5.1497488279676901E-3</v>
      </c>
      <c r="AM20" s="132">
        <v>9.7082665890005343E-5</v>
      </c>
      <c r="AN20" s="132">
        <v>4.2265345682498884E-5</v>
      </c>
      <c r="AO20" s="132">
        <v>2.7936515819828098E-4</v>
      </c>
      <c r="AP20" s="132">
        <v>0</v>
      </c>
      <c r="AQ20" s="133">
        <v>1.1597995628447801E-3</v>
      </c>
    </row>
    <row r="21" spans="1:43" ht="39.950000000000003" customHeight="1">
      <c r="A21" s="16">
        <v>18</v>
      </c>
      <c r="B21" s="1" t="s">
        <v>33</v>
      </c>
      <c r="C21" s="130">
        <v>0</v>
      </c>
      <c r="D21" s="131">
        <v>0</v>
      </c>
      <c r="E21" s="131">
        <v>0</v>
      </c>
      <c r="F21" s="132">
        <v>0</v>
      </c>
      <c r="G21" s="132">
        <v>2.0361207826848288E-5</v>
      </c>
      <c r="H21" s="132">
        <v>0</v>
      </c>
      <c r="I21" s="132">
        <v>0</v>
      </c>
      <c r="J21" s="132">
        <v>0</v>
      </c>
      <c r="K21" s="132">
        <v>0</v>
      </c>
      <c r="L21" s="132">
        <v>0</v>
      </c>
      <c r="M21" s="132">
        <v>0</v>
      </c>
      <c r="N21" s="132">
        <v>0</v>
      </c>
      <c r="O21" s="132">
        <v>2.9250196190340303E-3</v>
      </c>
      <c r="P21" s="132">
        <v>3.4040621808691704E-4</v>
      </c>
      <c r="Q21" s="132">
        <v>0</v>
      </c>
      <c r="R21" s="132">
        <v>7.2756375277383678E-5</v>
      </c>
      <c r="S21" s="132">
        <v>7.1846822574271653E-5</v>
      </c>
      <c r="T21" s="132">
        <v>2.0715630885122412E-2</v>
      </c>
      <c r="U21" s="132">
        <v>8.3936065720153583E-3</v>
      </c>
      <c r="V21" s="132">
        <v>0</v>
      </c>
      <c r="W21" s="132">
        <v>1.8739453543924296E-3</v>
      </c>
      <c r="X21" s="132">
        <v>1.0438159126256494E-5</v>
      </c>
      <c r="Y21" s="132">
        <v>1.4798591174120224E-5</v>
      </c>
      <c r="Z21" s="132">
        <v>2.2058985727836234E-5</v>
      </c>
      <c r="AA21" s="132">
        <v>3.6025806005357758E-4</v>
      </c>
      <c r="AB21" s="132">
        <v>2.5462108663124858E-4</v>
      </c>
      <c r="AC21" s="132">
        <v>1.5633840564604985E-4</v>
      </c>
      <c r="AD21" s="132">
        <v>1.9180972475304499E-4</v>
      </c>
      <c r="AE21" s="132">
        <v>0</v>
      </c>
      <c r="AF21" s="132">
        <v>1.0384689999885883E-4</v>
      </c>
      <c r="AG21" s="132">
        <v>2.4674550257621782E-4</v>
      </c>
      <c r="AH21" s="132">
        <v>2.0887212998242947E-3</v>
      </c>
      <c r="AI21" s="132">
        <v>1.015481330217075E-4</v>
      </c>
      <c r="AJ21" s="132">
        <v>3.4996467544057271E-5</v>
      </c>
      <c r="AK21" s="132">
        <v>8.4077771939043613E-5</v>
      </c>
      <c r="AL21" s="132">
        <v>1.4749170642353569E-3</v>
      </c>
      <c r="AM21" s="132">
        <v>1.2135333236250668E-5</v>
      </c>
      <c r="AN21" s="132">
        <v>1.6906138272999554E-4</v>
      </c>
      <c r="AO21" s="132">
        <v>1.3037040715919778E-4</v>
      </c>
      <c r="AP21" s="132">
        <v>0</v>
      </c>
      <c r="AQ21" s="133">
        <v>0</v>
      </c>
    </row>
    <row r="22" spans="1:43" ht="39.950000000000003" customHeight="1">
      <c r="A22" s="16">
        <v>19</v>
      </c>
      <c r="B22" s="1" t="s">
        <v>34</v>
      </c>
      <c r="C22" s="130">
        <v>0</v>
      </c>
      <c r="D22" s="131">
        <v>0</v>
      </c>
      <c r="E22" s="131">
        <v>5.8620689655172413E-2</v>
      </c>
      <c r="F22" s="132">
        <v>0</v>
      </c>
      <c r="G22" s="132">
        <v>0</v>
      </c>
      <c r="H22" s="132">
        <v>0</v>
      </c>
      <c r="I22" s="132">
        <v>0</v>
      </c>
      <c r="J22" s="132">
        <v>0</v>
      </c>
      <c r="K22" s="132">
        <v>0</v>
      </c>
      <c r="L22" s="132">
        <v>0</v>
      </c>
      <c r="M22" s="132">
        <v>0</v>
      </c>
      <c r="N22" s="132">
        <v>0</v>
      </c>
      <c r="O22" s="132">
        <v>0</v>
      </c>
      <c r="P22" s="132">
        <v>0</v>
      </c>
      <c r="Q22" s="132">
        <v>0</v>
      </c>
      <c r="R22" s="132">
        <v>0</v>
      </c>
      <c r="S22" s="132">
        <v>0</v>
      </c>
      <c r="T22" s="132">
        <v>0</v>
      </c>
      <c r="U22" s="132">
        <v>0.12054647736405036</v>
      </c>
      <c r="V22" s="132">
        <v>0</v>
      </c>
      <c r="W22" s="132">
        <v>0</v>
      </c>
      <c r="X22" s="132">
        <v>0</v>
      </c>
      <c r="Y22" s="132">
        <v>0</v>
      </c>
      <c r="Z22" s="132">
        <v>0</v>
      </c>
      <c r="AA22" s="132">
        <v>5.0436128407500861E-6</v>
      </c>
      <c r="AB22" s="132">
        <v>4.2913666286165491E-6</v>
      </c>
      <c r="AC22" s="132">
        <v>0</v>
      </c>
      <c r="AD22" s="132">
        <v>0</v>
      </c>
      <c r="AE22" s="132">
        <v>0</v>
      </c>
      <c r="AF22" s="132">
        <v>3.4428100286434858E-2</v>
      </c>
      <c r="AG22" s="132">
        <v>0</v>
      </c>
      <c r="AH22" s="132">
        <v>6.6195486940556336E-3</v>
      </c>
      <c r="AI22" s="132">
        <v>5.0774066510853749E-5</v>
      </c>
      <c r="AJ22" s="132">
        <v>0</v>
      </c>
      <c r="AK22" s="132">
        <v>0</v>
      </c>
      <c r="AL22" s="132">
        <v>1.0331782706880625E-2</v>
      </c>
      <c r="AM22" s="132">
        <v>0</v>
      </c>
      <c r="AN22" s="132">
        <v>0</v>
      </c>
      <c r="AO22" s="132">
        <v>8.3809547459484291E-5</v>
      </c>
      <c r="AP22" s="132">
        <v>0</v>
      </c>
      <c r="AQ22" s="133">
        <v>0</v>
      </c>
    </row>
    <row r="23" spans="1:43" ht="39.950000000000003" customHeight="1">
      <c r="A23" s="16">
        <v>20</v>
      </c>
      <c r="B23" s="1" t="s">
        <v>35</v>
      </c>
      <c r="C23" s="130">
        <v>2.8232685090412827E-2</v>
      </c>
      <c r="D23" s="131">
        <v>8.1521739130434784E-2</v>
      </c>
      <c r="E23" s="131">
        <v>0.10477453580901856</v>
      </c>
      <c r="F23" s="132">
        <v>0.13975409836065575</v>
      </c>
      <c r="G23" s="132">
        <v>3.4899110215217966E-2</v>
      </c>
      <c r="H23" s="132">
        <v>4.4846916774471758E-2</v>
      </c>
      <c r="I23" s="132">
        <v>4.2034210324461148E-2</v>
      </c>
      <c r="J23" s="132">
        <v>3.0914273185704888E-2</v>
      </c>
      <c r="K23" s="132">
        <v>2.6429869948258983E-2</v>
      </c>
      <c r="L23" s="132">
        <v>6.8163121400869669E-3</v>
      </c>
      <c r="M23" s="132">
        <v>1.2077294685990338E-2</v>
      </c>
      <c r="N23" s="132">
        <v>1.1434405308831037E-2</v>
      </c>
      <c r="O23" s="132">
        <v>1.9119640436612684E-2</v>
      </c>
      <c r="P23" s="132">
        <v>1.6906842164983546E-2</v>
      </c>
      <c r="Q23" s="132">
        <v>5.1795173631547967E-2</v>
      </c>
      <c r="R23" s="132">
        <v>3.3189033189033192E-2</v>
      </c>
      <c r="S23" s="132">
        <v>3.0606746416639723E-2</v>
      </c>
      <c r="T23" s="132">
        <v>5.2730696798493411E-2</v>
      </c>
      <c r="U23" s="132">
        <v>1.8751674256630057E-2</v>
      </c>
      <c r="V23" s="132">
        <v>0.1191672240326735</v>
      </c>
      <c r="W23" s="132">
        <v>3.2499782612257139E-2</v>
      </c>
      <c r="X23" s="132">
        <v>4.8878419801883739E-2</v>
      </c>
      <c r="Y23" s="132">
        <v>6.3249178678189841E-2</v>
      </c>
      <c r="Z23" s="132">
        <v>3.6639975293935985E-2</v>
      </c>
      <c r="AA23" s="132">
        <v>1.9837970334910304E-2</v>
      </c>
      <c r="AB23" s="132">
        <v>3.0262717465003905E-2</v>
      </c>
      <c r="AC23" s="132">
        <v>2.1463029689407699E-2</v>
      </c>
      <c r="AD23" s="132">
        <v>3.4214371032247697E-3</v>
      </c>
      <c r="AE23" s="132">
        <v>6.3008596172763574E-4</v>
      </c>
      <c r="AF23" s="132">
        <v>8.4771023291376146E-2</v>
      </c>
      <c r="AG23" s="132">
        <v>2.8608409476325959E-2</v>
      </c>
      <c r="AH23" s="132">
        <v>2.6675616449173791E-2</v>
      </c>
      <c r="AI23" s="132">
        <v>2.3135520743586203E-2</v>
      </c>
      <c r="AJ23" s="132">
        <v>1.0061484418916465E-2</v>
      </c>
      <c r="AK23" s="132">
        <v>6.1797162375197057E-2</v>
      </c>
      <c r="AL23" s="132">
        <v>2.1356277998077624E-2</v>
      </c>
      <c r="AM23" s="132">
        <v>1.7511285859909714E-2</v>
      </c>
      <c r="AN23" s="132">
        <v>8.7277938834360181E-3</v>
      </c>
      <c r="AO23" s="132">
        <v>2.9864135411396237E-2</v>
      </c>
      <c r="AP23" s="132">
        <v>0.19418178527801655</v>
      </c>
      <c r="AQ23" s="133">
        <v>2.8742212243319999E-2</v>
      </c>
    </row>
    <row r="24" spans="1:43" ht="39.950000000000003" customHeight="1">
      <c r="A24" s="16">
        <v>21</v>
      </c>
      <c r="B24" s="1" t="s">
        <v>36</v>
      </c>
      <c r="C24" s="130">
        <v>2.3029682702149436E-3</v>
      </c>
      <c r="D24" s="131">
        <v>2.717391304347826E-3</v>
      </c>
      <c r="E24" s="131">
        <v>7.9575596816976125E-4</v>
      </c>
      <c r="F24" s="132">
        <v>7.7868852459016397E-3</v>
      </c>
      <c r="G24" s="132">
        <v>6.2247121070650485E-4</v>
      </c>
      <c r="H24" s="132">
        <v>2.1561017680034496E-3</v>
      </c>
      <c r="I24" s="132">
        <v>2.3778476643399557E-3</v>
      </c>
      <c r="J24" s="132">
        <v>2.8502521376891033E-3</v>
      </c>
      <c r="K24" s="132">
        <v>4.8245000699202907E-3</v>
      </c>
      <c r="L24" s="132">
        <v>2.9380655776236925E-3</v>
      </c>
      <c r="M24" s="132">
        <v>3.6231884057971015E-3</v>
      </c>
      <c r="N24" s="132">
        <v>3.9816232771822356E-3</v>
      </c>
      <c r="O24" s="132">
        <v>1.8548904901191411E-3</v>
      </c>
      <c r="P24" s="132">
        <v>2.7232497446953363E-3</v>
      </c>
      <c r="Q24" s="132">
        <v>1.1771630370806356E-3</v>
      </c>
      <c r="R24" s="132">
        <v>1.7037117877454011E-3</v>
      </c>
      <c r="S24" s="132">
        <v>1.6884003304953839E-3</v>
      </c>
      <c r="T24" s="132">
        <v>1.8832391713747645E-3</v>
      </c>
      <c r="U24" s="132">
        <v>8.9293686936333598E-4</v>
      </c>
      <c r="V24" s="132">
        <v>1.778827681404847E-3</v>
      </c>
      <c r="W24" s="132">
        <v>8.2922396986564811E-4</v>
      </c>
      <c r="X24" s="132">
        <v>1.4749118845400425E-2</v>
      </c>
      <c r="Y24" s="132">
        <v>2.981916121585225E-2</v>
      </c>
      <c r="Z24" s="132">
        <v>3.1764939448084176E-3</v>
      </c>
      <c r="AA24" s="132">
        <v>2.7984846104961904E-3</v>
      </c>
      <c r="AB24" s="132">
        <v>3.8393426770689395E-3</v>
      </c>
      <c r="AC24" s="132">
        <v>2.3543819421696791E-3</v>
      </c>
      <c r="AD24" s="132">
        <v>7.0857501566238502E-3</v>
      </c>
      <c r="AE24" s="132">
        <v>9.9935062569250516E-3</v>
      </c>
      <c r="AF24" s="132">
        <v>5.016604092252565E-3</v>
      </c>
      <c r="AG24" s="132">
        <v>2.9068351750864961E-3</v>
      </c>
      <c r="AH24" s="132">
        <v>7.3618541843523582E-3</v>
      </c>
      <c r="AI24" s="132">
        <v>6.381665484582931E-3</v>
      </c>
      <c r="AJ24" s="132">
        <v>2.154470033181026E-3</v>
      </c>
      <c r="AK24" s="132">
        <v>1.8917498686284813E-3</v>
      </c>
      <c r="AL24" s="132">
        <v>1.253452942839034E-3</v>
      </c>
      <c r="AM24" s="132">
        <v>1.7960293189650987E-3</v>
      </c>
      <c r="AN24" s="132">
        <v>1.264118066322012E-3</v>
      </c>
      <c r="AO24" s="132">
        <v>3.2220114912201738E-3</v>
      </c>
      <c r="AP24" s="132">
        <v>0</v>
      </c>
      <c r="AQ24" s="133">
        <v>1.3382302648209002E-4</v>
      </c>
    </row>
    <row r="25" spans="1:43" ht="39.950000000000003" customHeight="1">
      <c r="A25" s="16">
        <v>22</v>
      </c>
      <c r="B25" s="1" t="s">
        <v>37</v>
      </c>
      <c r="C25" s="130">
        <v>1.0406004776526782E-2</v>
      </c>
      <c r="D25" s="131">
        <v>1.6304347826086956E-2</v>
      </c>
      <c r="E25" s="131">
        <v>7.9575596816976125E-4</v>
      </c>
      <c r="F25" s="132">
        <v>1.8852459016393444E-2</v>
      </c>
      <c r="G25" s="132">
        <v>1.1614614693229316E-2</v>
      </c>
      <c r="H25" s="132">
        <v>2.3932729624838292E-2</v>
      </c>
      <c r="I25" s="132">
        <v>1.925289560481706E-2</v>
      </c>
      <c r="J25" s="132">
        <v>2.039026529269897E-2</v>
      </c>
      <c r="K25" s="132">
        <v>3.712767445112572E-2</v>
      </c>
      <c r="L25" s="132">
        <v>4.242566694088612E-2</v>
      </c>
      <c r="M25" s="132">
        <v>3.0193236714975844E-2</v>
      </c>
      <c r="N25" s="132">
        <v>2.2766717713118938E-2</v>
      </c>
      <c r="O25" s="132">
        <v>1.1129342940714847E-2</v>
      </c>
      <c r="P25" s="132">
        <v>1.0212186542607511E-2</v>
      </c>
      <c r="Q25" s="132">
        <v>1.0005885815185403E-2</v>
      </c>
      <c r="R25" s="132">
        <v>2.3948973528805463E-2</v>
      </c>
      <c r="S25" s="132">
        <v>9.4837805798038584E-3</v>
      </c>
      <c r="T25" s="132">
        <v>7.5329566854990581E-3</v>
      </c>
      <c r="U25" s="132">
        <v>1.759085632645772E-2</v>
      </c>
      <c r="V25" s="132">
        <v>2.3181682344067967E-2</v>
      </c>
      <c r="W25" s="132">
        <v>3.4340962277870685E-3</v>
      </c>
      <c r="X25" s="132">
        <v>9.0063916327716445E-2</v>
      </c>
      <c r="Y25" s="132">
        <v>4.7991831177671883E-2</v>
      </c>
      <c r="Z25" s="132">
        <v>7.3743189288156527E-2</v>
      </c>
      <c r="AA25" s="132">
        <v>5.3455090950749844E-3</v>
      </c>
      <c r="AB25" s="132">
        <v>4.209115434901399E-2</v>
      </c>
      <c r="AC25" s="132">
        <v>4.6268723385247609E-3</v>
      </c>
      <c r="AD25" s="132">
        <v>1.1128700588756214E-2</v>
      </c>
      <c r="AE25" s="132">
        <v>0</v>
      </c>
      <c r="AF25" s="132">
        <v>1.2613404238322929E-2</v>
      </c>
      <c r="AG25" s="132">
        <v>5.0052541641009106E-3</v>
      </c>
      <c r="AH25" s="132">
        <v>1.19874439816003E-2</v>
      </c>
      <c r="AI25" s="132">
        <v>1.8845112123419064E-2</v>
      </c>
      <c r="AJ25" s="132">
        <v>1.3423332582367468E-2</v>
      </c>
      <c r="AK25" s="132">
        <v>4.6242774566473991E-3</v>
      </c>
      <c r="AL25" s="132">
        <v>5.6934970544139044E-3</v>
      </c>
      <c r="AM25" s="132">
        <v>5.6659870880054364E-2</v>
      </c>
      <c r="AN25" s="132">
        <v>3.6173372447989613E-2</v>
      </c>
      <c r="AO25" s="132">
        <v>2.9116057598887506E-2</v>
      </c>
      <c r="AP25" s="132">
        <v>0</v>
      </c>
      <c r="AQ25" s="133">
        <v>4.5648521255557371E-3</v>
      </c>
    </row>
    <row r="26" spans="1:43" ht="39.950000000000003" customHeight="1">
      <c r="A26" s="16">
        <v>23</v>
      </c>
      <c r="B26" s="1" t="s">
        <v>38</v>
      </c>
      <c r="C26" s="130">
        <v>1.1088365745479359E-3</v>
      </c>
      <c r="D26" s="131">
        <v>0</v>
      </c>
      <c r="E26" s="131">
        <v>2.652519893899204E-4</v>
      </c>
      <c r="F26" s="132">
        <v>2.8688524590163933E-3</v>
      </c>
      <c r="G26" s="132">
        <v>1.8557786562184582E-3</v>
      </c>
      <c r="H26" s="132">
        <v>6.4683053040103498E-4</v>
      </c>
      <c r="I26" s="132">
        <v>8.4375239702385522E-4</v>
      </c>
      <c r="J26" s="132">
        <v>1.0962508221881166E-3</v>
      </c>
      <c r="K26" s="132">
        <v>1.3984058173682002E-3</v>
      </c>
      <c r="L26" s="132">
        <v>1.0577036079445293E-3</v>
      </c>
      <c r="M26" s="132">
        <v>0</v>
      </c>
      <c r="N26" s="132">
        <v>8.1674323634507403E-4</v>
      </c>
      <c r="O26" s="132">
        <v>6.420774773489334E-4</v>
      </c>
      <c r="P26" s="132">
        <v>5.6734369681152839E-4</v>
      </c>
      <c r="Q26" s="132">
        <v>0</v>
      </c>
      <c r="R26" s="132">
        <v>5.941770647653001E-4</v>
      </c>
      <c r="S26" s="132">
        <v>5.0292775801990153E-4</v>
      </c>
      <c r="T26" s="132">
        <v>0</v>
      </c>
      <c r="U26" s="132">
        <v>6.2505580855433526E-4</v>
      </c>
      <c r="V26" s="132">
        <v>8.2537604417184897E-4</v>
      </c>
      <c r="W26" s="132">
        <v>9.0231666021854716E-4</v>
      </c>
      <c r="X26" s="132">
        <v>9.429137077385032E-4</v>
      </c>
      <c r="Y26" s="132">
        <v>8.8436380856542457E-2</v>
      </c>
      <c r="Z26" s="132">
        <v>9.3750689343303998E-3</v>
      </c>
      <c r="AA26" s="132">
        <v>1.1196820506465192E-3</v>
      </c>
      <c r="AB26" s="132">
        <v>4.573166370562369E-3</v>
      </c>
      <c r="AC26" s="132">
        <v>1.3195705905124921E-3</v>
      </c>
      <c r="AD26" s="132">
        <v>1.1371576538930523E-3</v>
      </c>
      <c r="AE26" s="132">
        <v>6.4294485890575074E-6</v>
      </c>
      <c r="AF26" s="132">
        <v>1.9765146241541042E-3</v>
      </c>
      <c r="AG26" s="132">
        <v>1.6882587018372799E-3</v>
      </c>
      <c r="AH26" s="132">
        <v>3.9721240597792827E-3</v>
      </c>
      <c r="AI26" s="132">
        <v>8.9949432203134342E-3</v>
      </c>
      <c r="AJ26" s="132">
        <v>4.5845372482715028E-3</v>
      </c>
      <c r="AK26" s="132">
        <v>2.2700998423541775E-3</v>
      </c>
      <c r="AL26" s="132">
        <v>7.2499763526161936E-4</v>
      </c>
      <c r="AM26" s="132">
        <v>1.1844085238580651E-2</v>
      </c>
      <c r="AN26" s="132">
        <v>9.2311357274730502E-3</v>
      </c>
      <c r="AO26" s="132">
        <v>7.4994024689671868E-3</v>
      </c>
      <c r="AP26" s="132">
        <v>0</v>
      </c>
      <c r="AQ26" s="133">
        <v>1.7248301191024936E-3</v>
      </c>
    </row>
    <row r="27" spans="1:43" ht="39.950000000000003" customHeight="1">
      <c r="A27" s="16">
        <v>24</v>
      </c>
      <c r="B27" s="1" t="s">
        <v>39</v>
      </c>
      <c r="C27" s="130">
        <v>5.9706584783350395E-4</v>
      </c>
      <c r="D27" s="131">
        <v>0</v>
      </c>
      <c r="E27" s="131">
        <v>0</v>
      </c>
      <c r="F27" s="132">
        <v>8.1967213114754098E-4</v>
      </c>
      <c r="G27" s="132">
        <v>7.1555101791495417E-4</v>
      </c>
      <c r="H27" s="132">
        <v>2.1561017680034498E-4</v>
      </c>
      <c r="I27" s="132">
        <v>3.0681905346322008E-4</v>
      </c>
      <c r="J27" s="132">
        <v>2.6310019732514798E-3</v>
      </c>
      <c r="K27" s="132">
        <v>3.7057754160257305E-3</v>
      </c>
      <c r="L27" s="132">
        <v>0</v>
      </c>
      <c r="M27" s="132">
        <v>0</v>
      </c>
      <c r="N27" s="132">
        <v>0</v>
      </c>
      <c r="O27" s="132">
        <v>2.8536776771063711E-4</v>
      </c>
      <c r="P27" s="132">
        <v>0</v>
      </c>
      <c r="Q27" s="132">
        <v>0</v>
      </c>
      <c r="R27" s="132">
        <v>4.8504250184922454E-4</v>
      </c>
      <c r="S27" s="132">
        <v>2.1554046772281495E-4</v>
      </c>
      <c r="T27" s="132">
        <v>0</v>
      </c>
      <c r="U27" s="132">
        <v>1.4286989909813375E-3</v>
      </c>
      <c r="V27" s="132">
        <v>4.2691864353716326E-4</v>
      </c>
      <c r="W27" s="132">
        <v>1.6206413757556587E-3</v>
      </c>
      <c r="X27" s="132">
        <v>1.0271148580236389E-2</v>
      </c>
      <c r="Y27" s="132">
        <v>1.6870393938497054E-3</v>
      </c>
      <c r="Z27" s="132">
        <v>0</v>
      </c>
      <c r="AA27" s="132">
        <v>1.0879793413618043E-3</v>
      </c>
      <c r="AB27" s="132">
        <v>1.5906665636738675E-3</v>
      </c>
      <c r="AC27" s="132">
        <v>3.1658527143325096E-3</v>
      </c>
      <c r="AD27" s="132">
        <v>3.7365530796047726E-5</v>
      </c>
      <c r="AE27" s="132">
        <v>0</v>
      </c>
      <c r="AF27" s="132">
        <v>4.9081924933526569E-3</v>
      </c>
      <c r="AG27" s="132">
        <v>3.1297719010983422E-3</v>
      </c>
      <c r="AH27" s="132">
        <v>2.4016346514520365E-2</v>
      </c>
      <c r="AI27" s="132">
        <v>4.6410670170077255E-3</v>
      </c>
      <c r="AJ27" s="132">
        <v>3.7730566570936745E-3</v>
      </c>
      <c r="AK27" s="132">
        <v>2.1019442984760903E-5</v>
      </c>
      <c r="AL27" s="132">
        <v>2.764053484434924E-4</v>
      </c>
      <c r="AM27" s="132">
        <v>4.6927333624581333E-2</v>
      </c>
      <c r="AN27" s="132">
        <v>1.5820687349789923E-2</v>
      </c>
      <c r="AO27" s="132">
        <v>1.3145682721885777E-2</v>
      </c>
      <c r="AP27" s="132">
        <v>0</v>
      </c>
      <c r="AQ27" s="133">
        <v>1.4348802283912986E-2</v>
      </c>
    </row>
    <row r="28" spans="1:43" ht="39.950000000000003" customHeight="1">
      <c r="A28" s="16">
        <v>25</v>
      </c>
      <c r="B28" s="1" t="s">
        <v>192</v>
      </c>
      <c r="C28" s="130">
        <v>3.7615148413510748E-2</v>
      </c>
      <c r="D28" s="131">
        <v>4.3478260869565216E-2</v>
      </c>
      <c r="E28" s="131">
        <v>2.9708222811671087E-2</v>
      </c>
      <c r="F28" s="132">
        <v>2.2950819672131147E-2</v>
      </c>
      <c r="G28" s="132">
        <v>5.4704747942790823E-2</v>
      </c>
      <c r="H28" s="132">
        <v>5.8214747736093142E-2</v>
      </c>
      <c r="I28" s="132">
        <v>7.056838229654061E-2</v>
      </c>
      <c r="J28" s="132">
        <v>5.9636044727033544E-2</v>
      </c>
      <c r="K28" s="132">
        <v>3.3072297580757935E-2</v>
      </c>
      <c r="L28" s="132">
        <v>3.8312375132212952E-2</v>
      </c>
      <c r="M28" s="132">
        <v>5.434782608695652E-2</v>
      </c>
      <c r="N28" s="132">
        <v>4.4104134762633994E-2</v>
      </c>
      <c r="O28" s="132">
        <v>3.8239280873225368E-2</v>
      </c>
      <c r="P28" s="132">
        <v>3.2678996936344039E-2</v>
      </c>
      <c r="Q28" s="132">
        <v>4.3555032371983521E-2</v>
      </c>
      <c r="R28" s="132">
        <v>3.9318757806152765E-2</v>
      </c>
      <c r="S28" s="132">
        <v>4.4078025649315657E-2</v>
      </c>
      <c r="T28" s="132">
        <v>4.3314500941619587E-2</v>
      </c>
      <c r="U28" s="132">
        <v>5.7951602821680506E-2</v>
      </c>
      <c r="V28" s="132">
        <v>6.3169728622048921E-2</v>
      </c>
      <c r="W28" s="132">
        <v>5.3213999014508899E-2</v>
      </c>
      <c r="X28" s="132">
        <v>1.6962008580166801E-2</v>
      </c>
      <c r="Y28" s="132">
        <v>1.8098677005949033E-2</v>
      </c>
      <c r="Z28" s="132">
        <v>1.1691262435753203E-2</v>
      </c>
      <c r="AA28" s="132">
        <v>9.843691232903953E-3</v>
      </c>
      <c r="AB28" s="132">
        <v>8.3452776371163162E-3</v>
      </c>
      <c r="AC28" s="132">
        <v>3.908460141151246E-3</v>
      </c>
      <c r="AD28" s="132">
        <v>1.0611810746077553E-3</v>
      </c>
      <c r="AE28" s="132">
        <v>3.0004093415601698E-4</v>
      </c>
      <c r="AF28" s="132">
        <v>6.6302251537732945E-3</v>
      </c>
      <c r="AG28" s="132">
        <v>9.7074875355643592E-3</v>
      </c>
      <c r="AH28" s="132">
        <v>6.2385248652597081E-3</v>
      </c>
      <c r="AI28" s="132">
        <v>1.0188133783318497E-2</v>
      </c>
      <c r="AJ28" s="132">
        <v>4.7356782424774001E-2</v>
      </c>
      <c r="AK28" s="132">
        <v>2.2448765107724644E-2</v>
      </c>
      <c r="AL28" s="132">
        <v>1.2454100003228505E-2</v>
      </c>
      <c r="AM28" s="132">
        <v>3.4852677054511914E-2</v>
      </c>
      <c r="AN28" s="132">
        <v>7.8396452784805989E-2</v>
      </c>
      <c r="AO28" s="132">
        <v>1.6408046958179035E-2</v>
      </c>
      <c r="AP28" s="132">
        <v>0.14835090259240827</v>
      </c>
      <c r="AQ28" s="133">
        <v>9.8731655093453087E-3</v>
      </c>
    </row>
    <row r="29" spans="1:43" ht="39.950000000000003" customHeight="1">
      <c r="A29" s="16">
        <v>26</v>
      </c>
      <c r="B29" s="1" t="s">
        <v>193</v>
      </c>
      <c r="C29" s="130">
        <v>2.6953258273626747E-2</v>
      </c>
      <c r="D29" s="131">
        <v>1.6304347826086956E-2</v>
      </c>
      <c r="E29" s="131">
        <v>1.246684350132626E-2</v>
      </c>
      <c r="F29" s="132">
        <v>1.1065573770491803E-2</v>
      </c>
      <c r="G29" s="132">
        <v>2.7254931048224067E-3</v>
      </c>
      <c r="H29" s="132">
        <v>2.3501509271237602E-2</v>
      </c>
      <c r="I29" s="132">
        <v>5.7528572524353765E-3</v>
      </c>
      <c r="J29" s="132">
        <v>1.7540013155009867E-3</v>
      </c>
      <c r="K29" s="132">
        <v>2.9366522164732205E-3</v>
      </c>
      <c r="L29" s="132">
        <v>1.175226231049477E-3</v>
      </c>
      <c r="M29" s="132">
        <v>2.4154589371980675E-3</v>
      </c>
      <c r="N29" s="132">
        <v>1.4293006636038796E-3</v>
      </c>
      <c r="O29" s="132">
        <v>3.9238068060212603E-3</v>
      </c>
      <c r="P29" s="132">
        <v>4.9926245319414503E-3</v>
      </c>
      <c r="Q29" s="132">
        <v>5.2972336668628602E-3</v>
      </c>
      <c r="R29" s="132">
        <v>1.3338668800853674E-3</v>
      </c>
      <c r="S29" s="132">
        <v>3.951575241584941E-3</v>
      </c>
      <c r="T29" s="132">
        <v>3.766478342749529E-3</v>
      </c>
      <c r="U29" s="132">
        <v>4.0182159121350119E-3</v>
      </c>
      <c r="V29" s="132">
        <v>3.0026611262113818E-3</v>
      </c>
      <c r="W29" s="132">
        <v>5.039614977952472E-3</v>
      </c>
      <c r="X29" s="132">
        <v>5.8105752469494478E-4</v>
      </c>
      <c r="Y29" s="132">
        <v>3.448071743570012E-3</v>
      </c>
      <c r="Z29" s="132">
        <v>5.382392517592041E-3</v>
      </c>
      <c r="AA29" s="132">
        <v>5.5371663830234875E-3</v>
      </c>
      <c r="AB29" s="132">
        <v>5.1110176546823099E-3</v>
      </c>
      <c r="AC29" s="132">
        <v>2.3264643697328848E-3</v>
      </c>
      <c r="AD29" s="132">
        <v>1.5668612580476012E-3</v>
      </c>
      <c r="AE29" s="132">
        <v>4.8863809276837057E-4</v>
      </c>
      <c r="AF29" s="132">
        <v>2.4158668933800453E-3</v>
      </c>
      <c r="AG29" s="132">
        <v>3.9230370475385511E-3</v>
      </c>
      <c r="AH29" s="132">
        <v>5.0875565119538821E-3</v>
      </c>
      <c r="AI29" s="132">
        <v>6.8529122893867924E-3</v>
      </c>
      <c r="AJ29" s="132">
        <v>4.3067527871405477E-3</v>
      </c>
      <c r="AK29" s="132">
        <v>1.7593273778244878E-2</v>
      </c>
      <c r="AL29" s="132">
        <v>5.2494360028161628E-3</v>
      </c>
      <c r="AM29" s="132">
        <v>2.0763555167224893E-2</v>
      </c>
      <c r="AN29" s="132">
        <v>4.4993381631096535E-2</v>
      </c>
      <c r="AO29" s="132">
        <v>1.4036547170806962E-2</v>
      </c>
      <c r="AP29" s="132">
        <v>7.8450889019590103E-2</v>
      </c>
      <c r="AQ29" s="133">
        <v>1.442314840973637E-3</v>
      </c>
    </row>
    <row r="30" spans="1:43" ht="39.950000000000003" customHeight="1">
      <c r="A30" s="16">
        <v>27</v>
      </c>
      <c r="B30" s="1" t="s">
        <v>40</v>
      </c>
      <c r="C30" s="130">
        <v>9.8942340498123504E-3</v>
      </c>
      <c r="D30" s="131">
        <v>8.152173913043478E-3</v>
      </c>
      <c r="E30" s="131">
        <v>9.8143236074270564E-3</v>
      </c>
      <c r="F30" s="132">
        <v>5.737704918032787E-2</v>
      </c>
      <c r="G30" s="132">
        <v>6.5650351521709411E-3</v>
      </c>
      <c r="H30" s="132">
        <v>1.7464424320827943E-2</v>
      </c>
      <c r="I30" s="132">
        <v>1.2119352611797193E-2</v>
      </c>
      <c r="J30" s="132">
        <v>4.3850032887524665E-3</v>
      </c>
      <c r="K30" s="132">
        <v>1.1187246538945601E-2</v>
      </c>
      <c r="L30" s="132">
        <v>5.170995416617699E-3</v>
      </c>
      <c r="M30" s="132">
        <v>6.038647342995169E-3</v>
      </c>
      <c r="N30" s="132">
        <v>1.0923940786115366E-2</v>
      </c>
      <c r="O30" s="132">
        <v>7.3482200185489045E-3</v>
      </c>
      <c r="P30" s="132">
        <v>6.2407806649268129E-3</v>
      </c>
      <c r="Q30" s="132">
        <v>1.2360211889346674E-2</v>
      </c>
      <c r="R30" s="132">
        <v>3.1103350431081526E-3</v>
      </c>
      <c r="S30" s="132">
        <v>6.0351330962388188E-3</v>
      </c>
      <c r="T30" s="132">
        <v>3.766478342749529E-3</v>
      </c>
      <c r="U30" s="132">
        <v>1.3304759353513707E-2</v>
      </c>
      <c r="V30" s="132">
        <v>1.0288739309245634E-2</v>
      </c>
      <c r="W30" s="132">
        <v>1.3159204701120208E-2</v>
      </c>
      <c r="X30" s="132">
        <v>1.6481853260359003E-2</v>
      </c>
      <c r="Y30" s="132">
        <v>2.8354100689614348E-2</v>
      </c>
      <c r="Z30" s="132">
        <v>3.2581121920014118E-2</v>
      </c>
      <c r="AA30" s="132">
        <v>2.0724925678762211E-2</v>
      </c>
      <c r="AB30" s="132">
        <v>1.5524734006791803E-2</v>
      </c>
      <c r="AC30" s="132">
        <v>5.0061790893660106E-2</v>
      </c>
      <c r="AD30" s="132">
        <v>7.9163859062199915E-2</v>
      </c>
      <c r="AE30" s="132">
        <v>7.5179542351849427E-2</v>
      </c>
      <c r="AF30" s="132">
        <v>1.685515069212247E-2</v>
      </c>
      <c r="AG30" s="132">
        <v>5.8201636528723661E-3</v>
      </c>
      <c r="AH30" s="132">
        <v>2.2529761317197403E-2</v>
      </c>
      <c r="AI30" s="132">
        <v>8.0714898856472823E-3</v>
      </c>
      <c r="AJ30" s="132">
        <v>8.5413253599714786E-3</v>
      </c>
      <c r="AK30" s="132">
        <v>2.5748817656332107E-2</v>
      </c>
      <c r="AL30" s="132">
        <v>1.001346343264857E-2</v>
      </c>
      <c r="AM30" s="132">
        <v>2.1309645162856172E-2</v>
      </c>
      <c r="AN30" s="132">
        <v>5.7480870128198474E-3</v>
      </c>
      <c r="AO30" s="132">
        <v>7.0275857573434235E-3</v>
      </c>
      <c r="AP30" s="132">
        <v>0</v>
      </c>
      <c r="AQ30" s="133">
        <v>3.3455756620522506E-3</v>
      </c>
    </row>
    <row r="31" spans="1:43" ht="39.950000000000003" customHeight="1">
      <c r="A31" s="16">
        <v>28</v>
      </c>
      <c r="B31" s="1" t="s">
        <v>191</v>
      </c>
      <c r="C31" s="130">
        <v>1.5523712043671102E-2</v>
      </c>
      <c r="D31" s="131">
        <v>2.717391304347826E-3</v>
      </c>
      <c r="E31" s="131">
        <v>5.305039787798408E-4</v>
      </c>
      <c r="F31" s="132">
        <v>6.1475409836065573E-3</v>
      </c>
      <c r="G31" s="132">
        <v>2.5393334904055078E-3</v>
      </c>
      <c r="H31" s="132">
        <v>4.7434238896075891E-3</v>
      </c>
      <c r="I31" s="132">
        <v>3.911942931656056E-3</v>
      </c>
      <c r="J31" s="132">
        <v>1.5347511510633632E-3</v>
      </c>
      <c r="K31" s="132">
        <v>4.4748986155782409E-3</v>
      </c>
      <c r="L31" s="132">
        <v>1.0577036079445293E-3</v>
      </c>
      <c r="M31" s="132">
        <v>2.4154589371980675E-3</v>
      </c>
      <c r="N31" s="132">
        <v>4.7983665135273102E-3</v>
      </c>
      <c r="O31" s="132">
        <v>3.8524648640936008E-3</v>
      </c>
      <c r="P31" s="132">
        <v>3.7444683989560877E-3</v>
      </c>
      <c r="Q31" s="132">
        <v>2.3543260741612712E-3</v>
      </c>
      <c r="R31" s="132">
        <v>1.109534722980101E-3</v>
      </c>
      <c r="S31" s="132">
        <v>2.5505622013866436E-3</v>
      </c>
      <c r="T31" s="132">
        <v>1.8832391713747645E-3</v>
      </c>
      <c r="U31" s="132">
        <v>1.8751674256630056E-3</v>
      </c>
      <c r="V31" s="132">
        <v>4.084188356505529E-3</v>
      </c>
      <c r="W31" s="132">
        <v>5.4617882756804233E-3</v>
      </c>
      <c r="X31" s="132">
        <v>5.9288743837136882E-3</v>
      </c>
      <c r="Y31" s="132">
        <v>1.3318732056708201E-3</v>
      </c>
      <c r="Z31" s="132">
        <v>2.1838395870557871E-3</v>
      </c>
      <c r="AA31" s="132">
        <v>3.4851364729583098E-2</v>
      </c>
      <c r="AB31" s="132">
        <v>2.0343938730728189E-2</v>
      </c>
      <c r="AC31" s="132">
        <v>1.5417944671093774E-2</v>
      </c>
      <c r="AD31" s="132">
        <v>6.7768617687098548E-2</v>
      </c>
      <c r="AE31" s="132">
        <v>7.9382258579563363E-3</v>
      </c>
      <c r="AF31" s="132">
        <v>1.509431809104292E-2</v>
      </c>
      <c r="AG31" s="132">
        <v>2.5791398321914138E-2</v>
      </c>
      <c r="AH31" s="132">
        <v>2.1143861173079583E-3</v>
      </c>
      <c r="AI31" s="132">
        <v>6.64346926502952E-3</v>
      </c>
      <c r="AJ31" s="132">
        <v>1.6505209005466009E-2</v>
      </c>
      <c r="AK31" s="132">
        <v>1.8959537572254336E-2</v>
      </c>
      <c r="AL31" s="132">
        <v>8.2213599029862545E-3</v>
      </c>
      <c r="AM31" s="132">
        <v>1.145575457502063E-2</v>
      </c>
      <c r="AN31" s="132">
        <v>1.0051467664128825E-2</v>
      </c>
      <c r="AO31" s="132">
        <v>1.7916618812449752E-2</v>
      </c>
      <c r="AP31" s="132">
        <v>0</v>
      </c>
      <c r="AQ31" s="133">
        <v>3.1805272627243392E-2</v>
      </c>
    </row>
    <row r="32" spans="1:43" ht="39.950000000000003" customHeight="1">
      <c r="A32" s="16"/>
      <c r="B32" s="1" t="s">
        <v>190</v>
      </c>
      <c r="C32" s="130">
        <v>0</v>
      </c>
      <c r="D32" s="131">
        <v>0</v>
      </c>
      <c r="E32" s="131">
        <v>0</v>
      </c>
      <c r="F32" s="132">
        <v>0</v>
      </c>
      <c r="G32" s="132">
        <v>0</v>
      </c>
      <c r="H32" s="132">
        <v>0</v>
      </c>
      <c r="I32" s="132">
        <v>0</v>
      </c>
      <c r="J32" s="132">
        <v>0</v>
      </c>
      <c r="K32" s="132">
        <v>0</v>
      </c>
      <c r="L32" s="132">
        <v>0</v>
      </c>
      <c r="M32" s="132">
        <v>0</v>
      </c>
      <c r="N32" s="132">
        <v>0</v>
      </c>
      <c r="O32" s="132">
        <v>0</v>
      </c>
      <c r="P32" s="132">
        <v>0</v>
      </c>
      <c r="Q32" s="132">
        <v>0</v>
      </c>
      <c r="R32" s="132">
        <v>0</v>
      </c>
      <c r="S32" s="132">
        <v>0</v>
      </c>
      <c r="T32" s="132">
        <v>0</v>
      </c>
      <c r="U32" s="132">
        <v>0</v>
      </c>
      <c r="V32" s="132">
        <v>0</v>
      </c>
      <c r="W32" s="132">
        <v>0</v>
      </c>
      <c r="X32" s="132">
        <v>0</v>
      </c>
      <c r="Y32" s="132">
        <v>0</v>
      </c>
      <c r="Z32" s="132">
        <v>0</v>
      </c>
      <c r="AA32" s="132">
        <v>0</v>
      </c>
      <c r="AB32" s="132">
        <v>0</v>
      </c>
      <c r="AC32" s="132">
        <v>0</v>
      </c>
      <c r="AD32" s="132">
        <v>0</v>
      </c>
      <c r="AE32" s="132">
        <v>0</v>
      </c>
      <c r="AF32" s="132">
        <v>0</v>
      </c>
      <c r="AG32" s="132">
        <v>0</v>
      </c>
      <c r="AH32" s="132">
        <v>0</v>
      </c>
      <c r="AI32" s="132">
        <v>0</v>
      </c>
      <c r="AJ32" s="132">
        <v>0</v>
      </c>
      <c r="AK32" s="132">
        <v>0</v>
      </c>
      <c r="AL32" s="132">
        <v>0</v>
      </c>
      <c r="AM32" s="132">
        <v>0</v>
      </c>
      <c r="AN32" s="132">
        <v>0</v>
      </c>
      <c r="AO32" s="132">
        <v>0</v>
      </c>
      <c r="AP32" s="132">
        <v>0</v>
      </c>
      <c r="AQ32" s="133">
        <v>0</v>
      </c>
    </row>
    <row r="33" spans="1:43" ht="39.950000000000003" customHeight="1">
      <c r="A33" s="16">
        <v>29</v>
      </c>
      <c r="B33" s="1" t="s">
        <v>42</v>
      </c>
      <c r="C33" s="130">
        <v>2.3456158307744796E-2</v>
      </c>
      <c r="D33" s="131">
        <v>2.9891304347826088E-2</v>
      </c>
      <c r="E33" s="131">
        <v>1.7241379310344827E-2</v>
      </c>
      <c r="F33" s="132">
        <v>3.2377049180327869E-2</v>
      </c>
      <c r="G33" s="132">
        <v>3.2225974501950312E-2</v>
      </c>
      <c r="H33" s="132">
        <v>1.7248814144027597E-2</v>
      </c>
      <c r="I33" s="132">
        <v>3.1295543453248448E-2</v>
      </c>
      <c r="J33" s="132">
        <v>2.9379522034641527E-2</v>
      </c>
      <c r="K33" s="132">
        <v>6.1739616836806038E-2</v>
      </c>
      <c r="L33" s="132">
        <v>2.7382771183452816E-2</v>
      </c>
      <c r="M33" s="132">
        <v>2.6570048309178744E-2</v>
      </c>
      <c r="N33" s="132">
        <v>2.2052067381316997E-2</v>
      </c>
      <c r="O33" s="132">
        <v>1.6836698294927586E-2</v>
      </c>
      <c r="P33" s="132">
        <v>1.3502779984114376E-2</v>
      </c>
      <c r="Q33" s="132">
        <v>1.7068864037669218E-2</v>
      </c>
      <c r="R33" s="132">
        <v>1.3102210581202178E-2</v>
      </c>
      <c r="S33" s="132">
        <v>1.8500556812874949E-2</v>
      </c>
      <c r="T33" s="132">
        <v>1.8832391713747645E-2</v>
      </c>
      <c r="U33" s="132">
        <v>1.9376730065184391E-2</v>
      </c>
      <c r="V33" s="132">
        <v>6.011014501003259E-2</v>
      </c>
      <c r="W33" s="132">
        <v>2.8371305826117531E-2</v>
      </c>
      <c r="X33" s="132">
        <v>3.5882911689694402E-2</v>
      </c>
      <c r="Y33" s="132">
        <v>1.6559623523840529E-2</v>
      </c>
      <c r="Z33" s="132">
        <v>4.3434142898109547E-2</v>
      </c>
      <c r="AA33" s="132">
        <v>3.3772031581662573E-2</v>
      </c>
      <c r="AB33" s="132">
        <v>1.3692320456372536E-2</v>
      </c>
      <c r="AC33" s="132">
        <v>2.8764405467377387E-2</v>
      </c>
      <c r="AD33" s="132">
        <v>2.8223430927948046E-3</v>
      </c>
      <c r="AE33" s="132">
        <v>1.8002456049361019E-4</v>
      </c>
      <c r="AF33" s="132">
        <v>0.13716235492816306</v>
      </c>
      <c r="AG33" s="132">
        <v>1.9331644353153418E-2</v>
      </c>
      <c r="AH33" s="132">
        <v>2.6452529958738872E-2</v>
      </c>
      <c r="AI33" s="132">
        <v>1.801210009472537E-2</v>
      </c>
      <c r="AJ33" s="132">
        <v>1.2447806049576871E-2</v>
      </c>
      <c r="AK33" s="132">
        <v>2.8880714661061482E-2</v>
      </c>
      <c r="AL33" s="132">
        <v>1.0411645727639912E-2</v>
      </c>
      <c r="AM33" s="132">
        <v>8.3891558662200869E-2</v>
      </c>
      <c r="AN33" s="132">
        <v>2.4894288606991839E-2</v>
      </c>
      <c r="AO33" s="132">
        <v>1.8295313804674088E-2</v>
      </c>
      <c r="AP33" s="132">
        <v>5.0762339953852417E-2</v>
      </c>
      <c r="AQ33" s="133">
        <v>8.4338245134046058E-2</v>
      </c>
    </row>
    <row r="34" spans="1:43" ht="39.950000000000003" customHeight="1">
      <c r="A34" s="16">
        <v>30</v>
      </c>
      <c r="B34" s="1" t="s">
        <v>43</v>
      </c>
      <c r="C34" s="130">
        <v>5.203002388263391E-3</v>
      </c>
      <c r="D34" s="131">
        <v>0</v>
      </c>
      <c r="E34" s="131">
        <v>6.36604774535809E-3</v>
      </c>
      <c r="F34" s="132">
        <v>4.5081967213114757E-3</v>
      </c>
      <c r="G34" s="132">
        <v>4.6278116646450897E-3</v>
      </c>
      <c r="H34" s="132">
        <v>5.6058645968089698E-3</v>
      </c>
      <c r="I34" s="132">
        <v>7.0568382296540616E-3</v>
      </c>
      <c r="J34" s="132">
        <v>8.7700065775049331E-3</v>
      </c>
      <c r="K34" s="132">
        <v>4.5448189064466512E-3</v>
      </c>
      <c r="L34" s="132">
        <v>2.703020331413797E-3</v>
      </c>
      <c r="M34" s="132">
        <v>4.830917874396135E-3</v>
      </c>
      <c r="N34" s="132">
        <v>6.7381316998468607E-3</v>
      </c>
      <c r="O34" s="132">
        <v>7.2055361346935864E-3</v>
      </c>
      <c r="P34" s="132">
        <v>1.3729717462838988E-2</v>
      </c>
      <c r="Q34" s="132">
        <v>8.828722778104767E-3</v>
      </c>
      <c r="R34" s="132">
        <v>5.280900238883432E-3</v>
      </c>
      <c r="S34" s="132">
        <v>1.5482990264755541E-2</v>
      </c>
      <c r="T34" s="132">
        <v>7.5329566854990581E-3</v>
      </c>
      <c r="U34" s="132">
        <v>3.9289222251986788E-3</v>
      </c>
      <c r="V34" s="132">
        <v>6.7026227035334634E-3</v>
      </c>
      <c r="W34" s="132">
        <v>8.5732684908753857E-3</v>
      </c>
      <c r="X34" s="132">
        <v>1.1099242537586072E-2</v>
      </c>
      <c r="Y34" s="132">
        <v>4.5564862225116166E-2</v>
      </c>
      <c r="Z34" s="132">
        <v>9.6838947345201064E-3</v>
      </c>
      <c r="AA34" s="132">
        <v>3.2140783085739977E-2</v>
      </c>
      <c r="AB34" s="132">
        <v>4.3179731017139719E-2</v>
      </c>
      <c r="AC34" s="132">
        <v>5.6948125428069443E-2</v>
      </c>
      <c r="AD34" s="132">
        <v>9.5406655299241847E-3</v>
      </c>
      <c r="AE34" s="132">
        <v>0</v>
      </c>
      <c r="AF34" s="132">
        <v>1.4490636661379223E-2</v>
      </c>
      <c r="AG34" s="132">
        <v>0.18973214044147965</v>
      </c>
      <c r="AH34" s="132">
        <v>3.1147217341519751E-2</v>
      </c>
      <c r="AI34" s="132">
        <v>2.4809478248865913E-2</v>
      </c>
      <c r="AJ34" s="132">
        <v>1.5735286719496751E-2</v>
      </c>
      <c r="AK34" s="132">
        <v>7.0856542301629008E-2</v>
      </c>
      <c r="AL34" s="132">
        <v>8.9093146903212253E-2</v>
      </c>
      <c r="AM34" s="132">
        <v>2.5423523129945148E-2</v>
      </c>
      <c r="AN34" s="132">
        <v>1.6452746382950929E-2</v>
      </c>
      <c r="AO34" s="132">
        <v>2.2805509080919668E-2</v>
      </c>
      <c r="AP34" s="132">
        <v>0</v>
      </c>
      <c r="AQ34" s="133">
        <v>7.5476186935898776E-2</v>
      </c>
    </row>
    <row r="35" spans="1:43" ht="39.950000000000003" customHeight="1">
      <c r="A35" s="16">
        <v>31</v>
      </c>
      <c r="B35" s="1" t="s">
        <v>44</v>
      </c>
      <c r="C35" s="130">
        <v>0</v>
      </c>
      <c r="D35" s="131">
        <v>0</v>
      </c>
      <c r="E35" s="131">
        <v>0</v>
      </c>
      <c r="F35" s="132">
        <v>0</v>
      </c>
      <c r="G35" s="132">
        <v>0</v>
      </c>
      <c r="H35" s="132">
        <v>0</v>
      </c>
      <c r="I35" s="132">
        <v>0</v>
      </c>
      <c r="J35" s="132">
        <v>0</v>
      </c>
      <c r="K35" s="132">
        <v>0</v>
      </c>
      <c r="L35" s="132">
        <v>0</v>
      </c>
      <c r="M35" s="132">
        <v>0</v>
      </c>
      <c r="N35" s="132">
        <v>0</v>
      </c>
      <c r="O35" s="132">
        <v>0</v>
      </c>
      <c r="P35" s="132">
        <v>0</v>
      </c>
      <c r="Q35" s="132">
        <v>0</v>
      </c>
      <c r="R35" s="132">
        <v>0</v>
      </c>
      <c r="S35" s="132">
        <v>0</v>
      </c>
      <c r="T35" s="132">
        <v>0</v>
      </c>
      <c r="U35" s="132">
        <v>0</v>
      </c>
      <c r="V35" s="132">
        <v>0</v>
      </c>
      <c r="W35" s="132">
        <v>0</v>
      </c>
      <c r="X35" s="132">
        <v>0</v>
      </c>
      <c r="Y35" s="132">
        <v>0</v>
      </c>
      <c r="Z35" s="132">
        <v>0</v>
      </c>
      <c r="AA35" s="132">
        <v>0</v>
      </c>
      <c r="AB35" s="132">
        <v>0</v>
      </c>
      <c r="AC35" s="132">
        <v>0</v>
      </c>
      <c r="AD35" s="132">
        <v>0</v>
      </c>
      <c r="AE35" s="132">
        <v>0</v>
      </c>
      <c r="AF35" s="132">
        <v>0</v>
      </c>
      <c r="AG35" s="132">
        <v>0</v>
      </c>
      <c r="AH35" s="132">
        <v>0</v>
      </c>
      <c r="AI35" s="132">
        <v>0</v>
      </c>
      <c r="AJ35" s="132">
        <v>0</v>
      </c>
      <c r="AK35" s="132">
        <v>0</v>
      </c>
      <c r="AL35" s="132">
        <v>0</v>
      </c>
      <c r="AM35" s="132">
        <v>0</v>
      </c>
      <c r="AN35" s="132">
        <v>0</v>
      </c>
      <c r="AO35" s="132">
        <v>0</v>
      </c>
      <c r="AP35" s="132">
        <v>0</v>
      </c>
      <c r="AQ35" s="133">
        <v>0.24654662245550385</v>
      </c>
    </row>
    <row r="36" spans="1:43" ht="39.950000000000003" customHeight="1">
      <c r="A36" s="16">
        <v>32</v>
      </c>
      <c r="B36" s="1" t="s">
        <v>45</v>
      </c>
      <c r="C36" s="130">
        <v>3.4118048447628798E-4</v>
      </c>
      <c r="D36" s="131">
        <v>0</v>
      </c>
      <c r="E36" s="131">
        <v>0</v>
      </c>
      <c r="F36" s="132">
        <v>4.0983606557377049E-4</v>
      </c>
      <c r="G36" s="132">
        <v>1.4543719876320207E-4</v>
      </c>
      <c r="H36" s="132">
        <v>0</v>
      </c>
      <c r="I36" s="132">
        <v>1.5340952673161004E-4</v>
      </c>
      <c r="J36" s="132">
        <v>2.1925016443762334E-4</v>
      </c>
      <c r="K36" s="132">
        <v>2.0976087260523004E-4</v>
      </c>
      <c r="L36" s="132">
        <v>1.175226231049477E-4</v>
      </c>
      <c r="M36" s="132">
        <v>0</v>
      </c>
      <c r="N36" s="132">
        <v>5.1046452271567128E-4</v>
      </c>
      <c r="O36" s="132">
        <v>8.5610330313191127E-4</v>
      </c>
      <c r="P36" s="132">
        <v>3.4040621808691704E-4</v>
      </c>
      <c r="Q36" s="132">
        <v>0</v>
      </c>
      <c r="R36" s="132">
        <v>4.4866431421053269E-4</v>
      </c>
      <c r="S36" s="132">
        <v>1.0058555160398031E-3</v>
      </c>
      <c r="T36" s="132">
        <v>1.8832391713747645E-3</v>
      </c>
      <c r="U36" s="132">
        <v>4.4646843468166799E-4</v>
      </c>
      <c r="V36" s="132">
        <v>2.8461242902477552E-5</v>
      </c>
      <c r="W36" s="132">
        <v>1.6004778749686521E-4</v>
      </c>
      <c r="X36" s="132">
        <v>5.2538734268824355E-4</v>
      </c>
      <c r="Y36" s="132">
        <v>8.8791547044721341E-5</v>
      </c>
      <c r="Z36" s="132">
        <v>1.5441290009485364E-4</v>
      </c>
      <c r="AA36" s="132">
        <v>1.8229057838711025E-4</v>
      </c>
      <c r="AB36" s="132">
        <v>2.6749518651709823E-4</v>
      </c>
      <c r="AC36" s="132">
        <v>2.2892409398171586E-4</v>
      </c>
      <c r="AD36" s="132">
        <v>3.7365530796047723E-6</v>
      </c>
      <c r="AE36" s="132">
        <v>0</v>
      </c>
      <c r="AF36" s="132">
        <v>1.0590101450433076E-3</v>
      </c>
      <c r="AG36" s="132">
        <v>3.9100504421398031E-3</v>
      </c>
      <c r="AH36" s="132">
        <v>1.6385998854954296E-4</v>
      </c>
      <c r="AI36" s="132">
        <v>3.1733791569283593E-6</v>
      </c>
      <c r="AJ36" s="132">
        <v>1.0936396107517897E-4</v>
      </c>
      <c r="AK36" s="132">
        <v>0</v>
      </c>
      <c r="AL36" s="132">
        <v>5.2845530757741476E-4</v>
      </c>
      <c r="AM36" s="132">
        <v>2.3057133148876268E-4</v>
      </c>
      <c r="AN36" s="132">
        <v>4.2649576097794325E-4</v>
      </c>
      <c r="AO36" s="132">
        <v>5.2148162863679113E-4</v>
      </c>
      <c r="AP36" s="132">
        <v>0</v>
      </c>
      <c r="AQ36" s="133">
        <v>1.6356147681144336E-4</v>
      </c>
    </row>
    <row r="37" spans="1:43" ht="39.950000000000003" customHeight="1">
      <c r="A37" s="16">
        <v>33</v>
      </c>
      <c r="B37" s="1" t="s">
        <v>46</v>
      </c>
      <c r="C37" s="130">
        <v>4.3500511770726714E-3</v>
      </c>
      <c r="D37" s="131">
        <v>0</v>
      </c>
      <c r="E37" s="131">
        <v>0</v>
      </c>
      <c r="F37" s="132">
        <v>0</v>
      </c>
      <c r="G37" s="132">
        <v>0</v>
      </c>
      <c r="H37" s="132">
        <v>0</v>
      </c>
      <c r="I37" s="132">
        <v>0</v>
      </c>
      <c r="J37" s="132">
        <v>0</v>
      </c>
      <c r="K37" s="132">
        <v>0</v>
      </c>
      <c r="L37" s="132">
        <v>0</v>
      </c>
      <c r="M37" s="132">
        <v>0</v>
      </c>
      <c r="N37" s="132">
        <v>0</v>
      </c>
      <c r="O37" s="132">
        <v>0</v>
      </c>
      <c r="P37" s="132">
        <v>0</v>
      </c>
      <c r="Q37" s="132">
        <v>0</v>
      </c>
      <c r="R37" s="132">
        <v>0</v>
      </c>
      <c r="S37" s="132">
        <v>0</v>
      </c>
      <c r="T37" s="132">
        <v>0</v>
      </c>
      <c r="U37" s="132">
        <v>0</v>
      </c>
      <c r="V37" s="132">
        <v>1.4230621451238776E-5</v>
      </c>
      <c r="W37" s="132">
        <v>0</v>
      </c>
      <c r="X37" s="132">
        <v>2.7835091003350648E-5</v>
      </c>
      <c r="Y37" s="132">
        <v>2.515760499600438E-4</v>
      </c>
      <c r="Z37" s="132">
        <v>0</v>
      </c>
      <c r="AA37" s="132">
        <v>2.0174451363000344E-5</v>
      </c>
      <c r="AB37" s="132">
        <v>3.1470021943188025E-5</v>
      </c>
      <c r="AC37" s="132">
        <v>1.6750543462076771E-4</v>
      </c>
      <c r="AD37" s="132">
        <v>1.8682765398023863E-5</v>
      </c>
      <c r="AE37" s="132">
        <v>0</v>
      </c>
      <c r="AF37" s="132">
        <v>1.4960800648187245E-3</v>
      </c>
      <c r="AG37" s="132">
        <v>5.0106652496837226E-4</v>
      </c>
      <c r="AH37" s="132">
        <v>2.961325094268849E-5</v>
      </c>
      <c r="AI37" s="132">
        <v>1.5866895784641796E-5</v>
      </c>
      <c r="AJ37" s="132">
        <v>1.7644781479869375E-2</v>
      </c>
      <c r="AK37" s="132">
        <v>0</v>
      </c>
      <c r="AL37" s="132">
        <v>4.0781116983466088E-5</v>
      </c>
      <c r="AM37" s="132">
        <v>0</v>
      </c>
      <c r="AN37" s="132">
        <v>9.9899907976815533E-5</v>
      </c>
      <c r="AO37" s="132">
        <v>7.7601432832855824E-5</v>
      </c>
      <c r="AP37" s="132">
        <v>0</v>
      </c>
      <c r="AQ37" s="133">
        <v>2.4385529270069739E-3</v>
      </c>
    </row>
    <row r="38" spans="1:43" ht="39.950000000000003" customHeight="1">
      <c r="A38" s="16">
        <v>34</v>
      </c>
      <c r="B38" s="1" t="s">
        <v>47</v>
      </c>
      <c r="C38" s="130">
        <v>1.0235414534288639E-3</v>
      </c>
      <c r="D38" s="131">
        <v>0</v>
      </c>
      <c r="E38" s="131">
        <v>5.3050397877984082E-3</v>
      </c>
      <c r="F38" s="132">
        <v>2.0491803278688526E-3</v>
      </c>
      <c r="G38" s="132">
        <v>1.0238778792929426E-3</v>
      </c>
      <c r="H38" s="132">
        <v>6.4683053040103498E-4</v>
      </c>
      <c r="I38" s="132">
        <v>1.5340952673161003E-3</v>
      </c>
      <c r="J38" s="132">
        <v>3.0695023021267264E-3</v>
      </c>
      <c r="K38" s="132">
        <v>1.6081666899734302E-3</v>
      </c>
      <c r="L38" s="132">
        <v>3.5256786931484312E-4</v>
      </c>
      <c r="M38" s="132">
        <v>0</v>
      </c>
      <c r="N38" s="132">
        <v>8.1674323634507403E-4</v>
      </c>
      <c r="O38" s="132">
        <v>1.4981807804808447E-3</v>
      </c>
      <c r="P38" s="132">
        <v>3.4040621808691706E-3</v>
      </c>
      <c r="Q38" s="132">
        <v>5.885815185403178E-4</v>
      </c>
      <c r="R38" s="132">
        <v>5.5779887712660819E-4</v>
      </c>
      <c r="S38" s="132">
        <v>7.903150483169882E-4</v>
      </c>
      <c r="T38" s="132">
        <v>1.8832391713747645E-3</v>
      </c>
      <c r="U38" s="132">
        <v>5.3576212161800165E-4</v>
      </c>
      <c r="V38" s="132">
        <v>7.2576169401317755E-4</v>
      </c>
      <c r="W38" s="132">
        <v>1.0422009469284058E-3</v>
      </c>
      <c r="X38" s="132">
        <v>1.5831208008155681E-3</v>
      </c>
      <c r="Y38" s="132">
        <v>7.8580519134578385E-3</v>
      </c>
      <c r="Z38" s="132">
        <v>1.9411907440495886E-3</v>
      </c>
      <c r="AA38" s="132">
        <v>3.6097857617368474E-4</v>
      </c>
      <c r="AB38" s="132">
        <v>8.0963783726565566E-4</v>
      </c>
      <c r="AC38" s="132">
        <v>2.6986986688901462E-3</v>
      </c>
      <c r="AD38" s="132">
        <v>9.005092921847501E-4</v>
      </c>
      <c r="AE38" s="132">
        <v>0</v>
      </c>
      <c r="AF38" s="132">
        <v>1.3557155736114756E-3</v>
      </c>
      <c r="AG38" s="132">
        <v>1.3874023434329442E-3</v>
      </c>
      <c r="AH38" s="132">
        <v>3.948433459025132E-6</v>
      </c>
      <c r="AI38" s="132">
        <v>1.7945459132429871E-3</v>
      </c>
      <c r="AJ38" s="132">
        <v>9.9193112695187321E-4</v>
      </c>
      <c r="AK38" s="132">
        <v>0</v>
      </c>
      <c r="AL38" s="132">
        <v>2.097961907038311E-3</v>
      </c>
      <c r="AM38" s="132">
        <v>1.4926459880588321E-3</v>
      </c>
      <c r="AN38" s="132">
        <v>1.5273159007993915E-3</v>
      </c>
      <c r="AO38" s="132">
        <v>4.4915709323656954E-3</v>
      </c>
      <c r="AP38" s="132">
        <v>0</v>
      </c>
      <c r="AQ38" s="133">
        <v>4.8176289533552403E-3</v>
      </c>
    </row>
    <row r="39" spans="1:43" ht="39.950000000000003" customHeight="1">
      <c r="A39" s="16">
        <v>35</v>
      </c>
      <c r="B39" s="1" t="s">
        <v>48</v>
      </c>
      <c r="C39" s="130">
        <v>3.5226885022176732E-2</v>
      </c>
      <c r="D39" s="131">
        <v>4.3478260869565216E-2</v>
      </c>
      <c r="E39" s="131">
        <v>2.0954907161803715E-2</v>
      </c>
      <c r="F39" s="132">
        <v>0.12622950819672132</v>
      </c>
      <c r="G39" s="132">
        <v>3.5428501618716024E-2</v>
      </c>
      <c r="H39" s="132">
        <v>4.8296679603277277E-2</v>
      </c>
      <c r="I39" s="132">
        <v>3.4823962568075476E-2</v>
      </c>
      <c r="J39" s="132">
        <v>5.6785792589344443E-2</v>
      </c>
      <c r="K39" s="132">
        <v>6.7892602433226118E-2</v>
      </c>
      <c r="L39" s="132">
        <v>1.0694558702550242E-2</v>
      </c>
      <c r="M39" s="132">
        <v>2.8985507246376812E-2</v>
      </c>
      <c r="N39" s="132">
        <v>3.3078101071975501E-2</v>
      </c>
      <c r="O39" s="132">
        <v>5.3577798387672113E-2</v>
      </c>
      <c r="P39" s="132">
        <v>3.1998184500170203E-2</v>
      </c>
      <c r="Q39" s="132">
        <v>3.4726309593878756E-2</v>
      </c>
      <c r="R39" s="132">
        <v>4.3368862696593791E-2</v>
      </c>
      <c r="S39" s="132">
        <v>4.7490749721593561E-2</v>
      </c>
      <c r="T39" s="132">
        <v>3.2015065913370999E-2</v>
      </c>
      <c r="U39" s="132">
        <v>2.4198589159746407E-2</v>
      </c>
      <c r="V39" s="132">
        <v>4.4926071921560812E-2</v>
      </c>
      <c r="W39" s="132">
        <v>9.9542162510255036E-2</v>
      </c>
      <c r="X39" s="132">
        <v>6.629274861085499E-2</v>
      </c>
      <c r="Y39" s="132">
        <v>0.16049072128333383</v>
      </c>
      <c r="Z39" s="132">
        <v>6.8250501841925312E-2</v>
      </c>
      <c r="AA39" s="132">
        <v>7.8115475677537335E-2</v>
      </c>
      <c r="AB39" s="132">
        <v>0.11655637854431122</v>
      </c>
      <c r="AC39" s="132">
        <v>0.11772468062297133</v>
      </c>
      <c r="AD39" s="132">
        <v>7.5152046572397588E-2</v>
      </c>
      <c r="AE39" s="132">
        <v>1.6952312779814961E-3</v>
      </c>
      <c r="AF39" s="132">
        <v>9.3294457314359397E-2</v>
      </c>
      <c r="AG39" s="132">
        <v>0.16919382400335919</v>
      </c>
      <c r="AH39" s="132">
        <v>9.671885179555012E-2</v>
      </c>
      <c r="AI39" s="132">
        <v>7.0038064682987358E-2</v>
      </c>
      <c r="AJ39" s="132">
        <v>5.1577137682665156E-2</v>
      </c>
      <c r="AK39" s="132">
        <v>8.2858644245927482E-2</v>
      </c>
      <c r="AL39" s="132">
        <v>0.13991548113505176</v>
      </c>
      <c r="AM39" s="132">
        <v>3.4282316392408134E-2</v>
      </c>
      <c r="AN39" s="132">
        <v>3.224461645159369E-2</v>
      </c>
      <c r="AO39" s="132">
        <v>5.1927774794433806E-2</v>
      </c>
      <c r="AP39" s="132">
        <v>0</v>
      </c>
      <c r="AQ39" s="133">
        <v>4.373039120931408E-2</v>
      </c>
    </row>
    <row r="40" spans="1:43" ht="39.950000000000003" customHeight="1">
      <c r="A40" s="16">
        <v>36</v>
      </c>
      <c r="B40" s="1" t="s">
        <v>194</v>
      </c>
      <c r="C40" s="130">
        <v>0</v>
      </c>
      <c r="D40" s="131">
        <v>0</v>
      </c>
      <c r="E40" s="131">
        <v>0</v>
      </c>
      <c r="F40" s="132">
        <v>0</v>
      </c>
      <c r="G40" s="132">
        <v>0</v>
      </c>
      <c r="H40" s="132">
        <v>0</v>
      </c>
      <c r="I40" s="132">
        <v>0</v>
      </c>
      <c r="J40" s="132">
        <v>0</v>
      </c>
      <c r="K40" s="132">
        <v>0</v>
      </c>
      <c r="L40" s="132">
        <v>0</v>
      </c>
      <c r="M40" s="132">
        <v>0</v>
      </c>
      <c r="N40" s="132">
        <v>0</v>
      </c>
      <c r="O40" s="132">
        <v>0</v>
      </c>
      <c r="P40" s="132">
        <v>0</v>
      </c>
      <c r="Q40" s="132">
        <v>0</v>
      </c>
      <c r="R40" s="132">
        <v>0</v>
      </c>
      <c r="S40" s="132">
        <v>0</v>
      </c>
      <c r="T40" s="132">
        <v>0</v>
      </c>
      <c r="U40" s="132">
        <v>0</v>
      </c>
      <c r="V40" s="132">
        <v>0</v>
      </c>
      <c r="W40" s="132">
        <v>0</v>
      </c>
      <c r="X40" s="132">
        <v>0</v>
      </c>
      <c r="Y40" s="132">
        <v>0</v>
      </c>
      <c r="Z40" s="132">
        <v>0</v>
      </c>
      <c r="AA40" s="132">
        <v>0</v>
      </c>
      <c r="AB40" s="132">
        <v>0</v>
      </c>
      <c r="AC40" s="132">
        <v>0</v>
      </c>
      <c r="AD40" s="132">
        <v>0</v>
      </c>
      <c r="AE40" s="132">
        <v>0</v>
      </c>
      <c r="AF40" s="132">
        <v>0</v>
      </c>
      <c r="AG40" s="132">
        <v>0</v>
      </c>
      <c r="AH40" s="132">
        <v>0</v>
      </c>
      <c r="AI40" s="132">
        <v>0</v>
      </c>
      <c r="AJ40" s="132">
        <v>0</v>
      </c>
      <c r="AK40" s="132">
        <v>0</v>
      </c>
      <c r="AL40" s="132">
        <v>0</v>
      </c>
      <c r="AM40" s="132">
        <v>0</v>
      </c>
      <c r="AN40" s="132">
        <v>0</v>
      </c>
      <c r="AO40" s="132">
        <v>0</v>
      </c>
      <c r="AP40" s="132">
        <v>0</v>
      </c>
      <c r="AQ40" s="133">
        <v>0</v>
      </c>
    </row>
    <row r="41" spans="1:43" ht="39.950000000000003" customHeight="1">
      <c r="A41" s="16">
        <v>37</v>
      </c>
      <c r="B41" s="1" t="s">
        <v>195</v>
      </c>
      <c r="C41" s="130">
        <v>0</v>
      </c>
      <c r="D41" s="131">
        <v>0</v>
      </c>
      <c r="E41" s="131">
        <v>0</v>
      </c>
      <c r="F41" s="132">
        <v>0</v>
      </c>
      <c r="G41" s="132">
        <v>0</v>
      </c>
      <c r="H41" s="132">
        <v>0</v>
      </c>
      <c r="I41" s="132">
        <v>0</v>
      </c>
      <c r="J41" s="132">
        <v>0</v>
      </c>
      <c r="K41" s="132">
        <v>0</v>
      </c>
      <c r="L41" s="132">
        <v>0</v>
      </c>
      <c r="M41" s="132">
        <v>0</v>
      </c>
      <c r="N41" s="132">
        <v>0</v>
      </c>
      <c r="O41" s="132">
        <v>0</v>
      </c>
      <c r="P41" s="132">
        <v>0</v>
      </c>
      <c r="Q41" s="132">
        <v>0</v>
      </c>
      <c r="R41" s="132">
        <v>0</v>
      </c>
      <c r="S41" s="132">
        <v>0</v>
      </c>
      <c r="T41" s="132">
        <v>0</v>
      </c>
      <c r="U41" s="132">
        <v>0</v>
      </c>
      <c r="V41" s="132">
        <v>0</v>
      </c>
      <c r="W41" s="132">
        <v>0</v>
      </c>
      <c r="X41" s="132">
        <v>0</v>
      </c>
      <c r="Y41" s="132">
        <v>0</v>
      </c>
      <c r="Z41" s="132">
        <v>0</v>
      </c>
      <c r="AA41" s="132">
        <v>0</v>
      </c>
      <c r="AB41" s="132">
        <v>0</v>
      </c>
      <c r="AC41" s="132">
        <v>0</v>
      </c>
      <c r="AD41" s="132">
        <v>0</v>
      </c>
      <c r="AE41" s="132">
        <v>0</v>
      </c>
      <c r="AF41" s="132">
        <v>0</v>
      </c>
      <c r="AG41" s="132">
        <v>0</v>
      </c>
      <c r="AH41" s="132">
        <v>0</v>
      </c>
      <c r="AI41" s="132">
        <v>1.2709383523498079E-3</v>
      </c>
      <c r="AJ41" s="132">
        <v>1.9543339844134483E-3</v>
      </c>
      <c r="AK41" s="132">
        <v>0</v>
      </c>
      <c r="AL41" s="132">
        <v>0</v>
      </c>
      <c r="AM41" s="132">
        <v>1.4695888549099558E-2</v>
      </c>
      <c r="AN41" s="132">
        <v>7.0832877059715171E-3</v>
      </c>
      <c r="AO41" s="132">
        <v>0</v>
      </c>
      <c r="AP41" s="132">
        <v>0</v>
      </c>
      <c r="AQ41" s="133">
        <v>0</v>
      </c>
    </row>
    <row r="42" spans="1:43" ht="39.950000000000003" customHeight="1">
      <c r="A42" s="16">
        <v>38</v>
      </c>
      <c r="B42" s="1" t="s">
        <v>49</v>
      </c>
      <c r="C42" s="130">
        <v>5.9706584783350395E-4</v>
      </c>
      <c r="D42" s="131">
        <v>0</v>
      </c>
      <c r="E42" s="131">
        <v>1.0610079575596816E-3</v>
      </c>
      <c r="F42" s="132">
        <v>0</v>
      </c>
      <c r="G42" s="132">
        <v>1.3961971081267397E-4</v>
      </c>
      <c r="H42" s="132">
        <v>0</v>
      </c>
      <c r="I42" s="132">
        <v>0</v>
      </c>
      <c r="J42" s="132">
        <v>0</v>
      </c>
      <c r="K42" s="132">
        <v>0</v>
      </c>
      <c r="L42" s="132">
        <v>0</v>
      </c>
      <c r="M42" s="132">
        <v>0</v>
      </c>
      <c r="N42" s="132">
        <v>0</v>
      </c>
      <c r="O42" s="132">
        <v>7.1341941927659277E-5</v>
      </c>
      <c r="P42" s="132">
        <v>1.1346873936230568E-4</v>
      </c>
      <c r="Q42" s="132">
        <v>0</v>
      </c>
      <c r="R42" s="132">
        <v>1.2732365673542143E-4</v>
      </c>
      <c r="S42" s="132">
        <v>0</v>
      </c>
      <c r="T42" s="132">
        <v>0</v>
      </c>
      <c r="U42" s="132">
        <v>8.9293686936333595E-5</v>
      </c>
      <c r="V42" s="132">
        <v>8.5383728707432658E-5</v>
      </c>
      <c r="W42" s="132">
        <v>2.5582441623514675E-4</v>
      </c>
      <c r="X42" s="132">
        <v>7.6546500259214284E-5</v>
      </c>
      <c r="Y42" s="132">
        <v>2.9597182348240446E-4</v>
      </c>
      <c r="Z42" s="132">
        <v>4.4117971455672467E-5</v>
      </c>
      <c r="AA42" s="132">
        <v>9.8206347170605251E-4</v>
      </c>
      <c r="AB42" s="132">
        <v>6.880491161215201E-4</v>
      </c>
      <c r="AC42" s="132">
        <v>1.898394925702034E-4</v>
      </c>
      <c r="AD42" s="132">
        <v>9.1171895142356445E-4</v>
      </c>
      <c r="AE42" s="132">
        <v>3.064703827450745E-4</v>
      </c>
      <c r="AF42" s="132">
        <v>6.8926953405835966E-4</v>
      </c>
      <c r="AG42" s="132">
        <v>1.2573198460221487E-2</v>
      </c>
      <c r="AH42" s="132">
        <v>5.1921899986180479E-4</v>
      </c>
      <c r="AI42" s="132">
        <v>1.1138560840818542E-3</v>
      </c>
      <c r="AJ42" s="132">
        <v>9.8121345876650574E-3</v>
      </c>
      <c r="AK42" s="132">
        <v>2.606410930110352E-3</v>
      </c>
      <c r="AL42" s="132">
        <v>1.6318110837411917E-3</v>
      </c>
      <c r="AM42" s="132">
        <v>1.6067181204795885E-2</v>
      </c>
      <c r="AN42" s="132">
        <v>3.4753641063472941E-3</v>
      </c>
      <c r="AO42" s="132">
        <v>1.6634643142050976E-2</v>
      </c>
      <c r="AP42" s="132">
        <v>0</v>
      </c>
      <c r="AQ42" s="133">
        <v>1.665353218443787E-3</v>
      </c>
    </row>
    <row r="43" spans="1:43" ht="39.950000000000003" customHeight="1">
      <c r="A43" s="16">
        <v>39</v>
      </c>
      <c r="B43" s="1" t="s">
        <v>50</v>
      </c>
      <c r="C43" s="130">
        <v>1.8764926646195838E-3</v>
      </c>
      <c r="D43" s="131">
        <v>0</v>
      </c>
      <c r="E43" s="131">
        <v>1.3262599469496021E-3</v>
      </c>
      <c r="F43" s="132">
        <v>1.2295081967213116E-3</v>
      </c>
      <c r="G43" s="132">
        <v>5.7011381915175209E-4</v>
      </c>
      <c r="H43" s="132">
        <v>1.29366106080207E-3</v>
      </c>
      <c r="I43" s="132">
        <v>1.1505714504870753E-3</v>
      </c>
      <c r="J43" s="132">
        <v>6.5775049331286996E-4</v>
      </c>
      <c r="K43" s="132">
        <v>6.9920290868410008E-4</v>
      </c>
      <c r="L43" s="132">
        <v>1.175226231049477E-4</v>
      </c>
      <c r="M43" s="132">
        <v>0</v>
      </c>
      <c r="N43" s="132">
        <v>4.0837161817253701E-4</v>
      </c>
      <c r="O43" s="132">
        <v>1.0701291289148891E-3</v>
      </c>
      <c r="P43" s="132">
        <v>9.0774991489844543E-4</v>
      </c>
      <c r="Q43" s="132">
        <v>5.885815185403178E-4</v>
      </c>
      <c r="R43" s="132">
        <v>1.4187493179089819E-3</v>
      </c>
      <c r="S43" s="132">
        <v>1.0058555160398031E-3</v>
      </c>
      <c r="T43" s="132">
        <v>0</v>
      </c>
      <c r="U43" s="132">
        <v>6.2505580855433526E-4</v>
      </c>
      <c r="V43" s="132">
        <v>8.9652915142804282E-4</v>
      </c>
      <c r="W43" s="132">
        <v>8.7459184663641297E-4</v>
      </c>
      <c r="X43" s="132">
        <v>5.5670182006701296E-5</v>
      </c>
      <c r="Y43" s="132">
        <v>1.1098943380590167E-3</v>
      </c>
      <c r="Z43" s="132">
        <v>3.2647298877197628E-3</v>
      </c>
      <c r="AA43" s="132">
        <v>1.797687719667352E-3</v>
      </c>
      <c r="AB43" s="132">
        <v>2.374556201167824E-3</v>
      </c>
      <c r="AC43" s="132">
        <v>3.7595664214883418E-3</v>
      </c>
      <c r="AD43" s="132">
        <v>9.2043757527597559E-4</v>
      </c>
      <c r="AE43" s="132">
        <v>0</v>
      </c>
      <c r="AF43" s="132">
        <v>2.4717844549178923E-3</v>
      </c>
      <c r="AG43" s="132">
        <v>1.8289469269903867E-3</v>
      </c>
      <c r="AH43" s="132">
        <v>2.728367520186366E-3</v>
      </c>
      <c r="AI43" s="132">
        <v>3.4034491458056655E-3</v>
      </c>
      <c r="AJ43" s="132">
        <v>2.1074435299186988E-3</v>
      </c>
      <c r="AK43" s="132">
        <v>5.1497635312664214E-3</v>
      </c>
      <c r="AL43" s="132">
        <v>1.4188430283830909E-3</v>
      </c>
      <c r="AM43" s="132">
        <v>2.2571719819426241E-3</v>
      </c>
      <c r="AN43" s="132">
        <v>8.6836073856770427E-4</v>
      </c>
      <c r="AO43" s="132">
        <v>2.8526286709357803E-3</v>
      </c>
      <c r="AP43" s="132">
        <v>0</v>
      </c>
      <c r="AQ43" s="133">
        <v>2.6764605296418004E-4</v>
      </c>
    </row>
    <row r="44" spans="1:43" ht="39.950000000000003" customHeight="1">
      <c r="A44" s="16">
        <v>40</v>
      </c>
      <c r="B44" s="1" t="s">
        <v>51</v>
      </c>
      <c r="C44" s="130">
        <v>2.8147389969293756E-3</v>
      </c>
      <c r="D44" s="131">
        <v>2.717391304347826E-3</v>
      </c>
      <c r="E44" s="131">
        <v>9.2838196286472146E-3</v>
      </c>
      <c r="F44" s="132">
        <v>4.9180327868852463E-3</v>
      </c>
      <c r="G44" s="132">
        <v>4.5609105532140167E-3</v>
      </c>
      <c r="H44" s="132">
        <v>3.6653730056058647E-3</v>
      </c>
      <c r="I44" s="132">
        <v>2.7613714811689804E-3</v>
      </c>
      <c r="J44" s="132">
        <v>1.0962508221881166E-3</v>
      </c>
      <c r="K44" s="132">
        <v>9.5091595581037625E-3</v>
      </c>
      <c r="L44" s="132">
        <v>2.9380655776236925E-3</v>
      </c>
      <c r="M44" s="132">
        <v>3.6231884057971015E-3</v>
      </c>
      <c r="N44" s="132">
        <v>2.9606942317508935E-3</v>
      </c>
      <c r="O44" s="132">
        <v>8.2756652636084751E-3</v>
      </c>
      <c r="P44" s="132">
        <v>6.8081243617383411E-3</v>
      </c>
      <c r="Q44" s="132">
        <v>2.3543260741612712E-3</v>
      </c>
      <c r="R44" s="132">
        <v>1.5460729746444033E-3</v>
      </c>
      <c r="S44" s="132">
        <v>1.5447066853468406E-3</v>
      </c>
      <c r="T44" s="132">
        <v>0</v>
      </c>
      <c r="U44" s="132">
        <v>1.7501562639521386E-2</v>
      </c>
      <c r="V44" s="132">
        <v>2.0776707318808612E-3</v>
      </c>
      <c r="W44" s="132">
        <v>1.3754027974336905E-2</v>
      </c>
      <c r="X44" s="132">
        <v>2.9400814872289124E-3</v>
      </c>
      <c r="Y44" s="132">
        <v>9.4267025779145829E-3</v>
      </c>
      <c r="Z44" s="132">
        <v>1.9764851212141266E-2</v>
      </c>
      <c r="AA44" s="132">
        <v>5.8030368313430275E-3</v>
      </c>
      <c r="AB44" s="132">
        <v>7.9361673518548725E-3</v>
      </c>
      <c r="AC44" s="132">
        <v>4.2825556118042942E-3</v>
      </c>
      <c r="AD44" s="132">
        <v>5.0854487413420947E-3</v>
      </c>
      <c r="AE44" s="132">
        <v>8.1439682128061762E-5</v>
      </c>
      <c r="AF44" s="132">
        <v>9.4112679592372392E-3</v>
      </c>
      <c r="AG44" s="132">
        <v>3.2704601262514487E-3</v>
      </c>
      <c r="AH44" s="132">
        <v>9.8513414802677045E-4</v>
      </c>
      <c r="AI44" s="132">
        <v>1.0656207208965431E-2</v>
      </c>
      <c r="AJ44" s="132">
        <v>3.7828994135904407E-3</v>
      </c>
      <c r="AK44" s="132">
        <v>4.8765107724645295E-3</v>
      </c>
      <c r="AL44" s="132">
        <v>3.9070575687770708E-3</v>
      </c>
      <c r="AM44" s="132">
        <v>1.8081646522013495E-3</v>
      </c>
      <c r="AN44" s="132">
        <v>1.6195312004702979E-3</v>
      </c>
      <c r="AO44" s="132">
        <v>4.786456377130547E-3</v>
      </c>
      <c r="AP44" s="132">
        <v>4.976699995475727E-4</v>
      </c>
      <c r="AQ44" s="133">
        <v>0</v>
      </c>
    </row>
    <row r="45" spans="1:43" ht="39.950000000000003" customHeight="1">
      <c r="A45" s="2"/>
      <c r="B45" s="3" t="s">
        <v>52</v>
      </c>
      <c r="C45" s="134">
        <v>0.44438758103036508</v>
      </c>
      <c r="D45" s="135">
        <v>0.48641304347826086</v>
      </c>
      <c r="E45" s="135">
        <v>0.36445623342175065</v>
      </c>
      <c r="F45" s="135">
        <v>0.47008196721311474</v>
      </c>
      <c r="G45" s="135">
        <v>0.56461920178247826</v>
      </c>
      <c r="H45" s="135">
        <v>0.57869771453212593</v>
      </c>
      <c r="I45" s="135">
        <v>0.56868911559407842</v>
      </c>
      <c r="J45" s="135">
        <v>0.65292698969524232</v>
      </c>
      <c r="K45" s="135">
        <v>0.51006852188505103</v>
      </c>
      <c r="L45" s="135">
        <v>0.70407803502174171</v>
      </c>
      <c r="M45" s="135">
        <v>0.80193236714975846</v>
      </c>
      <c r="N45" s="135">
        <v>0.55528330781010715</v>
      </c>
      <c r="O45" s="135">
        <v>0.57986730398801456</v>
      </c>
      <c r="P45" s="135">
        <v>0.51605582661976623</v>
      </c>
      <c r="Q45" s="135">
        <v>0.56209535020600354</v>
      </c>
      <c r="R45" s="135">
        <v>0.63296227581941866</v>
      </c>
      <c r="S45" s="135">
        <v>0.62014584904982573</v>
      </c>
      <c r="T45" s="135">
        <v>0.62900188323917139</v>
      </c>
      <c r="U45" s="135">
        <v>0.68166800607197076</v>
      </c>
      <c r="V45" s="135">
        <v>0.51011085654110511</v>
      </c>
      <c r="W45" s="135">
        <v>0.53404796140705946</v>
      </c>
      <c r="X45" s="135">
        <v>0.63881881791327277</v>
      </c>
      <c r="Y45" s="135">
        <v>0.55818806049664071</v>
      </c>
      <c r="Z45" s="135">
        <v>0.34189221979573381</v>
      </c>
      <c r="AA45" s="135">
        <v>0.2730359811340059</v>
      </c>
      <c r="AB45" s="135">
        <v>0.3328312434377852</v>
      </c>
      <c r="AC45" s="135">
        <v>0.32571059527709123</v>
      </c>
      <c r="AD45" s="135">
        <v>0.26903804932000963</v>
      </c>
      <c r="AE45" s="135">
        <v>9.7558309740828922E-2</v>
      </c>
      <c r="AF45" s="135">
        <v>0.4536317885631469</v>
      </c>
      <c r="AG45" s="135">
        <v>0.50875459536443124</v>
      </c>
      <c r="AH45" s="135">
        <v>0.29774939292835567</v>
      </c>
      <c r="AI45" s="135">
        <v>0.24826138489439786</v>
      </c>
      <c r="AJ45" s="135">
        <v>0.39535728112443652</v>
      </c>
      <c r="AK45" s="135">
        <v>0.40470835522858645</v>
      </c>
      <c r="AL45" s="135">
        <v>0.37495971448686877</v>
      </c>
      <c r="AM45" s="135">
        <v>0.51493859521382457</v>
      </c>
      <c r="AN45" s="135">
        <v>0.59730154979338013</v>
      </c>
      <c r="AO45" s="135">
        <v>0.29740593930326331</v>
      </c>
      <c r="AP45" s="135">
        <v>1</v>
      </c>
      <c r="AQ45" s="136">
        <v>0.58809272448812688</v>
      </c>
    </row>
    <row r="46" spans="1:43" ht="39.950000000000003" customHeight="1">
      <c r="A46" s="2"/>
      <c r="B46" s="22" t="s">
        <v>66</v>
      </c>
      <c r="C46" s="134">
        <v>8.7001023541453427E-3</v>
      </c>
      <c r="D46" s="135">
        <v>2.717391304347826E-3</v>
      </c>
      <c r="E46" s="135">
        <v>3.8196286472148538E-2</v>
      </c>
      <c r="F46" s="135">
        <v>1.6803278688524589E-2</v>
      </c>
      <c r="G46" s="135">
        <v>7.4871069923296424E-3</v>
      </c>
      <c r="H46" s="135">
        <v>1.2721000431220354E-2</v>
      </c>
      <c r="I46" s="135">
        <v>1.5877886016721639E-2</v>
      </c>
      <c r="J46" s="135">
        <v>1.2278009208506906E-2</v>
      </c>
      <c r="K46" s="135">
        <v>1.4333659628024053E-2</v>
      </c>
      <c r="L46" s="135">
        <v>3.4081560700434835E-3</v>
      </c>
      <c r="M46" s="135">
        <v>1.0869565217391304E-2</v>
      </c>
      <c r="N46" s="135">
        <v>1.6232771822358345E-2</v>
      </c>
      <c r="O46" s="135">
        <v>1.2484839837340372E-2</v>
      </c>
      <c r="P46" s="135">
        <v>1.6906842164983546E-2</v>
      </c>
      <c r="Q46" s="135">
        <v>1.883460859329017E-2</v>
      </c>
      <c r="R46" s="135">
        <v>1.1647083075654504E-2</v>
      </c>
      <c r="S46" s="135">
        <v>1.4620828393864282E-2</v>
      </c>
      <c r="T46" s="135">
        <v>1.3182674199623353E-2</v>
      </c>
      <c r="U46" s="135">
        <v>2.0537547995356727E-2</v>
      </c>
      <c r="V46" s="135">
        <v>1.905480212320872E-2</v>
      </c>
      <c r="W46" s="135">
        <v>2.0991464538073101E-2</v>
      </c>
      <c r="X46" s="135">
        <v>9.9927976702028822E-3</v>
      </c>
      <c r="Y46" s="135">
        <v>1.2327226448042147E-2</v>
      </c>
      <c r="Z46" s="135">
        <v>2.48384179295436E-2</v>
      </c>
      <c r="AA46" s="135">
        <v>3.0186022851889264E-2</v>
      </c>
      <c r="AB46" s="135">
        <v>1.6856488117205807E-2</v>
      </c>
      <c r="AC46" s="135">
        <v>2.9793633304547214E-2</v>
      </c>
      <c r="AD46" s="135">
        <v>1.0733871480011309E-2</v>
      </c>
      <c r="AE46" s="135">
        <v>0</v>
      </c>
      <c r="AF46" s="135">
        <v>1.9258464663524634E-2</v>
      </c>
      <c r="AG46" s="135">
        <v>1.890525080922785E-2</v>
      </c>
      <c r="AH46" s="135">
        <v>1.1715002072927565E-2</v>
      </c>
      <c r="AI46" s="135">
        <v>9.2472268632892395E-3</v>
      </c>
      <c r="AJ46" s="135">
        <v>1.2143774237787874E-2</v>
      </c>
      <c r="AK46" s="135">
        <v>3.7162375197057278E-2</v>
      </c>
      <c r="AL46" s="135">
        <v>1.5674109031714682E-2</v>
      </c>
      <c r="AM46" s="135">
        <v>2.2583855152662494E-2</v>
      </c>
      <c r="AN46" s="135">
        <v>1.5319266657829367E-2</v>
      </c>
      <c r="AO46" s="135">
        <v>2.9606498654391154E-2</v>
      </c>
      <c r="AP46" s="135">
        <v>0</v>
      </c>
      <c r="AQ46" s="136">
        <v>4.1782522712741441E-3</v>
      </c>
    </row>
    <row r="47" spans="1:43" ht="39.950000000000003" customHeight="1">
      <c r="A47" s="16"/>
      <c r="B47" s="23" t="s">
        <v>151</v>
      </c>
      <c r="C47" s="130">
        <v>0.20300238826339134</v>
      </c>
      <c r="D47" s="131">
        <v>0.18206521739130435</v>
      </c>
      <c r="E47" s="131">
        <v>0.17904509283819628</v>
      </c>
      <c r="F47" s="132">
        <v>0.23442622950819672</v>
      </c>
      <c r="G47" s="132">
        <v>8.8454904287779496E-2</v>
      </c>
      <c r="H47" s="132">
        <v>0.22272531263475637</v>
      </c>
      <c r="I47" s="132">
        <v>0.18539541305515073</v>
      </c>
      <c r="J47" s="132">
        <v>9.2962069721552285E-2</v>
      </c>
      <c r="K47" s="132">
        <v>0.18214235771220808</v>
      </c>
      <c r="L47" s="132">
        <v>6.1934422376307439E-2</v>
      </c>
      <c r="M47" s="132">
        <v>0.17632850241545894</v>
      </c>
      <c r="N47" s="132">
        <v>0.24481878509443594</v>
      </c>
      <c r="O47" s="132">
        <v>0.2212313619176714</v>
      </c>
      <c r="P47" s="132">
        <v>0.22773175990014752</v>
      </c>
      <c r="Q47" s="132">
        <v>0.18363743378457917</v>
      </c>
      <c r="R47" s="132">
        <v>0.17541562079377204</v>
      </c>
      <c r="S47" s="132">
        <v>0.17886266479864929</v>
      </c>
      <c r="T47" s="132">
        <v>0.1807909604519774</v>
      </c>
      <c r="U47" s="132">
        <v>0.13394053040450041</v>
      </c>
      <c r="V47" s="132">
        <v>0.21496776764241293</v>
      </c>
      <c r="W47" s="132">
        <v>0.29671725604999538</v>
      </c>
      <c r="X47" s="132">
        <v>6.3136945168350112E-2</v>
      </c>
      <c r="Y47" s="132">
        <v>0.11069346198241928</v>
      </c>
      <c r="Z47" s="132">
        <v>0.41753248185648423</v>
      </c>
      <c r="AA47" s="132">
        <v>0.29731305128489638</v>
      </c>
      <c r="AB47" s="132">
        <v>0.37644869385104379</v>
      </c>
      <c r="AC47" s="132">
        <v>0.23493195557011406</v>
      </c>
      <c r="AD47" s="132">
        <v>0.14542290930513813</v>
      </c>
      <c r="AE47" s="132">
        <v>0</v>
      </c>
      <c r="AF47" s="132">
        <v>0.2550708098917025</v>
      </c>
      <c r="AG47" s="132">
        <v>0.18886312009688008</v>
      </c>
      <c r="AH47" s="132">
        <v>0.26721023433952579</v>
      </c>
      <c r="AI47" s="132">
        <v>0.41365790655350398</v>
      </c>
      <c r="AJ47" s="132">
        <v>0.41905863876864929</v>
      </c>
      <c r="AK47" s="132">
        <v>0.44691539674198633</v>
      </c>
      <c r="AL47" s="132">
        <v>0.2901876667706963</v>
      </c>
      <c r="AM47" s="132">
        <v>0.21218630163584293</v>
      </c>
      <c r="AN47" s="132">
        <v>0.2558916931305365</v>
      </c>
      <c r="AO47" s="132">
        <v>0.23299364599467964</v>
      </c>
      <c r="AP47" s="132">
        <v>0</v>
      </c>
      <c r="AQ47" s="133">
        <v>1.0601757542414466E-2</v>
      </c>
    </row>
    <row r="48" spans="1:43" ht="39.950000000000003" customHeight="1">
      <c r="A48" s="16"/>
      <c r="B48" s="23" t="s">
        <v>75</v>
      </c>
      <c r="C48" s="130">
        <v>2.1835551006482431E-2</v>
      </c>
      <c r="D48" s="131">
        <v>1.358695652173913E-2</v>
      </c>
      <c r="E48" s="131">
        <v>1.6976127320954906E-2</v>
      </c>
      <c r="F48" s="132">
        <v>3.1147540983606559E-2</v>
      </c>
      <c r="G48" s="132">
        <v>1.2187637256356333E-2</v>
      </c>
      <c r="H48" s="132">
        <v>2.9754204398447608E-2</v>
      </c>
      <c r="I48" s="132">
        <v>2.4852343330520825E-2</v>
      </c>
      <c r="J48" s="132">
        <v>1.2278009208506906E-2</v>
      </c>
      <c r="K48" s="132">
        <v>2.4402181513075095E-2</v>
      </c>
      <c r="L48" s="132">
        <v>8.3441062404512861E-3</v>
      </c>
      <c r="M48" s="132">
        <v>2.2946859903381644E-2</v>
      </c>
      <c r="N48" s="132">
        <v>3.2669729453802962E-2</v>
      </c>
      <c r="O48" s="132">
        <v>2.9392880074195618E-2</v>
      </c>
      <c r="P48" s="132">
        <v>3.0296153409735616E-2</v>
      </c>
      <c r="Q48" s="132">
        <v>2.4131842260153032E-2</v>
      </c>
      <c r="R48" s="132">
        <v>2.3342670401493931E-2</v>
      </c>
      <c r="S48" s="132">
        <v>2.3745374860796781E-2</v>
      </c>
      <c r="T48" s="132">
        <v>2.6365348399246705E-2</v>
      </c>
      <c r="U48" s="132">
        <v>1.7501562639521386E-2</v>
      </c>
      <c r="V48" s="132">
        <v>2.8390089795221358E-2</v>
      </c>
      <c r="W48" s="132">
        <v>3.6385037170153484E-2</v>
      </c>
      <c r="X48" s="132">
        <v>9.042925189713542E-3</v>
      </c>
      <c r="Y48" s="132">
        <v>1.6367241838576966E-2</v>
      </c>
      <c r="Z48" s="132">
        <v>5.0162133545099595E-2</v>
      </c>
      <c r="AA48" s="132">
        <v>3.2869224883168312E-2</v>
      </c>
      <c r="AB48" s="132">
        <v>4.4605895193383288E-2</v>
      </c>
      <c r="AC48" s="132">
        <v>3.3886349423781305E-2</v>
      </c>
      <c r="AD48" s="132">
        <v>1.1847364297733531E-2</v>
      </c>
      <c r="AE48" s="132">
        <v>0</v>
      </c>
      <c r="AF48" s="132">
        <v>3.330061965787582E-2</v>
      </c>
      <c r="AG48" s="132">
        <v>2.2896467535109828E-2</v>
      </c>
      <c r="AH48" s="132">
        <v>5.2731328845280638E-2</v>
      </c>
      <c r="AI48" s="132">
        <v>6.2396567673103864E-2</v>
      </c>
      <c r="AJ48" s="132">
        <v>5.7383270376146406E-2</v>
      </c>
      <c r="AK48" s="132">
        <v>3.1508145034156596E-2</v>
      </c>
      <c r="AL48" s="132">
        <v>3.2669073130171623E-2</v>
      </c>
      <c r="AM48" s="132">
        <v>2.5557011795543906E-2</v>
      </c>
      <c r="AN48" s="132">
        <v>2.2754125193796215E-2</v>
      </c>
      <c r="AO48" s="132">
        <v>2.4208542986537702E-2</v>
      </c>
      <c r="AP48" s="132">
        <v>0</v>
      </c>
      <c r="AQ48" s="133">
        <v>1.3977071654796068E-3</v>
      </c>
    </row>
    <row r="49" spans="1:43" ht="39.950000000000003" customHeight="1">
      <c r="A49" s="16"/>
      <c r="B49" s="23" t="s">
        <v>76</v>
      </c>
      <c r="C49" s="130">
        <v>8.1030365063118389E-3</v>
      </c>
      <c r="D49" s="131">
        <v>8.152173913043478E-3</v>
      </c>
      <c r="E49" s="131">
        <v>7.9575596816976128E-3</v>
      </c>
      <c r="F49" s="132">
        <v>1.4344262295081968E-2</v>
      </c>
      <c r="G49" s="132">
        <v>4.9012335983199097E-3</v>
      </c>
      <c r="H49" s="132">
        <v>9.2712376024148332E-3</v>
      </c>
      <c r="I49" s="132">
        <v>1.1198895451407533E-2</v>
      </c>
      <c r="J49" s="132">
        <v>8.989256741942557E-3</v>
      </c>
      <c r="K49" s="132">
        <v>8.6001957768144319E-3</v>
      </c>
      <c r="L49" s="132">
        <v>5.758608532142437E-3</v>
      </c>
      <c r="M49" s="132">
        <v>1.0869565217391304E-2</v>
      </c>
      <c r="N49" s="132">
        <v>1.2149055640632976E-2</v>
      </c>
      <c r="O49" s="132">
        <v>1.2199472069629735E-2</v>
      </c>
      <c r="P49" s="132">
        <v>1.2935436287302848E-2</v>
      </c>
      <c r="Q49" s="132">
        <v>8.2401412595644492E-3</v>
      </c>
      <c r="R49" s="132">
        <v>1.5369784277347302E-2</v>
      </c>
      <c r="S49" s="132">
        <v>1.58422243776269E-2</v>
      </c>
      <c r="T49" s="132">
        <v>1.3182674199623353E-2</v>
      </c>
      <c r="U49" s="132">
        <v>1.2322528797214037E-2</v>
      </c>
      <c r="V49" s="132">
        <v>1.3191786085298345E-2</v>
      </c>
      <c r="W49" s="132">
        <v>1.3145342294329142E-2</v>
      </c>
      <c r="X49" s="132">
        <v>7.6859645033001984E-3</v>
      </c>
      <c r="Y49" s="132">
        <v>1.0137034954272353E-2</v>
      </c>
      <c r="Z49" s="132">
        <v>9.2206560342355456E-3</v>
      </c>
      <c r="AA49" s="132">
        <v>1.8031636421801667E-2</v>
      </c>
      <c r="AB49" s="132">
        <v>1.5703540949650825E-2</v>
      </c>
      <c r="AC49" s="132">
        <v>3.8198683779518183E-2</v>
      </c>
      <c r="AD49" s="132">
        <v>4.5511216509586125E-3</v>
      </c>
      <c r="AE49" s="132">
        <v>0</v>
      </c>
      <c r="AF49" s="132">
        <v>1.5194741466865992E-2</v>
      </c>
      <c r="AG49" s="132">
        <v>9.2453808267922329E-3</v>
      </c>
      <c r="AH49" s="132">
        <v>3.6829013089056915E-2</v>
      </c>
      <c r="AI49" s="132">
        <v>3.4550165571057515E-2</v>
      </c>
      <c r="AJ49" s="132">
        <v>1.6622228443816452E-2</v>
      </c>
      <c r="AK49" s="132">
        <v>1.671045717288492E-2</v>
      </c>
      <c r="AL49" s="132">
        <v>8.9361622590020066E-3</v>
      </c>
      <c r="AM49" s="132">
        <v>7.4996359400029125E-3</v>
      </c>
      <c r="AN49" s="132">
        <v>2.7703012942801538E-3</v>
      </c>
      <c r="AO49" s="132">
        <v>6.6644110516856587E-3</v>
      </c>
      <c r="AP49" s="132">
        <v>0</v>
      </c>
      <c r="AQ49" s="133">
        <v>6.5424590724577343E-4</v>
      </c>
    </row>
    <row r="50" spans="1:43" ht="39.950000000000003" customHeight="1">
      <c r="A50" s="16"/>
      <c r="B50" s="23" t="s">
        <v>67</v>
      </c>
      <c r="C50" s="130">
        <v>0.19157284203343569</v>
      </c>
      <c r="D50" s="131">
        <v>0.14945652173913043</v>
      </c>
      <c r="E50" s="131">
        <v>0.17798408488063661</v>
      </c>
      <c r="F50" s="132">
        <v>9.0163934426229511E-2</v>
      </c>
      <c r="G50" s="132">
        <v>8.392017243034286E-2</v>
      </c>
      <c r="H50" s="132">
        <v>4.3122035360068997E-4</v>
      </c>
      <c r="I50" s="132">
        <v>0.10040653524583877</v>
      </c>
      <c r="J50" s="132">
        <v>0.10874808156106117</v>
      </c>
      <c r="K50" s="132">
        <v>0.12438819745490141</v>
      </c>
      <c r="L50" s="132">
        <v>0.18004465859677987</v>
      </c>
      <c r="M50" s="132">
        <v>-5.3140096618357488E-2</v>
      </c>
      <c r="N50" s="132">
        <v>2.4093925472179683E-2</v>
      </c>
      <c r="O50" s="132">
        <v>5.1152172362131695E-2</v>
      </c>
      <c r="P50" s="132">
        <v>8.2832179734483147E-2</v>
      </c>
      <c r="Q50" s="132">
        <v>2.942907592701589E-2</v>
      </c>
      <c r="R50" s="132">
        <v>-3.5492985072817007E-2</v>
      </c>
      <c r="S50" s="132">
        <v>-1.9326795272479075E-2</v>
      </c>
      <c r="T50" s="132">
        <v>-3.954802259887006E-2</v>
      </c>
      <c r="U50" s="132">
        <v>2.7234574515581748E-2</v>
      </c>
      <c r="V50" s="132">
        <v>7.350115979564828E-2</v>
      </c>
      <c r="W50" s="132">
        <v>2.8998894788113114E-2</v>
      </c>
      <c r="X50" s="132">
        <v>2.7389729547297039E-2</v>
      </c>
      <c r="Y50" s="132">
        <v>0.10484801846864178</v>
      </c>
      <c r="Z50" s="132">
        <v>5.311803763262965E-2</v>
      </c>
      <c r="AA50" s="132">
        <v>0.22084107287732349</v>
      </c>
      <c r="AB50" s="132">
        <v>8.0942326893422484E-2</v>
      </c>
      <c r="AC50" s="132">
        <v>0.25772758405050478</v>
      </c>
      <c r="AD50" s="132">
        <v>0.21851611513067348</v>
      </c>
      <c r="AE50" s="132">
        <v>0.49312799103306237</v>
      </c>
      <c r="AF50" s="132">
        <v>6.4717159844343772E-2</v>
      </c>
      <c r="AG50" s="132">
        <v>0.12453613468841346</v>
      </c>
      <c r="AH50" s="132">
        <v>0</v>
      </c>
      <c r="AI50" s="132">
        <v>1.4488062540956425E-2</v>
      </c>
      <c r="AJ50" s="132">
        <v>3.4036251965817201E-2</v>
      </c>
      <c r="AK50" s="132">
        <v>-7.5669994745139251E-3</v>
      </c>
      <c r="AL50" s="132">
        <v>9.2446827370699786E-2</v>
      </c>
      <c r="AM50" s="132">
        <v>5.5179360225231788E-2</v>
      </c>
      <c r="AN50" s="132">
        <v>2.5497530359005687E-2</v>
      </c>
      <c r="AO50" s="132">
        <v>0.19589395298594794</v>
      </c>
      <c r="AP50" s="132">
        <v>0</v>
      </c>
      <c r="AQ50" s="133">
        <v>0.33360593579468573</v>
      </c>
    </row>
    <row r="51" spans="1:43" ht="39.950000000000003" customHeight="1">
      <c r="A51" s="16"/>
      <c r="B51" s="23" t="s">
        <v>68</v>
      </c>
      <c r="C51" s="130">
        <v>0.11062777209143637</v>
      </c>
      <c r="D51" s="131">
        <v>0.13858695652173914</v>
      </c>
      <c r="E51" s="131">
        <v>0.1596816976127321</v>
      </c>
      <c r="F51" s="132">
        <v>0.10081967213114754</v>
      </c>
      <c r="G51" s="132">
        <v>5.4742561614469255E-2</v>
      </c>
      <c r="H51" s="132">
        <v>9.9396291504959031E-2</v>
      </c>
      <c r="I51" s="132">
        <v>6.1210401165912406E-2</v>
      </c>
      <c r="J51" s="132">
        <v>9.4058320543740415E-2</v>
      </c>
      <c r="K51" s="132">
        <v>9.3972870927143057E-2</v>
      </c>
      <c r="L51" s="132">
        <v>3.0085791514866612E-2</v>
      </c>
      <c r="M51" s="132">
        <v>2.2946859903381644E-2</v>
      </c>
      <c r="N51" s="132">
        <v>8.3307810107197552E-2</v>
      </c>
      <c r="O51" s="132">
        <v>8.4611543126203892E-2</v>
      </c>
      <c r="P51" s="132">
        <v>0.10597980256439352</v>
      </c>
      <c r="Q51" s="132">
        <v>0.15950559152442614</v>
      </c>
      <c r="R51" s="132">
        <v>0.16822486570385731</v>
      </c>
      <c r="S51" s="132">
        <v>0.16230197219527967</v>
      </c>
      <c r="T51" s="132">
        <v>0.16760828625235405</v>
      </c>
      <c r="U51" s="132">
        <v>8.3043128850790252E-2</v>
      </c>
      <c r="V51" s="132">
        <v>0.10442430020919014</v>
      </c>
      <c r="W51" s="132">
        <v>3.7315078643954162E-2</v>
      </c>
      <c r="X51" s="132">
        <v>0.21000880284752982</v>
      </c>
      <c r="Y51" s="132">
        <v>0.18508597981472164</v>
      </c>
      <c r="Z51" s="132">
        <v>8.5059448966536513E-2</v>
      </c>
      <c r="AA51" s="132">
        <v>8.5226249266874846E-2</v>
      </c>
      <c r="AB51" s="132">
        <v>9.3005358486463602E-2</v>
      </c>
      <c r="AC51" s="132">
        <v>7.1604850957386612E-2</v>
      </c>
      <c r="AD51" s="132">
        <v>0.27891251359171182</v>
      </c>
      <c r="AE51" s="132">
        <v>0.36640355934273888</v>
      </c>
      <c r="AF51" s="132">
        <v>0.13293087904689088</v>
      </c>
      <c r="AG51" s="132">
        <v>9.5718857308590963E-2</v>
      </c>
      <c r="AH51" s="132">
        <v>0.33144927250113515</v>
      </c>
      <c r="AI51" s="132">
        <v>0.20368334118744674</v>
      </c>
      <c r="AJ51" s="132">
        <v>6.3123784692982549E-2</v>
      </c>
      <c r="AK51" s="132">
        <v>6.1124540199684711E-2</v>
      </c>
      <c r="AL51" s="132">
        <v>0.13780222630914465</v>
      </c>
      <c r="AM51" s="132">
        <v>0.13430173292558614</v>
      </c>
      <c r="AN51" s="132">
        <v>4.7944271220565549E-2</v>
      </c>
      <c r="AO51" s="132">
        <v>0.14078762350268034</v>
      </c>
      <c r="AP51" s="132">
        <v>0</v>
      </c>
      <c r="AQ51" s="133">
        <v>4.902383536793898E-2</v>
      </c>
    </row>
    <row r="52" spans="1:43" ht="39.950000000000003" customHeight="1">
      <c r="A52" s="16"/>
      <c r="B52" s="23" t="s">
        <v>69</v>
      </c>
      <c r="C52" s="130">
        <v>3.8979870351415896E-2</v>
      </c>
      <c r="D52" s="131">
        <v>3.8043478260869568E-2</v>
      </c>
      <c r="E52" s="131">
        <v>5.7029177718832889E-2</v>
      </c>
      <c r="F52" s="132">
        <v>4.2213114754098363E-2</v>
      </c>
      <c r="G52" s="132">
        <v>0.18764016510030804</v>
      </c>
      <c r="H52" s="132">
        <v>4.7003018542475204E-2</v>
      </c>
      <c r="I52" s="132">
        <v>3.2369410140369717E-2</v>
      </c>
      <c r="J52" s="132">
        <v>1.775926331944749E-2</v>
      </c>
      <c r="K52" s="132">
        <v>4.2092015102782827E-2</v>
      </c>
      <c r="L52" s="132">
        <v>6.3462216476671759E-3</v>
      </c>
      <c r="M52" s="132">
        <v>7.246376811594203E-3</v>
      </c>
      <c r="N52" s="132">
        <v>3.1444614599285346E-2</v>
      </c>
      <c r="O52" s="132">
        <v>9.0604266248127275E-3</v>
      </c>
      <c r="P52" s="132">
        <v>7.2619993191875634E-3</v>
      </c>
      <c r="Q52" s="132">
        <v>1.4125956444967627E-2</v>
      </c>
      <c r="R52" s="132">
        <v>8.5367480325463513E-3</v>
      </c>
      <c r="S52" s="132">
        <v>3.8078815964363976E-3</v>
      </c>
      <c r="T52" s="132">
        <v>9.4161958568738224E-3</v>
      </c>
      <c r="U52" s="132">
        <v>2.3752120725064739E-2</v>
      </c>
      <c r="V52" s="132">
        <v>3.6359237807915071E-2</v>
      </c>
      <c r="W52" s="132">
        <v>3.6650943336782135E-2</v>
      </c>
      <c r="X52" s="132">
        <v>3.4278914570626325E-2</v>
      </c>
      <c r="Y52" s="132">
        <v>4.2442359487376805E-2</v>
      </c>
      <c r="Z52" s="132">
        <v>1.8176604239737056E-2</v>
      </c>
      <c r="AA52" s="132">
        <v>4.3032825273399841E-2</v>
      </c>
      <c r="AB52" s="132">
        <v>4.0048463833792507E-2</v>
      </c>
      <c r="AC52" s="132">
        <v>2.1976713022244722E-2</v>
      </c>
      <c r="AD52" s="132">
        <v>6.1724120321991233E-2</v>
      </c>
      <c r="AE52" s="132">
        <v>4.2910139883369801E-2</v>
      </c>
      <c r="AF52" s="132">
        <v>2.9085120222757305E-2</v>
      </c>
      <c r="AG52" s="132">
        <v>3.1093179975953136E-2</v>
      </c>
      <c r="AH52" s="132">
        <v>2.3157562237182397E-3</v>
      </c>
      <c r="AI52" s="132">
        <v>1.4034269321515669E-2</v>
      </c>
      <c r="AJ52" s="132">
        <v>1.4352926251506488E-2</v>
      </c>
      <c r="AK52" s="132">
        <v>3.4051497635312664E-2</v>
      </c>
      <c r="AL52" s="132">
        <v>4.7366700971893314E-2</v>
      </c>
      <c r="AM52" s="132">
        <v>2.7765642444541529E-2</v>
      </c>
      <c r="AN52" s="132">
        <v>3.2525104654759364E-2</v>
      </c>
      <c r="AO52" s="132">
        <v>7.2442489578127572E-2</v>
      </c>
      <c r="AP52" s="132">
        <v>0</v>
      </c>
      <c r="AQ52" s="133">
        <v>1.7501078018824438E-2</v>
      </c>
    </row>
    <row r="53" spans="1:43" ht="39.950000000000003" customHeight="1">
      <c r="A53" s="7"/>
      <c r="B53" s="10" t="s">
        <v>70</v>
      </c>
      <c r="C53" s="137">
        <v>-2.7209143636983964E-2</v>
      </c>
      <c r="D53" s="138">
        <v>-1.9021739130434784E-2</v>
      </c>
      <c r="E53" s="138">
        <v>-1.3262599469496021E-3</v>
      </c>
      <c r="F53" s="138">
        <v>0</v>
      </c>
      <c r="G53" s="138">
        <v>-3.9529830623838318E-3</v>
      </c>
      <c r="H53" s="138">
        <v>0</v>
      </c>
      <c r="I53" s="138">
        <v>0</v>
      </c>
      <c r="J53" s="138">
        <v>0</v>
      </c>
      <c r="K53" s="138">
        <v>0</v>
      </c>
      <c r="L53" s="138">
        <v>0</v>
      </c>
      <c r="M53" s="138">
        <v>0</v>
      </c>
      <c r="N53" s="138">
        <v>0</v>
      </c>
      <c r="O53" s="138">
        <v>0</v>
      </c>
      <c r="P53" s="138">
        <v>0</v>
      </c>
      <c r="Q53" s="138">
        <v>0</v>
      </c>
      <c r="R53" s="138">
        <v>-6.0630312731153071E-6</v>
      </c>
      <c r="S53" s="138">
        <v>0</v>
      </c>
      <c r="T53" s="138">
        <v>0</v>
      </c>
      <c r="U53" s="138">
        <v>0</v>
      </c>
      <c r="V53" s="138">
        <v>0</v>
      </c>
      <c r="W53" s="138">
        <v>-4.2519782284600252E-3</v>
      </c>
      <c r="X53" s="138">
        <v>-3.5489741029272077E-4</v>
      </c>
      <c r="Y53" s="138">
        <v>-4.0089383490691688E-2</v>
      </c>
      <c r="Z53" s="138">
        <v>0</v>
      </c>
      <c r="AA53" s="138">
        <v>-5.360639933597234E-4</v>
      </c>
      <c r="AB53" s="138">
        <v>-4.4201076274750459E-4</v>
      </c>
      <c r="AC53" s="138">
        <v>-1.3830365385188052E-2</v>
      </c>
      <c r="AD53" s="138">
        <v>-7.4606509822775283E-4</v>
      </c>
      <c r="AE53" s="138">
        <v>0</v>
      </c>
      <c r="AF53" s="138">
        <v>-3.1895833571078066E-3</v>
      </c>
      <c r="AG53" s="138">
        <v>-1.2986605398748308E-5</v>
      </c>
      <c r="AH53" s="138">
        <v>0</v>
      </c>
      <c r="AI53" s="138">
        <v>-3.1892460527130009E-4</v>
      </c>
      <c r="AJ53" s="138">
        <v>-1.2078155861142767E-2</v>
      </c>
      <c r="AK53" s="138">
        <v>-2.4613767735155018E-2</v>
      </c>
      <c r="AL53" s="138">
        <v>-4.248033019111051E-5</v>
      </c>
      <c r="AM53" s="138">
        <v>-1.2135333236250668E-5</v>
      </c>
      <c r="AN53" s="138">
        <v>-3.8423041529544438E-6</v>
      </c>
      <c r="AO53" s="138">
        <v>-3.1040573133142328E-6</v>
      </c>
      <c r="AP53" s="138">
        <v>0</v>
      </c>
      <c r="AQ53" s="139">
        <v>-5.0555365559900676E-3</v>
      </c>
    </row>
    <row r="54" spans="1:43" ht="39.950000000000003" customHeight="1">
      <c r="A54" s="28"/>
      <c r="B54" s="29" t="s">
        <v>71</v>
      </c>
      <c r="C54" s="140">
        <v>0.55561241896963498</v>
      </c>
      <c r="D54" s="141">
        <v>0.51358695652173914</v>
      </c>
      <c r="E54" s="141">
        <v>0.63554376657824929</v>
      </c>
      <c r="F54" s="141">
        <v>0.52991803278688521</v>
      </c>
      <c r="G54" s="141">
        <v>0.43538079821752168</v>
      </c>
      <c r="H54" s="141">
        <v>0.42130228546787407</v>
      </c>
      <c r="I54" s="141">
        <v>0.43131088440592164</v>
      </c>
      <c r="J54" s="141">
        <v>0.34707301030475773</v>
      </c>
      <c r="K54" s="141">
        <v>0.48993147811494897</v>
      </c>
      <c r="L54" s="141">
        <v>0.29592196497825829</v>
      </c>
      <c r="M54" s="141">
        <v>0.19806763285024154</v>
      </c>
      <c r="N54" s="141">
        <v>0.44471669218989279</v>
      </c>
      <c r="O54" s="141">
        <v>0.42013269601198544</v>
      </c>
      <c r="P54" s="141">
        <v>0.48394417338023377</v>
      </c>
      <c r="Q54" s="141">
        <v>0.43790464979399646</v>
      </c>
      <c r="R54" s="141">
        <v>0.36703772418058134</v>
      </c>
      <c r="S54" s="141">
        <v>0.37985415095017422</v>
      </c>
      <c r="T54" s="141">
        <v>0.37099811676082861</v>
      </c>
      <c r="U54" s="141">
        <v>0.3183319939280293</v>
      </c>
      <c r="V54" s="141">
        <v>0.48988914345889484</v>
      </c>
      <c r="W54" s="141">
        <v>0.46595203859294049</v>
      </c>
      <c r="X54" s="141">
        <v>0.36118118208672717</v>
      </c>
      <c r="Y54" s="141">
        <v>0.44181193950335929</v>
      </c>
      <c r="Z54" s="141">
        <v>0.65810778020426619</v>
      </c>
      <c r="AA54" s="141">
        <v>0.72696401886599404</v>
      </c>
      <c r="AB54" s="141">
        <v>0.66716875656221475</v>
      </c>
      <c r="AC54" s="141">
        <v>0.67428940472290877</v>
      </c>
      <c r="AD54" s="141">
        <v>0.73096195067999037</v>
      </c>
      <c r="AE54" s="141">
        <v>0.90244169025917109</v>
      </c>
      <c r="AF54" s="141">
        <v>0.5463682114368531</v>
      </c>
      <c r="AG54" s="141">
        <v>0.49124540463556882</v>
      </c>
      <c r="AH54" s="141">
        <v>0.70225060707164433</v>
      </c>
      <c r="AI54" s="141">
        <v>0.75173861510560214</v>
      </c>
      <c r="AJ54" s="141">
        <v>0.60464271887556353</v>
      </c>
      <c r="AK54" s="141">
        <v>0.59529164477141361</v>
      </c>
      <c r="AL54" s="141">
        <v>0.62504028551313129</v>
      </c>
      <c r="AM54" s="141">
        <v>0.48506140478617543</v>
      </c>
      <c r="AN54" s="141">
        <v>0.40269845020661993</v>
      </c>
      <c r="AO54" s="141">
        <v>0.70259406069673669</v>
      </c>
      <c r="AP54" s="141">
        <v>0</v>
      </c>
      <c r="AQ54" s="142">
        <v>0.41190727551187306</v>
      </c>
    </row>
    <row r="55" spans="1:43" ht="39.950000000000003" customHeight="1">
      <c r="A55" s="28"/>
      <c r="B55" s="33" t="s">
        <v>65</v>
      </c>
      <c r="C55" s="140">
        <v>1</v>
      </c>
      <c r="D55" s="141">
        <v>1</v>
      </c>
      <c r="E55" s="141">
        <v>1</v>
      </c>
      <c r="F55" s="141">
        <v>1</v>
      </c>
      <c r="G55" s="141">
        <v>1</v>
      </c>
      <c r="H55" s="141">
        <v>1</v>
      </c>
      <c r="I55" s="141">
        <v>1</v>
      </c>
      <c r="J55" s="141">
        <v>1</v>
      </c>
      <c r="K55" s="141">
        <v>1</v>
      </c>
      <c r="L55" s="141">
        <v>1</v>
      </c>
      <c r="M55" s="141">
        <v>1</v>
      </c>
      <c r="N55" s="141">
        <v>1</v>
      </c>
      <c r="O55" s="141">
        <v>1</v>
      </c>
      <c r="P55" s="141">
        <v>1</v>
      </c>
      <c r="Q55" s="141">
        <v>1</v>
      </c>
      <c r="R55" s="141">
        <v>1</v>
      </c>
      <c r="S55" s="141">
        <v>1</v>
      </c>
      <c r="T55" s="141">
        <v>1</v>
      </c>
      <c r="U55" s="141">
        <v>1</v>
      </c>
      <c r="V55" s="141">
        <v>1</v>
      </c>
      <c r="W55" s="141">
        <v>1</v>
      </c>
      <c r="X55" s="141">
        <v>1</v>
      </c>
      <c r="Y55" s="141">
        <v>1</v>
      </c>
      <c r="Z55" s="141">
        <v>1</v>
      </c>
      <c r="AA55" s="141">
        <v>1</v>
      </c>
      <c r="AB55" s="141">
        <v>1</v>
      </c>
      <c r="AC55" s="141">
        <v>1</v>
      </c>
      <c r="AD55" s="141">
        <v>1</v>
      </c>
      <c r="AE55" s="141">
        <v>1</v>
      </c>
      <c r="AF55" s="141">
        <v>1</v>
      </c>
      <c r="AG55" s="141">
        <v>1</v>
      </c>
      <c r="AH55" s="141">
        <v>1</v>
      </c>
      <c r="AI55" s="141">
        <v>1</v>
      </c>
      <c r="AJ55" s="141">
        <v>1</v>
      </c>
      <c r="AK55" s="141">
        <v>1</v>
      </c>
      <c r="AL55" s="141">
        <v>1</v>
      </c>
      <c r="AM55" s="141">
        <v>1</v>
      </c>
      <c r="AN55" s="141">
        <v>1</v>
      </c>
      <c r="AO55" s="141">
        <v>1</v>
      </c>
      <c r="AP55" s="141">
        <v>1</v>
      </c>
      <c r="AQ55" s="142">
        <v>1</v>
      </c>
    </row>
    <row r="56" spans="1:43" ht="39.950000000000003" customHeight="1"/>
    <row r="57" spans="1:43" ht="39.950000000000003" customHeight="1">
      <c r="B57" s="146" t="s">
        <v>256</v>
      </c>
      <c r="C57" s="132">
        <f>C54-C46</f>
        <v>0.54691231661548967</v>
      </c>
      <c r="D57" s="132">
        <f t="shared" ref="D57:AQ57" si="0">D54-D46</f>
        <v>0.51086956521739135</v>
      </c>
      <c r="E57" s="132">
        <f t="shared" si="0"/>
        <v>0.59734748010610073</v>
      </c>
      <c r="F57" s="132">
        <f t="shared" si="0"/>
        <v>0.5131147540983606</v>
      </c>
      <c r="G57" s="132">
        <f t="shared" si="0"/>
        <v>0.42789369122519205</v>
      </c>
      <c r="H57" s="132">
        <f t="shared" si="0"/>
        <v>0.4085812850366537</v>
      </c>
      <c r="I57" s="132">
        <f t="shared" si="0"/>
        <v>0.4154329983892</v>
      </c>
      <c r="J57" s="132">
        <f t="shared" si="0"/>
        <v>0.33479500109625082</v>
      </c>
      <c r="K57" s="132">
        <f t="shared" si="0"/>
        <v>0.47559781848692489</v>
      </c>
      <c r="L57" s="132">
        <f t="shared" si="0"/>
        <v>0.29251380890821482</v>
      </c>
      <c r="M57" s="132">
        <f t="shared" si="0"/>
        <v>0.18719806763285024</v>
      </c>
      <c r="N57" s="132">
        <f t="shared" si="0"/>
        <v>0.42848392036753447</v>
      </c>
      <c r="O57" s="132">
        <f t="shared" si="0"/>
        <v>0.40764785617464505</v>
      </c>
      <c r="P57" s="132">
        <f t="shared" si="0"/>
        <v>0.46703733121525021</v>
      </c>
      <c r="Q57" s="132">
        <f t="shared" si="0"/>
        <v>0.41907004120070629</v>
      </c>
      <c r="R57" s="132">
        <f t="shared" si="0"/>
        <v>0.35539064110492685</v>
      </c>
      <c r="S57" s="132">
        <f t="shared" si="0"/>
        <v>0.36523332255630991</v>
      </c>
      <c r="T57" s="132">
        <f t="shared" si="0"/>
        <v>0.35781544256120523</v>
      </c>
      <c r="U57" s="132">
        <f t="shared" si="0"/>
        <v>0.29779444593267257</v>
      </c>
      <c r="V57" s="132">
        <f t="shared" si="0"/>
        <v>0.47083434133568614</v>
      </c>
      <c r="W57" s="132">
        <f t="shared" si="0"/>
        <v>0.44496057405486739</v>
      </c>
      <c r="X57" s="132">
        <f t="shared" si="0"/>
        <v>0.35118838441652428</v>
      </c>
      <c r="Y57" s="132">
        <f t="shared" si="0"/>
        <v>0.42948471305531716</v>
      </c>
      <c r="Z57" s="132">
        <f t="shared" si="0"/>
        <v>0.63326936227472264</v>
      </c>
      <c r="AA57" s="132">
        <f t="shared" si="0"/>
        <v>0.69677799601410473</v>
      </c>
      <c r="AB57" s="132">
        <f t="shared" si="0"/>
        <v>0.65031226844500889</v>
      </c>
      <c r="AC57" s="132">
        <f t="shared" si="0"/>
        <v>0.64449577141836156</v>
      </c>
      <c r="AD57" s="132">
        <f t="shared" si="0"/>
        <v>0.72022807919997911</v>
      </c>
      <c r="AE57" s="132">
        <f t="shared" si="0"/>
        <v>0.90244169025917109</v>
      </c>
      <c r="AF57" s="132">
        <f t="shared" si="0"/>
        <v>0.52710974677332845</v>
      </c>
      <c r="AG57" s="132">
        <f t="shared" si="0"/>
        <v>0.47234015382634098</v>
      </c>
      <c r="AH57" s="132">
        <f t="shared" si="0"/>
        <v>0.6905356049987168</v>
      </c>
      <c r="AI57" s="132">
        <f t="shared" si="0"/>
        <v>0.74249138824231287</v>
      </c>
      <c r="AJ57" s="132">
        <f t="shared" si="0"/>
        <v>0.59249894463777564</v>
      </c>
      <c r="AK57" s="132">
        <f t="shared" si="0"/>
        <v>0.55812926957435638</v>
      </c>
      <c r="AL57" s="132">
        <f t="shared" si="0"/>
        <v>0.60936617648141655</v>
      </c>
      <c r="AM57" s="132">
        <f t="shared" si="0"/>
        <v>0.46247754963351295</v>
      </c>
      <c r="AN57" s="132">
        <f t="shared" si="0"/>
        <v>0.38737918354879058</v>
      </c>
      <c r="AO57" s="132">
        <f t="shared" si="0"/>
        <v>0.67298756204234556</v>
      </c>
      <c r="AP57" s="132">
        <f t="shared" si="0"/>
        <v>0</v>
      </c>
      <c r="AQ57" s="132">
        <f t="shared" si="0"/>
        <v>0.4077290232405989</v>
      </c>
    </row>
    <row r="58" spans="1:43" ht="39.950000000000003" customHeight="1"/>
  </sheetData>
  <mergeCells count="1">
    <mergeCell ref="C1:J1"/>
  </mergeCells>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S45"/>
  <sheetViews>
    <sheetView zoomScale="70" zoomScaleNormal="70" workbookViewId="0">
      <pane xSplit="2" ySplit="3" topLeftCell="C4" activePane="bottomRight" state="frozen"/>
      <selection pane="topRight"/>
      <selection pane="bottomLeft"/>
      <selection pane="bottomRight"/>
    </sheetView>
  </sheetViews>
  <sheetFormatPr defaultRowHeight="13.5"/>
  <cols>
    <col min="2" max="46" width="18.625" customWidth="1"/>
  </cols>
  <sheetData>
    <row r="1" spans="1:45" ht="39.950000000000003" customHeight="1">
      <c r="B1" s="1"/>
      <c r="C1" s="337"/>
      <c r="D1" s="337"/>
      <c r="E1" s="337"/>
      <c r="F1" s="337"/>
      <c r="G1" s="337"/>
      <c r="H1" s="337"/>
      <c r="I1" s="337"/>
      <c r="J1" s="337"/>
    </row>
    <row r="2" spans="1:45" ht="39.950000000000003" customHeight="1">
      <c r="A2" s="2"/>
      <c r="B2" s="3"/>
      <c r="C2" s="2">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c r="AF2" s="4">
        <v>29</v>
      </c>
      <c r="AG2" s="4">
        <v>30</v>
      </c>
      <c r="AH2" s="4">
        <v>31</v>
      </c>
      <c r="AI2" s="4">
        <v>32</v>
      </c>
      <c r="AJ2" s="4">
        <v>33</v>
      </c>
      <c r="AK2" s="4">
        <v>34</v>
      </c>
      <c r="AL2" s="4">
        <v>35</v>
      </c>
      <c r="AM2" s="4">
        <v>36</v>
      </c>
      <c r="AN2" s="4">
        <v>37</v>
      </c>
      <c r="AO2" s="4">
        <v>38</v>
      </c>
      <c r="AP2" s="4">
        <v>39</v>
      </c>
      <c r="AQ2" s="5">
        <v>40</v>
      </c>
    </row>
    <row r="3" spans="1:45" ht="39.950000000000003" customHeight="1">
      <c r="A3" s="7"/>
      <c r="B3" s="8"/>
      <c r="C3" s="9" t="s">
        <v>72</v>
      </c>
      <c r="D3" s="8" t="s">
        <v>73</v>
      </c>
      <c r="E3" s="8" t="s">
        <v>74</v>
      </c>
      <c r="F3" s="8" t="s">
        <v>19</v>
      </c>
      <c r="G3" s="8" t="s">
        <v>20</v>
      </c>
      <c r="H3" s="8" t="s">
        <v>21</v>
      </c>
      <c r="I3" s="8" t="s">
        <v>22</v>
      </c>
      <c r="J3" s="8" t="s">
        <v>23</v>
      </c>
      <c r="K3" s="8" t="s">
        <v>24</v>
      </c>
      <c r="L3" s="8" t="s">
        <v>25</v>
      </c>
      <c r="M3" s="8" t="s">
        <v>26</v>
      </c>
      <c r="N3" s="8" t="s">
        <v>27</v>
      </c>
      <c r="O3" s="8" t="s">
        <v>28</v>
      </c>
      <c r="P3" s="8" t="s">
        <v>29</v>
      </c>
      <c r="Q3" s="8" t="s">
        <v>30</v>
      </c>
      <c r="R3" s="8" t="s">
        <v>31</v>
      </c>
      <c r="S3" s="8" t="s">
        <v>32</v>
      </c>
      <c r="T3" s="8" t="s">
        <v>33</v>
      </c>
      <c r="U3" s="8" t="s">
        <v>34</v>
      </c>
      <c r="V3" s="8" t="s">
        <v>35</v>
      </c>
      <c r="W3" s="8" t="s">
        <v>36</v>
      </c>
      <c r="X3" s="8" t="s">
        <v>37</v>
      </c>
      <c r="Y3" s="8" t="s">
        <v>38</v>
      </c>
      <c r="Z3" s="8" t="s">
        <v>39</v>
      </c>
      <c r="AA3" s="8" t="s">
        <v>192</v>
      </c>
      <c r="AB3" s="8" t="s">
        <v>193</v>
      </c>
      <c r="AC3" s="8" t="s">
        <v>40</v>
      </c>
      <c r="AD3" s="8" t="s">
        <v>191</v>
      </c>
      <c r="AE3" s="8" t="s">
        <v>190</v>
      </c>
      <c r="AF3" s="8" t="s">
        <v>42</v>
      </c>
      <c r="AG3" s="8" t="s">
        <v>43</v>
      </c>
      <c r="AH3" s="8" t="s">
        <v>44</v>
      </c>
      <c r="AI3" s="8" t="s">
        <v>45</v>
      </c>
      <c r="AJ3" s="8" t="s">
        <v>46</v>
      </c>
      <c r="AK3" s="8" t="s">
        <v>47</v>
      </c>
      <c r="AL3" s="8" t="s">
        <v>48</v>
      </c>
      <c r="AM3" s="8" t="s">
        <v>194</v>
      </c>
      <c r="AN3" s="8" t="s">
        <v>195</v>
      </c>
      <c r="AO3" s="8" t="s">
        <v>49</v>
      </c>
      <c r="AP3" s="8" t="s">
        <v>50</v>
      </c>
      <c r="AQ3" s="10" t="s">
        <v>51</v>
      </c>
      <c r="AR3" s="1"/>
      <c r="AS3" s="1"/>
    </row>
    <row r="4" spans="1:45" ht="39.950000000000003" customHeight="1">
      <c r="A4" s="2">
        <v>1</v>
      </c>
      <c r="B4" s="3" t="s">
        <v>72</v>
      </c>
      <c r="C4" s="130">
        <f>IF(C$2=$A4,1,0)</f>
        <v>1</v>
      </c>
      <c r="D4" s="131">
        <f t="shared" ref="D4:AQ4" si="0">IF(D$2=$A4,1,0)</f>
        <v>0</v>
      </c>
      <c r="E4" s="131">
        <f t="shared" si="0"/>
        <v>0</v>
      </c>
      <c r="F4" s="132">
        <f t="shared" si="0"/>
        <v>0</v>
      </c>
      <c r="G4" s="132">
        <f t="shared" si="0"/>
        <v>0</v>
      </c>
      <c r="H4" s="132">
        <f t="shared" si="0"/>
        <v>0</v>
      </c>
      <c r="I4" s="132">
        <f t="shared" si="0"/>
        <v>0</v>
      </c>
      <c r="J4" s="132">
        <f t="shared" si="0"/>
        <v>0</v>
      </c>
      <c r="K4" s="132">
        <f t="shared" si="0"/>
        <v>0</v>
      </c>
      <c r="L4" s="132">
        <f t="shared" si="0"/>
        <v>0</v>
      </c>
      <c r="M4" s="132">
        <f t="shared" si="0"/>
        <v>0</v>
      </c>
      <c r="N4" s="132">
        <f t="shared" si="0"/>
        <v>0</v>
      </c>
      <c r="O4" s="132">
        <f t="shared" si="0"/>
        <v>0</v>
      </c>
      <c r="P4" s="132">
        <f t="shared" si="0"/>
        <v>0</v>
      </c>
      <c r="Q4" s="132">
        <f t="shared" si="0"/>
        <v>0</v>
      </c>
      <c r="R4" s="132">
        <f t="shared" si="0"/>
        <v>0</v>
      </c>
      <c r="S4" s="132">
        <f t="shared" si="0"/>
        <v>0</v>
      </c>
      <c r="T4" s="132">
        <f t="shared" si="0"/>
        <v>0</v>
      </c>
      <c r="U4" s="132">
        <f t="shared" si="0"/>
        <v>0</v>
      </c>
      <c r="V4" s="132">
        <f t="shared" si="0"/>
        <v>0</v>
      </c>
      <c r="W4" s="132">
        <f t="shared" si="0"/>
        <v>0</v>
      </c>
      <c r="X4" s="132">
        <f t="shared" si="0"/>
        <v>0</v>
      </c>
      <c r="Y4" s="132">
        <f t="shared" si="0"/>
        <v>0</v>
      </c>
      <c r="Z4" s="132">
        <f t="shared" si="0"/>
        <v>0</v>
      </c>
      <c r="AA4" s="132">
        <f t="shared" si="0"/>
        <v>0</v>
      </c>
      <c r="AB4" s="132">
        <f t="shared" si="0"/>
        <v>0</v>
      </c>
      <c r="AC4" s="132">
        <f t="shared" si="0"/>
        <v>0</v>
      </c>
      <c r="AD4" s="132">
        <f t="shared" si="0"/>
        <v>0</v>
      </c>
      <c r="AE4" s="132">
        <f t="shared" si="0"/>
        <v>0</v>
      </c>
      <c r="AF4" s="132">
        <f t="shared" si="0"/>
        <v>0</v>
      </c>
      <c r="AG4" s="132">
        <f t="shared" si="0"/>
        <v>0</v>
      </c>
      <c r="AH4" s="132">
        <f t="shared" si="0"/>
        <v>0</v>
      </c>
      <c r="AI4" s="132">
        <f t="shared" si="0"/>
        <v>0</v>
      </c>
      <c r="AJ4" s="132">
        <f t="shared" si="0"/>
        <v>0</v>
      </c>
      <c r="AK4" s="132">
        <f t="shared" si="0"/>
        <v>0</v>
      </c>
      <c r="AL4" s="132">
        <f t="shared" si="0"/>
        <v>0</v>
      </c>
      <c r="AM4" s="132">
        <f t="shared" si="0"/>
        <v>0</v>
      </c>
      <c r="AN4" s="132">
        <f t="shared" si="0"/>
        <v>0</v>
      </c>
      <c r="AO4" s="132">
        <f t="shared" si="0"/>
        <v>0</v>
      </c>
      <c r="AP4" s="132">
        <f t="shared" si="0"/>
        <v>0</v>
      </c>
      <c r="AQ4" s="133">
        <f t="shared" si="0"/>
        <v>0</v>
      </c>
    </row>
    <row r="5" spans="1:45" ht="39.950000000000003" customHeight="1">
      <c r="A5" s="16">
        <v>2</v>
      </c>
      <c r="B5" s="35" t="s">
        <v>73</v>
      </c>
      <c r="C5" s="130">
        <f t="shared" ref="C5:R20" si="1">IF(C$2=$A5,1,0)</f>
        <v>0</v>
      </c>
      <c r="D5" s="131">
        <f t="shared" si="1"/>
        <v>1</v>
      </c>
      <c r="E5" s="131">
        <f t="shared" si="1"/>
        <v>0</v>
      </c>
      <c r="F5" s="132">
        <f t="shared" si="1"/>
        <v>0</v>
      </c>
      <c r="G5" s="132">
        <f t="shared" si="1"/>
        <v>0</v>
      </c>
      <c r="H5" s="132">
        <f t="shared" si="1"/>
        <v>0</v>
      </c>
      <c r="I5" s="132">
        <f t="shared" si="1"/>
        <v>0</v>
      </c>
      <c r="J5" s="132">
        <f t="shared" si="1"/>
        <v>0</v>
      </c>
      <c r="K5" s="132">
        <f t="shared" si="1"/>
        <v>0</v>
      </c>
      <c r="L5" s="132">
        <f t="shared" si="1"/>
        <v>0</v>
      </c>
      <c r="M5" s="132">
        <f t="shared" si="1"/>
        <v>0</v>
      </c>
      <c r="N5" s="132">
        <f t="shared" si="1"/>
        <v>0</v>
      </c>
      <c r="O5" s="132">
        <f t="shared" si="1"/>
        <v>0</v>
      </c>
      <c r="P5" s="132">
        <f t="shared" si="1"/>
        <v>0</v>
      </c>
      <c r="Q5" s="132">
        <f t="shared" si="1"/>
        <v>0</v>
      </c>
      <c r="R5" s="132">
        <f t="shared" si="1"/>
        <v>0</v>
      </c>
      <c r="S5" s="132">
        <f t="shared" ref="S5:AH34" si="2">IF(S$2=$A5,1,0)</f>
        <v>0</v>
      </c>
      <c r="T5" s="132">
        <f t="shared" si="2"/>
        <v>0</v>
      </c>
      <c r="U5" s="132">
        <f t="shared" si="2"/>
        <v>0</v>
      </c>
      <c r="V5" s="132">
        <f t="shared" si="2"/>
        <v>0</v>
      </c>
      <c r="W5" s="132">
        <f t="shared" si="2"/>
        <v>0</v>
      </c>
      <c r="X5" s="132">
        <f t="shared" si="2"/>
        <v>0</v>
      </c>
      <c r="Y5" s="132">
        <f t="shared" si="2"/>
        <v>0</v>
      </c>
      <c r="Z5" s="132">
        <f t="shared" si="2"/>
        <v>0</v>
      </c>
      <c r="AA5" s="132">
        <f t="shared" si="2"/>
        <v>0</v>
      </c>
      <c r="AB5" s="132">
        <f t="shared" si="2"/>
        <v>0</v>
      </c>
      <c r="AC5" s="132">
        <f t="shared" si="2"/>
        <v>0</v>
      </c>
      <c r="AD5" s="132">
        <f t="shared" si="2"/>
        <v>0</v>
      </c>
      <c r="AE5" s="132">
        <f t="shared" si="2"/>
        <v>0</v>
      </c>
      <c r="AF5" s="132">
        <f t="shared" si="2"/>
        <v>0</v>
      </c>
      <c r="AG5" s="132">
        <f t="shared" si="2"/>
        <v>0</v>
      </c>
      <c r="AH5" s="132">
        <f t="shared" si="2"/>
        <v>0</v>
      </c>
      <c r="AI5" s="132">
        <f t="shared" ref="AI5:AQ33" si="3">IF(AI$2=$A5,1,0)</f>
        <v>0</v>
      </c>
      <c r="AJ5" s="132">
        <f t="shared" si="3"/>
        <v>0</v>
      </c>
      <c r="AK5" s="132">
        <f t="shared" si="3"/>
        <v>0</v>
      </c>
      <c r="AL5" s="132">
        <f t="shared" si="3"/>
        <v>0</v>
      </c>
      <c r="AM5" s="132">
        <f t="shared" si="3"/>
        <v>0</v>
      </c>
      <c r="AN5" s="132">
        <f t="shared" si="3"/>
        <v>0</v>
      </c>
      <c r="AO5" s="132">
        <f t="shared" si="3"/>
        <v>0</v>
      </c>
      <c r="AP5" s="132">
        <f t="shared" si="3"/>
        <v>0</v>
      </c>
      <c r="AQ5" s="133">
        <f t="shared" si="3"/>
        <v>0</v>
      </c>
    </row>
    <row r="6" spans="1:45" ht="39.950000000000003" customHeight="1">
      <c r="A6" s="16">
        <v>3</v>
      </c>
      <c r="B6" s="35" t="s">
        <v>74</v>
      </c>
      <c r="C6" s="130">
        <f t="shared" si="1"/>
        <v>0</v>
      </c>
      <c r="D6" s="131">
        <f t="shared" si="1"/>
        <v>0</v>
      </c>
      <c r="E6" s="131">
        <f t="shared" si="1"/>
        <v>1</v>
      </c>
      <c r="F6" s="132">
        <f t="shared" si="1"/>
        <v>0</v>
      </c>
      <c r="G6" s="132">
        <f t="shared" si="1"/>
        <v>0</v>
      </c>
      <c r="H6" s="132">
        <f t="shared" si="1"/>
        <v>0</v>
      </c>
      <c r="I6" s="132">
        <f t="shared" si="1"/>
        <v>0</v>
      </c>
      <c r="J6" s="132">
        <f t="shared" si="1"/>
        <v>0</v>
      </c>
      <c r="K6" s="132">
        <f t="shared" si="1"/>
        <v>0</v>
      </c>
      <c r="L6" s="132">
        <f t="shared" si="1"/>
        <v>0</v>
      </c>
      <c r="M6" s="132">
        <f t="shared" si="1"/>
        <v>0</v>
      </c>
      <c r="N6" s="132">
        <f t="shared" si="1"/>
        <v>0</v>
      </c>
      <c r="O6" s="132">
        <f t="shared" si="1"/>
        <v>0</v>
      </c>
      <c r="P6" s="132">
        <f t="shared" si="1"/>
        <v>0</v>
      </c>
      <c r="Q6" s="132">
        <f t="shared" si="1"/>
        <v>0</v>
      </c>
      <c r="R6" s="132">
        <f t="shared" si="1"/>
        <v>0</v>
      </c>
      <c r="S6" s="132">
        <f t="shared" si="2"/>
        <v>0</v>
      </c>
      <c r="T6" s="132">
        <f t="shared" si="2"/>
        <v>0</v>
      </c>
      <c r="U6" s="132">
        <f t="shared" si="2"/>
        <v>0</v>
      </c>
      <c r="V6" s="132">
        <f t="shared" si="2"/>
        <v>0</v>
      </c>
      <c r="W6" s="132">
        <f t="shared" si="2"/>
        <v>0</v>
      </c>
      <c r="X6" s="132">
        <f t="shared" si="2"/>
        <v>0</v>
      </c>
      <c r="Y6" s="132">
        <f t="shared" si="2"/>
        <v>0</v>
      </c>
      <c r="Z6" s="132">
        <f t="shared" si="2"/>
        <v>0</v>
      </c>
      <c r="AA6" s="132">
        <f t="shared" si="2"/>
        <v>0</v>
      </c>
      <c r="AB6" s="132">
        <f t="shared" si="2"/>
        <v>0</v>
      </c>
      <c r="AC6" s="132">
        <f t="shared" si="2"/>
        <v>0</v>
      </c>
      <c r="AD6" s="132">
        <f t="shared" si="2"/>
        <v>0</v>
      </c>
      <c r="AE6" s="132">
        <f t="shared" si="2"/>
        <v>0</v>
      </c>
      <c r="AF6" s="132">
        <f t="shared" si="2"/>
        <v>0</v>
      </c>
      <c r="AG6" s="132">
        <f t="shared" si="2"/>
        <v>0</v>
      </c>
      <c r="AH6" s="132">
        <f t="shared" si="2"/>
        <v>0</v>
      </c>
      <c r="AI6" s="132">
        <f t="shared" si="3"/>
        <v>0</v>
      </c>
      <c r="AJ6" s="132">
        <f t="shared" si="3"/>
        <v>0</v>
      </c>
      <c r="AK6" s="132">
        <f t="shared" si="3"/>
        <v>0</v>
      </c>
      <c r="AL6" s="132">
        <f t="shared" si="3"/>
        <v>0</v>
      </c>
      <c r="AM6" s="132">
        <f t="shared" si="3"/>
        <v>0</v>
      </c>
      <c r="AN6" s="132">
        <f t="shared" si="3"/>
        <v>0</v>
      </c>
      <c r="AO6" s="132">
        <f t="shared" si="3"/>
        <v>0</v>
      </c>
      <c r="AP6" s="132">
        <f t="shared" si="3"/>
        <v>0</v>
      </c>
      <c r="AQ6" s="133">
        <f t="shared" si="3"/>
        <v>0</v>
      </c>
    </row>
    <row r="7" spans="1:45" ht="39.950000000000003" customHeight="1">
      <c r="A7" s="16">
        <v>4</v>
      </c>
      <c r="B7" s="1" t="s">
        <v>19</v>
      </c>
      <c r="C7" s="130">
        <f t="shared" si="1"/>
        <v>0</v>
      </c>
      <c r="D7" s="131">
        <f t="shared" si="1"/>
        <v>0</v>
      </c>
      <c r="E7" s="131">
        <f t="shared" si="1"/>
        <v>0</v>
      </c>
      <c r="F7" s="132">
        <f t="shared" si="1"/>
        <v>1</v>
      </c>
      <c r="G7" s="132">
        <f t="shared" si="1"/>
        <v>0</v>
      </c>
      <c r="H7" s="132">
        <f t="shared" si="1"/>
        <v>0</v>
      </c>
      <c r="I7" s="132">
        <f t="shared" si="1"/>
        <v>0</v>
      </c>
      <c r="J7" s="132">
        <f t="shared" si="1"/>
        <v>0</v>
      </c>
      <c r="K7" s="132">
        <f t="shared" si="1"/>
        <v>0</v>
      </c>
      <c r="L7" s="132">
        <f t="shared" si="1"/>
        <v>0</v>
      </c>
      <c r="M7" s="132">
        <f t="shared" si="1"/>
        <v>0</v>
      </c>
      <c r="N7" s="132">
        <f t="shared" si="1"/>
        <v>0</v>
      </c>
      <c r="O7" s="132">
        <f t="shared" si="1"/>
        <v>0</v>
      </c>
      <c r="P7" s="132">
        <f t="shared" si="1"/>
        <v>0</v>
      </c>
      <c r="Q7" s="132">
        <f t="shared" si="1"/>
        <v>0</v>
      </c>
      <c r="R7" s="132">
        <f t="shared" si="1"/>
        <v>0</v>
      </c>
      <c r="S7" s="132">
        <f t="shared" si="2"/>
        <v>0</v>
      </c>
      <c r="T7" s="132">
        <f t="shared" si="2"/>
        <v>0</v>
      </c>
      <c r="U7" s="132">
        <f t="shared" si="2"/>
        <v>0</v>
      </c>
      <c r="V7" s="132">
        <f t="shared" si="2"/>
        <v>0</v>
      </c>
      <c r="W7" s="132">
        <f t="shared" si="2"/>
        <v>0</v>
      </c>
      <c r="X7" s="132">
        <f t="shared" si="2"/>
        <v>0</v>
      </c>
      <c r="Y7" s="132">
        <f t="shared" si="2"/>
        <v>0</v>
      </c>
      <c r="Z7" s="132">
        <f t="shared" si="2"/>
        <v>0</v>
      </c>
      <c r="AA7" s="132">
        <f t="shared" si="2"/>
        <v>0</v>
      </c>
      <c r="AB7" s="132">
        <f t="shared" si="2"/>
        <v>0</v>
      </c>
      <c r="AC7" s="132">
        <f t="shared" si="2"/>
        <v>0</v>
      </c>
      <c r="AD7" s="132">
        <f t="shared" si="2"/>
        <v>0</v>
      </c>
      <c r="AE7" s="132">
        <f t="shared" si="2"/>
        <v>0</v>
      </c>
      <c r="AF7" s="132">
        <f t="shared" si="2"/>
        <v>0</v>
      </c>
      <c r="AG7" s="132">
        <f t="shared" si="2"/>
        <v>0</v>
      </c>
      <c r="AH7" s="132">
        <f t="shared" si="2"/>
        <v>0</v>
      </c>
      <c r="AI7" s="132">
        <f t="shared" si="3"/>
        <v>0</v>
      </c>
      <c r="AJ7" s="132">
        <f t="shared" si="3"/>
        <v>0</v>
      </c>
      <c r="AK7" s="132">
        <f t="shared" si="3"/>
        <v>0</v>
      </c>
      <c r="AL7" s="132">
        <f t="shared" si="3"/>
        <v>0</v>
      </c>
      <c r="AM7" s="132">
        <f t="shared" si="3"/>
        <v>0</v>
      </c>
      <c r="AN7" s="132">
        <f t="shared" si="3"/>
        <v>0</v>
      </c>
      <c r="AO7" s="132">
        <f t="shared" si="3"/>
        <v>0</v>
      </c>
      <c r="AP7" s="132">
        <f t="shared" si="3"/>
        <v>0</v>
      </c>
      <c r="AQ7" s="133">
        <f t="shared" si="3"/>
        <v>0</v>
      </c>
    </row>
    <row r="8" spans="1:45" ht="39.950000000000003" customHeight="1">
      <c r="A8" s="16">
        <v>5</v>
      </c>
      <c r="B8" s="1" t="s">
        <v>20</v>
      </c>
      <c r="C8" s="130">
        <f t="shared" si="1"/>
        <v>0</v>
      </c>
      <c r="D8" s="131">
        <f t="shared" si="1"/>
        <v>0</v>
      </c>
      <c r="E8" s="131">
        <f t="shared" si="1"/>
        <v>0</v>
      </c>
      <c r="F8" s="132">
        <f t="shared" si="1"/>
        <v>0</v>
      </c>
      <c r="G8" s="132">
        <f t="shared" si="1"/>
        <v>1</v>
      </c>
      <c r="H8" s="132">
        <f t="shared" si="1"/>
        <v>0</v>
      </c>
      <c r="I8" s="132">
        <f t="shared" si="1"/>
        <v>0</v>
      </c>
      <c r="J8" s="132">
        <f t="shared" si="1"/>
        <v>0</v>
      </c>
      <c r="K8" s="132">
        <f t="shared" si="1"/>
        <v>0</v>
      </c>
      <c r="L8" s="132">
        <f t="shared" si="1"/>
        <v>0</v>
      </c>
      <c r="M8" s="132">
        <f t="shared" si="1"/>
        <v>0</v>
      </c>
      <c r="N8" s="132">
        <f t="shared" si="1"/>
        <v>0</v>
      </c>
      <c r="O8" s="132">
        <f t="shared" si="1"/>
        <v>0</v>
      </c>
      <c r="P8" s="132">
        <f t="shared" si="1"/>
        <v>0</v>
      </c>
      <c r="Q8" s="132">
        <f t="shared" si="1"/>
        <v>0</v>
      </c>
      <c r="R8" s="132">
        <f t="shared" si="1"/>
        <v>0</v>
      </c>
      <c r="S8" s="132">
        <f t="shared" si="2"/>
        <v>0</v>
      </c>
      <c r="T8" s="132">
        <f t="shared" si="2"/>
        <v>0</v>
      </c>
      <c r="U8" s="132">
        <f t="shared" si="2"/>
        <v>0</v>
      </c>
      <c r="V8" s="132">
        <f t="shared" si="2"/>
        <v>0</v>
      </c>
      <c r="W8" s="132">
        <f t="shared" si="2"/>
        <v>0</v>
      </c>
      <c r="X8" s="132">
        <f t="shared" si="2"/>
        <v>0</v>
      </c>
      <c r="Y8" s="132">
        <f t="shared" si="2"/>
        <v>0</v>
      </c>
      <c r="Z8" s="132">
        <f t="shared" si="2"/>
        <v>0</v>
      </c>
      <c r="AA8" s="132">
        <f t="shared" si="2"/>
        <v>0</v>
      </c>
      <c r="AB8" s="132">
        <f t="shared" si="2"/>
        <v>0</v>
      </c>
      <c r="AC8" s="132">
        <f t="shared" si="2"/>
        <v>0</v>
      </c>
      <c r="AD8" s="132">
        <f t="shared" si="2"/>
        <v>0</v>
      </c>
      <c r="AE8" s="132">
        <f t="shared" si="2"/>
        <v>0</v>
      </c>
      <c r="AF8" s="132">
        <f t="shared" si="2"/>
        <v>0</v>
      </c>
      <c r="AG8" s="132">
        <f t="shared" si="2"/>
        <v>0</v>
      </c>
      <c r="AH8" s="132">
        <f t="shared" si="2"/>
        <v>0</v>
      </c>
      <c r="AI8" s="132">
        <f t="shared" si="3"/>
        <v>0</v>
      </c>
      <c r="AJ8" s="132">
        <f t="shared" si="3"/>
        <v>0</v>
      </c>
      <c r="AK8" s="132">
        <f t="shared" si="3"/>
        <v>0</v>
      </c>
      <c r="AL8" s="132">
        <f t="shared" si="3"/>
        <v>0</v>
      </c>
      <c r="AM8" s="132">
        <f t="shared" si="3"/>
        <v>0</v>
      </c>
      <c r="AN8" s="132">
        <f t="shared" si="3"/>
        <v>0</v>
      </c>
      <c r="AO8" s="132">
        <f t="shared" si="3"/>
        <v>0</v>
      </c>
      <c r="AP8" s="132">
        <f t="shared" si="3"/>
        <v>0</v>
      </c>
      <c r="AQ8" s="133">
        <f t="shared" si="3"/>
        <v>0</v>
      </c>
    </row>
    <row r="9" spans="1:45" ht="39.950000000000003" customHeight="1">
      <c r="A9" s="16">
        <v>6</v>
      </c>
      <c r="B9" s="1" t="s">
        <v>21</v>
      </c>
      <c r="C9" s="130">
        <f t="shared" si="1"/>
        <v>0</v>
      </c>
      <c r="D9" s="131">
        <f t="shared" si="1"/>
        <v>0</v>
      </c>
      <c r="E9" s="131">
        <f t="shared" si="1"/>
        <v>0</v>
      </c>
      <c r="F9" s="132">
        <f t="shared" si="1"/>
        <v>0</v>
      </c>
      <c r="G9" s="132">
        <f t="shared" si="1"/>
        <v>0</v>
      </c>
      <c r="H9" s="132">
        <f t="shared" si="1"/>
        <v>1</v>
      </c>
      <c r="I9" s="132">
        <f t="shared" si="1"/>
        <v>0</v>
      </c>
      <c r="J9" s="132">
        <f t="shared" si="1"/>
        <v>0</v>
      </c>
      <c r="K9" s="132">
        <f t="shared" si="1"/>
        <v>0</v>
      </c>
      <c r="L9" s="132">
        <f t="shared" si="1"/>
        <v>0</v>
      </c>
      <c r="M9" s="132">
        <f t="shared" si="1"/>
        <v>0</v>
      </c>
      <c r="N9" s="132">
        <f t="shared" si="1"/>
        <v>0</v>
      </c>
      <c r="O9" s="132">
        <f t="shared" si="1"/>
        <v>0</v>
      </c>
      <c r="P9" s="132">
        <f t="shared" si="1"/>
        <v>0</v>
      </c>
      <c r="Q9" s="132">
        <f t="shared" si="1"/>
        <v>0</v>
      </c>
      <c r="R9" s="132">
        <f t="shared" si="1"/>
        <v>0</v>
      </c>
      <c r="S9" s="132">
        <f t="shared" si="2"/>
        <v>0</v>
      </c>
      <c r="T9" s="132">
        <f t="shared" si="2"/>
        <v>0</v>
      </c>
      <c r="U9" s="132">
        <f t="shared" si="2"/>
        <v>0</v>
      </c>
      <c r="V9" s="132">
        <f t="shared" si="2"/>
        <v>0</v>
      </c>
      <c r="W9" s="132">
        <f t="shared" si="2"/>
        <v>0</v>
      </c>
      <c r="X9" s="132">
        <f t="shared" si="2"/>
        <v>0</v>
      </c>
      <c r="Y9" s="132">
        <f t="shared" si="2"/>
        <v>0</v>
      </c>
      <c r="Z9" s="132">
        <f t="shared" si="2"/>
        <v>0</v>
      </c>
      <c r="AA9" s="132">
        <f t="shared" si="2"/>
        <v>0</v>
      </c>
      <c r="AB9" s="132">
        <f t="shared" si="2"/>
        <v>0</v>
      </c>
      <c r="AC9" s="132">
        <f t="shared" si="2"/>
        <v>0</v>
      </c>
      <c r="AD9" s="132">
        <f t="shared" si="2"/>
        <v>0</v>
      </c>
      <c r="AE9" s="132">
        <f t="shared" si="2"/>
        <v>0</v>
      </c>
      <c r="AF9" s="132">
        <f t="shared" si="2"/>
        <v>0</v>
      </c>
      <c r="AG9" s="132">
        <f t="shared" si="2"/>
        <v>0</v>
      </c>
      <c r="AH9" s="132">
        <f t="shared" si="2"/>
        <v>0</v>
      </c>
      <c r="AI9" s="132">
        <f t="shared" si="3"/>
        <v>0</v>
      </c>
      <c r="AJ9" s="132">
        <f t="shared" si="3"/>
        <v>0</v>
      </c>
      <c r="AK9" s="132">
        <f t="shared" si="3"/>
        <v>0</v>
      </c>
      <c r="AL9" s="132">
        <f t="shared" si="3"/>
        <v>0</v>
      </c>
      <c r="AM9" s="132">
        <f t="shared" si="3"/>
        <v>0</v>
      </c>
      <c r="AN9" s="132">
        <f t="shared" si="3"/>
        <v>0</v>
      </c>
      <c r="AO9" s="132">
        <f t="shared" si="3"/>
        <v>0</v>
      </c>
      <c r="AP9" s="132">
        <f t="shared" si="3"/>
        <v>0</v>
      </c>
      <c r="AQ9" s="133">
        <f t="shared" si="3"/>
        <v>0</v>
      </c>
    </row>
    <row r="10" spans="1:45" ht="39.950000000000003" customHeight="1">
      <c r="A10" s="16">
        <v>7</v>
      </c>
      <c r="B10" s="1" t="s">
        <v>22</v>
      </c>
      <c r="C10" s="130">
        <f t="shared" si="1"/>
        <v>0</v>
      </c>
      <c r="D10" s="131">
        <f t="shared" si="1"/>
        <v>0</v>
      </c>
      <c r="E10" s="131">
        <f t="shared" si="1"/>
        <v>0</v>
      </c>
      <c r="F10" s="132">
        <f t="shared" si="1"/>
        <v>0</v>
      </c>
      <c r="G10" s="132">
        <f t="shared" si="1"/>
        <v>0</v>
      </c>
      <c r="H10" s="132">
        <f t="shared" si="1"/>
        <v>0</v>
      </c>
      <c r="I10" s="132">
        <f t="shared" si="1"/>
        <v>1</v>
      </c>
      <c r="J10" s="132">
        <f t="shared" si="1"/>
        <v>0</v>
      </c>
      <c r="K10" s="132">
        <f t="shared" si="1"/>
        <v>0</v>
      </c>
      <c r="L10" s="132">
        <f t="shared" si="1"/>
        <v>0</v>
      </c>
      <c r="M10" s="132">
        <f t="shared" si="1"/>
        <v>0</v>
      </c>
      <c r="N10" s="132">
        <f t="shared" si="1"/>
        <v>0</v>
      </c>
      <c r="O10" s="132">
        <f t="shared" si="1"/>
        <v>0</v>
      </c>
      <c r="P10" s="132">
        <f t="shared" si="1"/>
        <v>0</v>
      </c>
      <c r="Q10" s="132">
        <f t="shared" si="1"/>
        <v>0</v>
      </c>
      <c r="R10" s="132">
        <f t="shared" si="1"/>
        <v>0</v>
      </c>
      <c r="S10" s="132">
        <f t="shared" si="2"/>
        <v>0</v>
      </c>
      <c r="T10" s="132">
        <f t="shared" si="2"/>
        <v>0</v>
      </c>
      <c r="U10" s="132">
        <f t="shared" si="2"/>
        <v>0</v>
      </c>
      <c r="V10" s="132">
        <f t="shared" si="2"/>
        <v>0</v>
      </c>
      <c r="W10" s="132">
        <f t="shared" si="2"/>
        <v>0</v>
      </c>
      <c r="X10" s="132">
        <f t="shared" si="2"/>
        <v>0</v>
      </c>
      <c r="Y10" s="132">
        <f t="shared" si="2"/>
        <v>0</v>
      </c>
      <c r="Z10" s="132">
        <f t="shared" si="2"/>
        <v>0</v>
      </c>
      <c r="AA10" s="132">
        <f t="shared" si="2"/>
        <v>0</v>
      </c>
      <c r="AB10" s="132">
        <f t="shared" si="2"/>
        <v>0</v>
      </c>
      <c r="AC10" s="132">
        <f t="shared" si="2"/>
        <v>0</v>
      </c>
      <c r="AD10" s="132">
        <f t="shared" si="2"/>
        <v>0</v>
      </c>
      <c r="AE10" s="132">
        <f t="shared" si="2"/>
        <v>0</v>
      </c>
      <c r="AF10" s="132">
        <f t="shared" si="2"/>
        <v>0</v>
      </c>
      <c r="AG10" s="132">
        <f t="shared" si="2"/>
        <v>0</v>
      </c>
      <c r="AH10" s="132">
        <f t="shared" si="2"/>
        <v>0</v>
      </c>
      <c r="AI10" s="132">
        <f t="shared" si="3"/>
        <v>0</v>
      </c>
      <c r="AJ10" s="132">
        <f t="shared" si="3"/>
        <v>0</v>
      </c>
      <c r="AK10" s="132">
        <f t="shared" si="3"/>
        <v>0</v>
      </c>
      <c r="AL10" s="132">
        <f t="shared" si="3"/>
        <v>0</v>
      </c>
      <c r="AM10" s="132">
        <f t="shared" si="3"/>
        <v>0</v>
      </c>
      <c r="AN10" s="132">
        <f t="shared" si="3"/>
        <v>0</v>
      </c>
      <c r="AO10" s="132">
        <f t="shared" si="3"/>
        <v>0</v>
      </c>
      <c r="AP10" s="132">
        <f t="shared" si="3"/>
        <v>0</v>
      </c>
      <c r="AQ10" s="133">
        <f t="shared" si="3"/>
        <v>0</v>
      </c>
    </row>
    <row r="11" spans="1:45" ht="39.950000000000003" customHeight="1">
      <c r="A11" s="16">
        <v>8</v>
      </c>
      <c r="B11" s="1" t="s">
        <v>23</v>
      </c>
      <c r="C11" s="130">
        <f t="shared" si="1"/>
        <v>0</v>
      </c>
      <c r="D11" s="131">
        <f t="shared" si="1"/>
        <v>0</v>
      </c>
      <c r="E11" s="131">
        <f t="shared" si="1"/>
        <v>0</v>
      </c>
      <c r="F11" s="132">
        <f t="shared" si="1"/>
        <v>0</v>
      </c>
      <c r="G11" s="132">
        <f t="shared" si="1"/>
        <v>0</v>
      </c>
      <c r="H11" s="132">
        <f t="shared" si="1"/>
        <v>0</v>
      </c>
      <c r="I11" s="132">
        <f t="shared" si="1"/>
        <v>0</v>
      </c>
      <c r="J11" s="132">
        <f t="shared" si="1"/>
        <v>1</v>
      </c>
      <c r="K11" s="132">
        <f t="shared" si="1"/>
        <v>0</v>
      </c>
      <c r="L11" s="132">
        <f t="shared" si="1"/>
        <v>0</v>
      </c>
      <c r="M11" s="132">
        <f t="shared" si="1"/>
        <v>0</v>
      </c>
      <c r="N11" s="132">
        <f t="shared" si="1"/>
        <v>0</v>
      </c>
      <c r="O11" s="132">
        <f t="shared" si="1"/>
        <v>0</v>
      </c>
      <c r="P11" s="132">
        <f t="shared" si="1"/>
        <v>0</v>
      </c>
      <c r="Q11" s="132">
        <f t="shared" si="1"/>
        <v>0</v>
      </c>
      <c r="R11" s="132">
        <f t="shared" si="1"/>
        <v>0</v>
      </c>
      <c r="S11" s="132">
        <f t="shared" si="2"/>
        <v>0</v>
      </c>
      <c r="T11" s="132">
        <f t="shared" si="2"/>
        <v>0</v>
      </c>
      <c r="U11" s="132">
        <f t="shared" si="2"/>
        <v>0</v>
      </c>
      <c r="V11" s="132">
        <f t="shared" si="2"/>
        <v>0</v>
      </c>
      <c r="W11" s="132">
        <f t="shared" si="2"/>
        <v>0</v>
      </c>
      <c r="X11" s="132">
        <f t="shared" si="2"/>
        <v>0</v>
      </c>
      <c r="Y11" s="132">
        <f t="shared" si="2"/>
        <v>0</v>
      </c>
      <c r="Z11" s="132">
        <f t="shared" si="2"/>
        <v>0</v>
      </c>
      <c r="AA11" s="132">
        <f t="shared" si="2"/>
        <v>0</v>
      </c>
      <c r="AB11" s="132">
        <f t="shared" si="2"/>
        <v>0</v>
      </c>
      <c r="AC11" s="132">
        <f t="shared" si="2"/>
        <v>0</v>
      </c>
      <c r="AD11" s="132">
        <f t="shared" si="2"/>
        <v>0</v>
      </c>
      <c r="AE11" s="132">
        <f t="shared" si="2"/>
        <v>0</v>
      </c>
      <c r="AF11" s="132">
        <f t="shared" si="2"/>
        <v>0</v>
      </c>
      <c r="AG11" s="132">
        <f t="shared" si="2"/>
        <v>0</v>
      </c>
      <c r="AH11" s="132">
        <f t="shared" si="2"/>
        <v>0</v>
      </c>
      <c r="AI11" s="132">
        <f t="shared" si="3"/>
        <v>0</v>
      </c>
      <c r="AJ11" s="132">
        <f t="shared" si="3"/>
        <v>0</v>
      </c>
      <c r="AK11" s="132">
        <f t="shared" si="3"/>
        <v>0</v>
      </c>
      <c r="AL11" s="132">
        <f t="shared" si="3"/>
        <v>0</v>
      </c>
      <c r="AM11" s="132">
        <f t="shared" si="3"/>
        <v>0</v>
      </c>
      <c r="AN11" s="132">
        <f t="shared" si="3"/>
        <v>0</v>
      </c>
      <c r="AO11" s="132">
        <f t="shared" si="3"/>
        <v>0</v>
      </c>
      <c r="AP11" s="132">
        <f t="shared" si="3"/>
        <v>0</v>
      </c>
      <c r="AQ11" s="133">
        <f t="shared" si="3"/>
        <v>0</v>
      </c>
    </row>
    <row r="12" spans="1:45" ht="39.950000000000003" customHeight="1">
      <c r="A12" s="16">
        <v>9</v>
      </c>
      <c r="B12" s="1" t="s">
        <v>24</v>
      </c>
      <c r="C12" s="130">
        <f t="shared" si="1"/>
        <v>0</v>
      </c>
      <c r="D12" s="131">
        <f t="shared" si="1"/>
        <v>0</v>
      </c>
      <c r="E12" s="131">
        <f t="shared" si="1"/>
        <v>0</v>
      </c>
      <c r="F12" s="132">
        <f t="shared" si="1"/>
        <v>0</v>
      </c>
      <c r="G12" s="132">
        <f t="shared" si="1"/>
        <v>0</v>
      </c>
      <c r="H12" s="132">
        <f t="shared" si="1"/>
        <v>0</v>
      </c>
      <c r="I12" s="132">
        <f t="shared" si="1"/>
        <v>0</v>
      </c>
      <c r="J12" s="132">
        <f t="shared" si="1"/>
        <v>0</v>
      </c>
      <c r="K12" s="132">
        <f t="shared" si="1"/>
        <v>1</v>
      </c>
      <c r="L12" s="132">
        <f t="shared" si="1"/>
        <v>0</v>
      </c>
      <c r="M12" s="132">
        <f t="shared" si="1"/>
        <v>0</v>
      </c>
      <c r="N12" s="132">
        <f t="shared" si="1"/>
        <v>0</v>
      </c>
      <c r="O12" s="132">
        <f t="shared" si="1"/>
        <v>0</v>
      </c>
      <c r="P12" s="132">
        <f t="shared" si="1"/>
        <v>0</v>
      </c>
      <c r="Q12" s="132">
        <f t="shared" si="1"/>
        <v>0</v>
      </c>
      <c r="R12" s="132">
        <f t="shared" si="1"/>
        <v>0</v>
      </c>
      <c r="S12" s="132">
        <f t="shared" si="2"/>
        <v>0</v>
      </c>
      <c r="T12" s="132">
        <f t="shared" si="2"/>
        <v>0</v>
      </c>
      <c r="U12" s="132">
        <f t="shared" si="2"/>
        <v>0</v>
      </c>
      <c r="V12" s="132">
        <f t="shared" si="2"/>
        <v>0</v>
      </c>
      <c r="W12" s="132">
        <f t="shared" si="2"/>
        <v>0</v>
      </c>
      <c r="X12" s="132">
        <f t="shared" si="2"/>
        <v>0</v>
      </c>
      <c r="Y12" s="132">
        <f t="shared" si="2"/>
        <v>0</v>
      </c>
      <c r="Z12" s="132">
        <f t="shared" si="2"/>
        <v>0</v>
      </c>
      <c r="AA12" s="132">
        <f t="shared" si="2"/>
        <v>0</v>
      </c>
      <c r="AB12" s="132">
        <f t="shared" si="2"/>
        <v>0</v>
      </c>
      <c r="AC12" s="132">
        <f t="shared" si="2"/>
        <v>0</v>
      </c>
      <c r="AD12" s="132">
        <f t="shared" si="2"/>
        <v>0</v>
      </c>
      <c r="AE12" s="132">
        <f t="shared" si="2"/>
        <v>0</v>
      </c>
      <c r="AF12" s="132">
        <f t="shared" si="2"/>
        <v>0</v>
      </c>
      <c r="AG12" s="132">
        <f t="shared" si="2"/>
        <v>0</v>
      </c>
      <c r="AH12" s="132">
        <f t="shared" si="2"/>
        <v>0</v>
      </c>
      <c r="AI12" s="132">
        <f t="shared" si="3"/>
        <v>0</v>
      </c>
      <c r="AJ12" s="132">
        <f t="shared" si="3"/>
        <v>0</v>
      </c>
      <c r="AK12" s="132">
        <f t="shared" si="3"/>
        <v>0</v>
      </c>
      <c r="AL12" s="132">
        <f t="shared" si="3"/>
        <v>0</v>
      </c>
      <c r="AM12" s="132">
        <f t="shared" si="3"/>
        <v>0</v>
      </c>
      <c r="AN12" s="132">
        <f t="shared" si="3"/>
        <v>0</v>
      </c>
      <c r="AO12" s="132">
        <f t="shared" si="3"/>
        <v>0</v>
      </c>
      <c r="AP12" s="132">
        <f t="shared" si="3"/>
        <v>0</v>
      </c>
      <c r="AQ12" s="133">
        <f t="shared" si="3"/>
        <v>0</v>
      </c>
    </row>
    <row r="13" spans="1:45" ht="39.950000000000003" customHeight="1">
      <c r="A13" s="16">
        <v>10</v>
      </c>
      <c r="B13" s="1" t="s">
        <v>25</v>
      </c>
      <c r="C13" s="130">
        <f t="shared" si="1"/>
        <v>0</v>
      </c>
      <c r="D13" s="131">
        <f t="shared" si="1"/>
        <v>0</v>
      </c>
      <c r="E13" s="131">
        <f t="shared" si="1"/>
        <v>0</v>
      </c>
      <c r="F13" s="132">
        <f t="shared" si="1"/>
        <v>0</v>
      </c>
      <c r="G13" s="132">
        <f t="shared" si="1"/>
        <v>0</v>
      </c>
      <c r="H13" s="132">
        <f t="shared" si="1"/>
        <v>0</v>
      </c>
      <c r="I13" s="132">
        <f t="shared" si="1"/>
        <v>0</v>
      </c>
      <c r="J13" s="132">
        <f t="shared" si="1"/>
        <v>0</v>
      </c>
      <c r="K13" s="132">
        <f t="shared" si="1"/>
        <v>0</v>
      </c>
      <c r="L13" s="132">
        <f t="shared" si="1"/>
        <v>1</v>
      </c>
      <c r="M13" s="132">
        <f t="shared" si="1"/>
        <v>0</v>
      </c>
      <c r="N13" s="132">
        <f t="shared" si="1"/>
        <v>0</v>
      </c>
      <c r="O13" s="132">
        <f t="shared" si="1"/>
        <v>0</v>
      </c>
      <c r="P13" s="132">
        <f t="shared" si="1"/>
        <v>0</v>
      </c>
      <c r="Q13" s="132">
        <f t="shared" si="1"/>
        <v>0</v>
      </c>
      <c r="R13" s="132">
        <f t="shared" si="1"/>
        <v>0</v>
      </c>
      <c r="S13" s="132">
        <f t="shared" si="2"/>
        <v>0</v>
      </c>
      <c r="T13" s="132">
        <f t="shared" si="2"/>
        <v>0</v>
      </c>
      <c r="U13" s="132">
        <f t="shared" si="2"/>
        <v>0</v>
      </c>
      <c r="V13" s="132">
        <f t="shared" si="2"/>
        <v>0</v>
      </c>
      <c r="W13" s="132">
        <f t="shared" si="2"/>
        <v>0</v>
      </c>
      <c r="X13" s="132">
        <f t="shared" si="2"/>
        <v>0</v>
      </c>
      <c r="Y13" s="132">
        <f t="shared" si="2"/>
        <v>0</v>
      </c>
      <c r="Z13" s="132">
        <f t="shared" si="2"/>
        <v>0</v>
      </c>
      <c r="AA13" s="132">
        <f t="shared" si="2"/>
        <v>0</v>
      </c>
      <c r="AB13" s="132">
        <f t="shared" si="2"/>
        <v>0</v>
      </c>
      <c r="AC13" s="132">
        <f t="shared" si="2"/>
        <v>0</v>
      </c>
      <c r="AD13" s="132">
        <f t="shared" si="2"/>
        <v>0</v>
      </c>
      <c r="AE13" s="132">
        <f t="shared" si="2"/>
        <v>0</v>
      </c>
      <c r="AF13" s="132">
        <f t="shared" si="2"/>
        <v>0</v>
      </c>
      <c r="AG13" s="132">
        <f t="shared" si="2"/>
        <v>0</v>
      </c>
      <c r="AH13" s="132">
        <f t="shared" si="2"/>
        <v>0</v>
      </c>
      <c r="AI13" s="132">
        <f t="shared" si="3"/>
        <v>0</v>
      </c>
      <c r="AJ13" s="132">
        <f t="shared" si="3"/>
        <v>0</v>
      </c>
      <c r="AK13" s="132">
        <f t="shared" si="3"/>
        <v>0</v>
      </c>
      <c r="AL13" s="132">
        <f t="shared" si="3"/>
        <v>0</v>
      </c>
      <c r="AM13" s="132">
        <f t="shared" si="3"/>
        <v>0</v>
      </c>
      <c r="AN13" s="132">
        <f t="shared" si="3"/>
        <v>0</v>
      </c>
      <c r="AO13" s="132">
        <f t="shared" si="3"/>
        <v>0</v>
      </c>
      <c r="AP13" s="132">
        <f t="shared" si="3"/>
        <v>0</v>
      </c>
      <c r="AQ13" s="133">
        <f t="shared" si="3"/>
        <v>0</v>
      </c>
    </row>
    <row r="14" spans="1:45" ht="39.950000000000003" customHeight="1">
      <c r="A14" s="16">
        <v>11</v>
      </c>
      <c r="B14" s="1" t="s">
        <v>26</v>
      </c>
      <c r="C14" s="130">
        <f t="shared" si="1"/>
        <v>0</v>
      </c>
      <c r="D14" s="131">
        <f t="shared" si="1"/>
        <v>0</v>
      </c>
      <c r="E14" s="131">
        <f t="shared" si="1"/>
        <v>0</v>
      </c>
      <c r="F14" s="132">
        <f t="shared" si="1"/>
        <v>0</v>
      </c>
      <c r="G14" s="132">
        <f t="shared" si="1"/>
        <v>0</v>
      </c>
      <c r="H14" s="132">
        <f t="shared" si="1"/>
        <v>0</v>
      </c>
      <c r="I14" s="132">
        <f t="shared" si="1"/>
        <v>0</v>
      </c>
      <c r="J14" s="132">
        <f t="shared" si="1"/>
        <v>0</v>
      </c>
      <c r="K14" s="132">
        <f t="shared" si="1"/>
        <v>0</v>
      </c>
      <c r="L14" s="132">
        <f t="shared" si="1"/>
        <v>0</v>
      </c>
      <c r="M14" s="132">
        <f t="shared" si="1"/>
        <v>1</v>
      </c>
      <c r="N14" s="132">
        <f t="shared" si="1"/>
        <v>0</v>
      </c>
      <c r="O14" s="132">
        <f t="shared" si="1"/>
        <v>0</v>
      </c>
      <c r="P14" s="132">
        <f t="shared" si="1"/>
        <v>0</v>
      </c>
      <c r="Q14" s="132">
        <f t="shared" si="1"/>
        <v>0</v>
      </c>
      <c r="R14" s="132">
        <f t="shared" si="1"/>
        <v>0</v>
      </c>
      <c r="S14" s="132">
        <f t="shared" si="2"/>
        <v>0</v>
      </c>
      <c r="T14" s="132">
        <f t="shared" si="2"/>
        <v>0</v>
      </c>
      <c r="U14" s="132">
        <f t="shared" si="2"/>
        <v>0</v>
      </c>
      <c r="V14" s="132">
        <f t="shared" si="2"/>
        <v>0</v>
      </c>
      <c r="W14" s="132">
        <f t="shared" si="2"/>
        <v>0</v>
      </c>
      <c r="X14" s="132">
        <f t="shared" si="2"/>
        <v>0</v>
      </c>
      <c r="Y14" s="132">
        <f t="shared" si="2"/>
        <v>0</v>
      </c>
      <c r="Z14" s="132">
        <f t="shared" si="2"/>
        <v>0</v>
      </c>
      <c r="AA14" s="132">
        <f t="shared" si="2"/>
        <v>0</v>
      </c>
      <c r="AB14" s="132">
        <f t="shared" si="2"/>
        <v>0</v>
      </c>
      <c r="AC14" s="132">
        <f t="shared" si="2"/>
        <v>0</v>
      </c>
      <c r="AD14" s="132">
        <f t="shared" si="2"/>
        <v>0</v>
      </c>
      <c r="AE14" s="132">
        <f t="shared" si="2"/>
        <v>0</v>
      </c>
      <c r="AF14" s="132">
        <f t="shared" si="2"/>
        <v>0</v>
      </c>
      <c r="AG14" s="132">
        <f t="shared" si="2"/>
        <v>0</v>
      </c>
      <c r="AH14" s="132">
        <f t="shared" si="2"/>
        <v>0</v>
      </c>
      <c r="AI14" s="132">
        <f t="shared" si="3"/>
        <v>0</v>
      </c>
      <c r="AJ14" s="132">
        <f t="shared" si="3"/>
        <v>0</v>
      </c>
      <c r="AK14" s="132">
        <f t="shared" si="3"/>
        <v>0</v>
      </c>
      <c r="AL14" s="132">
        <f t="shared" si="3"/>
        <v>0</v>
      </c>
      <c r="AM14" s="132">
        <f t="shared" si="3"/>
        <v>0</v>
      </c>
      <c r="AN14" s="132">
        <f t="shared" si="3"/>
        <v>0</v>
      </c>
      <c r="AO14" s="132">
        <f t="shared" si="3"/>
        <v>0</v>
      </c>
      <c r="AP14" s="132">
        <f t="shared" si="3"/>
        <v>0</v>
      </c>
      <c r="AQ14" s="133">
        <f t="shared" si="3"/>
        <v>0</v>
      </c>
    </row>
    <row r="15" spans="1:45" ht="39.950000000000003" customHeight="1">
      <c r="A15" s="16">
        <v>12</v>
      </c>
      <c r="B15" s="1" t="s">
        <v>27</v>
      </c>
      <c r="C15" s="130">
        <f t="shared" si="1"/>
        <v>0</v>
      </c>
      <c r="D15" s="131">
        <f t="shared" si="1"/>
        <v>0</v>
      </c>
      <c r="E15" s="131">
        <f t="shared" si="1"/>
        <v>0</v>
      </c>
      <c r="F15" s="132">
        <f t="shared" si="1"/>
        <v>0</v>
      </c>
      <c r="G15" s="132">
        <f t="shared" si="1"/>
        <v>0</v>
      </c>
      <c r="H15" s="132">
        <f t="shared" si="1"/>
        <v>0</v>
      </c>
      <c r="I15" s="132">
        <f t="shared" si="1"/>
        <v>0</v>
      </c>
      <c r="J15" s="132">
        <f t="shared" si="1"/>
        <v>0</v>
      </c>
      <c r="K15" s="132">
        <f t="shared" si="1"/>
        <v>0</v>
      </c>
      <c r="L15" s="132">
        <f t="shared" si="1"/>
        <v>0</v>
      </c>
      <c r="M15" s="132">
        <f t="shared" si="1"/>
        <v>0</v>
      </c>
      <c r="N15" s="132">
        <f t="shared" si="1"/>
        <v>1</v>
      </c>
      <c r="O15" s="132">
        <f t="shared" si="1"/>
        <v>0</v>
      </c>
      <c r="P15" s="132">
        <f t="shared" si="1"/>
        <v>0</v>
      </c>
      <c r="Q15" s="132">
        <f t="shared" si="1"/>
        <v>0</v>
      </c>
      <c r="R15" s="132">
        <f t="shared" si="1"/>
        <v>0</v>
      </c>
      <c r="S15" s="132">
        <f t="shared" si="2"/>
        <v>0</v>
      </c>
      <c r="T15" s="132">
        <f t="shared" si="2"/>
        <v>0</v>
      </c>
      <c r="U15" s="132">
        <f t="shared" si="2"/>
        <v>0</v>
      </c>
      <c r="V15" s="132">
        <f t="shared" si="2"/>
        <v>0</v>
      </c>
      <c r="W15" s="132">
        <f t="shared" si="2"/>
        <v>0</v>
      </c>
      <c r="X15" s="132">
        <f t="shared" si="2"/>
        <v>0</v>
      </c>
      <c r="Y15" s="132">
        <f t="shared" si="2"/>
        <v>0</v>
      </c>
      <c r="Z15" s="132">
        <f t="shared" si="2"/>
        <v>0</v>
      </c>
      <c r="AA15" s="132">
        <f t="shared" si="2"/>
        <v>0</v>
      </c>
      <c r="AB15" s="132">
        <f t="shared" si="2"/>
        <v>0</v>
      </c>
      <c r="AC15" s="132">
        <f t="shared" si="2"/>
        <v>0</v>
      </c>
      <c r="AD15" s="132">
        <f t="shared" si="2"/>
        <v>0</v>
      </c>
      <c r="AE15" s="132">
        <f t="shared" si="2"/>
        <v>0</v>
      </c>
      <c r="AF15" s="132">
        <f t="shared" si="2"/>
        <v>0</v>
      </c>
      <c r="AG15" s="132">
        <f t="shared" si="2"/>
        <v>0</v>
      </c>
      <c r="AH15" s="132">
        <f t="shared" si="2"/>
        <v>0</v>
      </c>
      <c r="AI15" s="132">
        <f t="shared" si="3"/>
        <v>0</v>
      </c>
      <c r="AJ15" s="132">
        <f t="shared" si="3"/>
        <v>0</v>
      </c>
      <c r="AK15" s="132">
        <f t="shared" si="3"/>
        <v>0</v>
      </c>
      <c r="AL15" s="132">
        <f t="shared" si="3"/>
        <v>0</v>
      </c>
      <c r="AM15" s="132">
        <f t="shared" si="3"/>
        <v>0</v>
      </c>
      <c r="AN15" s="132">
        <f t="shared" si="3"/>
        <v>0</v>
      </c>
      <c r="AO15" s="132">
        <f t="shared" si="3"/>
        <v>0</v>
      </c>
      <c r="AP15" s="132">
        <f t="shared" si="3"/>
        <v>0</v>
      </c>
      <c r="AQ15" s="133">
        <f t="shared" si="3"/>
        <v>0</v>
      </c>
    </row>
    <row r="16" spans="1:45" ht="39.950000000000003" customHeight="1">
      <c r="A16" s="16">
        <v>13</v>
      </c>
      <c r="B16" s="1" t="s">
        <v>28</v>
      </c>
      <c r="C16" s="130">
        <f t="shared" si="1"/>
        <v>0</v>
      </c>
      <c r="D16" s="131">
        <f t="shared" si="1"/>
        <v>0</v>
      </c>
      <c r="E16" s="131">
        <f t="shared" si="1"/>
        <v>0</v>
      </c>
      <c r="F16" s="132">
        <f t="shared" si="1"/>
        <v>0</v>
      </c>
      <c r="G16" s="132">
        <f t="shared" si="1"/>
        <v>0</v>
      </c>
      <c r="H16" s="132">
        <f t="shared" si="1"/>
        <v>0</v>
      </c>
      <c r="I16" s="132">
        <f t="shared" si="1"/>
        <v>0</v>
      </c>
      <c r="J16" s="132">
        <f t="shared" si="1"/>
        <v>0</v>
      </c>
      <c r="K16" s="132">
        <f t="shared" si="1"/>
        <v>0</v>
      </c>
      <c r="L16" s="132">
        <f t="shared" si="1"/>
        <v>0</v>
      </c>
      <c r="M16" s="132">
        <f t="shared" si="1"/>
        <v>0</v>
      </c>
      <c r="N16" s="132">
        <f t="shared" si="1"/>
        <v>0</v>
      </c>
      <c r="O16" s="132">
        <f t="shared" si="1"/>
        <v>1</v>
      </c>
      <c r="P16" s="132">
        <f t="shared" si="1"/>
        <v>0</v>
      </c>
      <c r="Q16" s="132">
        <f t="shared" si="1"/>
        <v>0</v>
      </c>
      <c r="R16" s="132">
        <f t="shared" si="1"/>
        <v>0</v>
      </c>
      <c r="S16" s="132">
        <f t="shared" si="2"/>
        <v>0</v>
      </c>
      <c r="T16" s="132">
        <f t="shared" si="2"/>
        <v>0</v>
      </c>
      <c r="U16" s="132">
        <f t="shared" si="2"/>
        <v>0</v>
      </c>
      <c r="V16" s="132">
        <f t="shared" si="2"/>
        <v>0</v>
      </c>
      <c r="W16" s="132">
        <f t="shared" si="2"/>
        <v>0</v>
      </c>
      <c r="X16" s="132">
        <f t="shared" si="2"/>
        <v>0</v>
      </c>
      <c r="Y16" s="132">
        <f t="shared" si="2"/>
        <v>0</v>
      </c>
      <c r="Z16" s="132">
        <f t="shared" si="2"/>
        <v>0</v>
      </c>
      <c r="AA16" s="132">
        <f t="shared" si="2"/>
        <v>0</v>
      </c>
      <c r="AB16" s="132">
        <f t="shared" si="2"/>
        <v>0</v>
      </c>
      <c r="AC16" s="132">
        <f t="shared" si="2"/>
        <v>0</v>
      </c>
      <c r="AD16" s="132">
        <f t="shared" si="2"/>
        <v>0</v>
      </c>
      <c r="AE16" s="132">
        <f t="shared" si="2"/>
        <v>0</v>
      </c>
      <c r="AF16" s="132">
        <f t="shared" si="2"/>
        <v>0</v>
      </c>
      <c r="AG16" s="132">
        <f t="shared" si="2"/>
        <v>0</v>
      </c>
      <c r="AH16" s="132">
        <f t="shared" si="2"/>
        <v>0</v>
      </c>
      <c r="AI16" s="132">
        <f t="shared" si="3"/>
        <v>0</v>
      </c>
      <c r="AJ16" s="132">
        <f t="shared" si="3"/>
        <v>0</v>
      </c>
      <c r="AK16" s="132">
        <f t="shared" si="3"/>
        <v>0</v>
      </c>
      <c r="AL16" s="132">
        <f t="shared" si="3"/>
        <v>0</v>
      </c>
      <c r="AM16" s="132">
        <f t="shared" si="3"/>
        <v>0</v>
      </c>
      <c r="AN16" s="132">
        <f t="shared" si="3"/>
        <v>0</v>
      </c>
      <c r="AO16" s="132">
        <f t="shared" si="3"/>
        <v>0</v>
      </c>
      <c r="AP16" s="132">
        <f t="shared" si="3"/>
        <v>0</v>
      </c>
      <c r="AQ16" s="133">
        <f t="shared" si="3"/>
        <v>0</v>
      </c>
    </row>
    <row r="17" spans="1:43" ht="39.950000000000003" customHeight="1">
      <c r="A17" s="16">
        <v>14</v>
      </c>
      <c r="B17" s="1" t="s">
        <v>29</v>
      </c>
      <c r="C17" s="130">
        <f t="shared" si="1"/>
        <v>0</v>
      </c>
      <c r="D17" s="131">
        <f t="shared" si="1"/>
        <v>0</v>
      </c>
      <c r="E17" s="131">
        <f t="shared" si="1"/>
        <v>0</v>
      </c>
      <c r="F17" s="132">
        <f t="shared" si="1"/>
        <v>0</v>
      </c>
      <c r="G17" s="132">
        <f t="shared" si="1"/>
        <v>0</v>
      </c>
      <c r="H17" s="132">
        <f t="shared" si="1"/>
        <v>0</v>
      </c>
      <c r="I17" s="132">
        <f t="shared" si="1"/>
        <v>0</v>
      </c>
      <c r="J17" s="132">
        <f t="shared" si="1"/>
        <v>0</v>
      </c>
      <c r="K17" s="132">
        <f t="shared" si="1"/>
        <v>0</v>
      </c>
      <c r="L17" s="132">
        <f t="shared" si="1"/>
        <v>0</v>
      </c>
      <c r="M17" s="132">
        <f t="shared" si="1"/>
        <v>0</v>
      </c>
      <c r="N17" s="132">
        <f t="shared" si="1"/>
        <v>0</v>
      </c>
      <c r="O17" s="132">
        <f t="shared" si="1"/>
        <v>0</v>
      </c>
      <c r="P17" s="132">
        <f t="shared" si="1"/>
        <v>1</v>
      </c>
      <c r="Q17" s="132">
        <f t="shared" si="1"/>
        <v>0</v>
      </c>
      <c r="R17" s="132">
        <f t="shared" si="1"/>
        <v>0</v>
      </c>
      <c r="S17" s="132">
        <f t="shared" si="2"/>
        <v>0</v>
      </c>
      <c r="T17" s="132">
        <f t="shared" si="2"/>
        <v>0</v>
      </c>
      <c r="U17" s="132">
        <f t="shared" si="2"/>
        <v>0</v>
      </c>
      <c r="V17" s="132">
        <f t="shared" si="2"/>
        <v>0</v>
      </c>
      <c r="W17" s="132">
        <f t="shared" si="2"/>
        <v>0</v>
      </c>
      <c r="X17" s="132">
        <f t="shared" si="2"/>
        <v>0</v>
      </c>
      <c r="Y17" s="132">
        <f t="shared" si="2"/>
        <v>0</v>
      </c>
      <c r="Z17" s="132">
        <f t="shared" si="2"/>
        <v>0</v>
      </c>
      <c r="AA17" s="132">
        <f t="shared" si="2"/>
        <v>0</v>
      </c>
      <c r="AB17" s="132">
        <f t="shared" si="2"/>
        <v>0</v>
      </c>
      <c r="AC17" s="132">
        <f t="shared" si="2"/>
        <v>0</v>
      </c>
      <c r="AD17" s="132">
        <f t="shared" si="2"/>
        <v>0</v>
      </c>
      <c r="AE17" s="132">
        <f t="shared" si="2"/>
        <v>0</v>
      </c>
      <c r="AF17" s="132">
        <f t="shared" si="2"/>
        <v>0</v>
      </c>
      <c r="AG17" s="132">
        <f t="shared" si="2"/>
        <v>0</v>
      </c>
      <c r="AH17" s="132">
        <f t="shared" si="2"/>
        <v>0</v>
      </c>
      <c r="AI17" s="132">
        <f t="shared" si="3"/>
        <v>0</v>
      </c>
      <c r="AJ17" s="132">
        <f t="shared" si="3"/>
        <v>0</v>
      </c>
      <c r="AK17" s="132">
        <f t="shared" si="3"/>
        <v>0</v>
      </c>
      <c r="AL17" s="132">
        <f t="shared" si="3"/>
        <v>0</v>
      </c>
      <c r="AM17" s="132">
        <f t="shared" si="3"/>
        <v>0</v>
      </c>
      <c r="AN17" s="132">
        <f t="shared" si="3"/>
        <v>0</v>
      </c>
      <c r="AO17" s="132">
        <f t="shared" si="3"/>
        <v>0</v>
      </c>
      <c r="AP17" s="132">
        <f t="shared" si="3"/>
        <v>0</v>
      </c>
      <c r="AQ17" s="133">
        <f t="shared" si="3"/>
        <v>0</v>
      </c>
    </row>
    <row r="18" spans="1:43" ht="39.950000000000003" customHeight="1">
      <c r="A18" s="16">
        <v>15</v>
      </c>
      <c r="B18" s="1" t="s">
        <v>30</v>
      </c>
      <c r="C18" s="130">
        <f t="shared" si="1"/>
        <v>0</v>
      </c>
      <c r="D18" s="131">
        <f t="shared" si="1"/>
        <v>0</v>
      </c>
      <c r="E18" s="131">
        <f t="shared" si="1"/>
        <v>0</v>
      </c>
      <c r="F18" s="132">
        <f t="shared" si="1"/>
        <v>0</v>
      </c>
      <c r="G18" s="132">
        <f t="shared" si="1"/>
        <v>0</v>
      </c>
      <c r="H18" s="132">
        <f t="shared" si="1"/>
        <v>0</v>
      </c>
      <c r="I18" s="132">
        <f t="shared" si="1"/>
        <v>0</v>
      </c>
      <c r="J18" s="132">
        <f t="shared" si="1"/>
        <v>0</v>
      </c>
      <c r="K18" s="132">
        <f t="shared" si="1"/>
        <v>0</v>
      </c>
      <c r="L18" s="132">
        <f t="shared" si="1"/>
        <v>0</v>
      </c>
      <c r="M18" s="132">
        <f t="shared" si="1"/>
        <v>0</v>
      </c>
      <c r="N18" s="132">
        <f t="shared" si="1"/>
        <v>0</v>
      </c>
      <c r="O18" s="132">
        <f t="shared" si="1"/>
        <v>0</v>
      </c>
      <c r="P18" s="132">
        <f t="shared" si="1"/>
        <v>0</v>
      </c>
      <c r="Q18" s="132">
        <f t="shared" si="1"/>
        <v>1</v>
      </c>
      <c r="R18" s="132">
        <f t="shared" si="1"/>
        <v>0</v>
      </c>
      <c r="S18" s="132">
        <f t="shared" si="2"/>
        <v>0</v>
      </c>
      <c r="T18" s="132">
        <f t="shared" si="2"/>
        <v>0</v>
      </c>
      <c r="U18" s="132">
        <f t="shared" si="2"/>
        <v>0</v>
      </c>
      <c r="V18" s="132">
        <f t="shared" si="2"/>
        <v>0</v>
      </c>
      <c r="W18" s="132">
        <f t="shared" si="2"/>
        <v>0</v>
      </c>
      <c r="X18" s="132">
        <f t="shared" si="2"/>
        <v>0</v>
      </c>
      <c r="Y18" s="132">
        <f t="shared" si="2"/>
        <v>0</v>
      </c>
      <c r="Z18" s="132">
        <f t="shared" si="2"/>
        <v>0</v>
      </c>
      <c r="AA18" s="132">
        <f t="shared" si="2"/>
        <v>0</v>
      </c>
      <c r="AB18" s="132">
        <f t="shared" si="2"/>
        <v>0</v>
      </c>
      <c r="AC18" s="132">
        <f t="shared" si="2"/>
        <v>0</v>
      </c>
      <c r="AD18" s="132">
        <f t="shared" si="2"/>
        <v>0</v>
      </c>
      <c r="AE18" s="132">
        <f t="shared" si="2"/>
        <v>0</v>
      </c>
      <c r="AF18" s="132">
        <f t="shared" si="2"/>
        <v>0</v>
      </c>
      <c r="AG18" s="132">
        <f t="shared" si="2"/>
        <v>0</v>
      </c>
      <c r="AH18" s="132">
        <f t="shared" si="2"/>
        <v>0</v>
      </c>
      <c r="AI18" s="132">
        <f t="shared" si="3"/>
        <v>0</v>
      </c>
      <c r="AJ18" s="132">
        <f t="shared" si="3"/>
        <v>0</v>
      </c>
      <c r="AK18" s="132">
        <f t="shared" si="3"/>
        <v>0</v>
      </c>
      <c r="AL18" s="132">
        <f t="shared" si="3"/>
        <v>0</v>
      </c>
      <c r="AM18" s="132">
        <f t="shared" si="3"/>
        <v>0</v>
      </c>
      <c r="AN18" s="132">
        <f t="shared" si="3"/>
        <v>0</v>
      </c>
      <c r="AO18" s="132">
        <f t="shared" si="3"/>
        <v>0</v>
      </c>
      <c r="AP18" s="132">
        <f t="shared" si="3"/>
        <v>0</v>
      </c>
      <c r="AQ18" s="133">
        <f t="shared" si="3"/>
        <v>0</v>
      </c>
    </row>
    <row r="19" spans="1:43" ht="39.950000000000003" customHeight="1">
      <c r="A19" s="16">
        <v>16</v>
      </c>
      <c r="B19" s="1" t="s">
        <v>31</v>
      </c>
      <c r="C19" s="130">
        <f t="shared" si="1"/>
        <v>0</v>
      </c>
      <c r="D19" s="131">
        <f t="shared" si="1"/>
        <v>0</v>
      </c>
      <c r="E19" s="131">
        <f t="shared" si="1"/>
        <v>0</v>
      </c>
      <c r="F19" s="132">
        <f t="shared" si="1"/>
        <v>0</v>
      </c>
      <c r="G19" s="132">
        <f t="shared" si="1"/>
        <v>0</v>
      </c>
      <c r="H19" s="132">
        <f t="shared" si="1"/>
        <v>0</v>
      </c>
      <c r="I19" s="132">
        <f t="shared" si="1"/>
        <v>0</v>
      </c>
      <c r="J19" s="132">
        <f t="shared" si="1"/>
        <v>0</v>
      </c>
      <c r="K19" s="132">
        <f t="shared" si="1"/>
        <v>0</v>
      </c>
      <c r="L19" s="132">
        <f t="shared" si="1"/>
        <v>0</v>
      </c>
      <c r="M19" s="132">
        <f t="shared" si="1"/>
        <v>0</v>
      </c>
      <c r="N19" s="132">
        <f t="shared" si="1"/>
        <v>0</v>
      </c>
      <c r="O19" s="132">
        <f t="shared" si="1"/>
        <v>0</v>
      </c>
      <c r="P19" s="132">
        <f t="shared" si="1"/>
        <v>0</v>
      </c>
      <c r="Q19" s="132">
        <f t="shared" si="1"/>
        <v>0</v>
      </c>
      <c r="R19" s="132">
        <f t="shared" si="1"/>
        <v>1</v>
      </c>
      <c r="S19" s="132">
        <f t="shared" si="2"/>
        <v>0</v>
      </c>
      <c r="T19" s="132">
        <f t="shared" si="2"/>
        <v>0</v>
      </c>
      <c r="U19" s="132">
        <f t="shared" si="2"/>
        <v>0</v>
      </c>
      <c r="V19" s="132">
        <f t="shared" si="2"/>
        <v>0</v>
      </c>
      <c r="W19" s="132">
        <f t="shared" si="2"/>
        <v>0</v>
      </c>
      <c r="X19" s="132">
        <f t="shared" si="2"/>
        <v>0</v>
      </c>
      <c r="Y19" s="132">
        <f t="shared" si="2"/>
        <v>0</v>
      </c>
      <c r="Z19" s="132">
        <f t="shared" si="2"/>
        <v>0</v>
      </c>
      <c r="AA19" s="132">
        <f t="shared" si="2"/>
        <v>0</v>
      </c>
      <c r="AB19" s="132">
        <f t="shared" si="2"/>
        <v>0</v>
      </c>
      <c r="AC19" s="132">
        <f t="shared" si="2"/>
        <v>0</v>
      </c>
      <c r="AD19" s="132">
        <f t="shared" si="2"/>
        <v>0</v>
      </c>
      <c r="AE19" s="132">
        <f t="shared" si="2"/>
        <v>0</v>
      </c>
      <c r="AF19" s="132">
        <f t="shared" si="2"/>
        <v>0</v>
      </c>
      <c r="AG19" s="132">
        <f t="shared" si="2"/>
        <v>0</v>
      </c>
      <c r="AH19" s="132">
        <f t="shared" si="2"/>
        <v>0</v>
      </c>
      <c r="AI19" s="132">
        <f t="shared" si="3"/>
        <v>0</v>
      </c>
      <c r="AJ19" s="132">
        <f t="shared" si="3"/>
        <v>0</v>
      </c>
      <c r="AK19" s="132">
        <f t="shared" si="3"/>
        <v>0</v>
      </c>
      <c r="AL19" s="132">
        <f t="shared" si="3"/>
        <v>0</v>
      </c>
      <c r="AM19" s="132">
        <f t="shared" si="3"/>
        <v>0</v>
      </c>
      <c r="AN19" s="132">
        <f t="shared" si="3"/>
        <v>0</v>
      </c>
      <c r="AO19" s="132">
        <f t="shared" si="3"/>
        <v>0</v>
      </c>
      <c r="AP19" s="132">
        <f t="shared" si="3"/>
        <v>0</v>
      </c>
      <c r="AQ19" s="133">
        <f t="shared" si="3"/>
        <v>0</v>
      </c>
    </row>
    <row r="20" spans="1:43" ht="39.950000000000003" customHeight="1">
      <c r="A20" s="16">
        <v>17</v>
      </c>
      <c r="B20" s="1" t="s">
        <v>32</v>
      </c>
      <c r="C20" s="130">
        <f t="shared" si="1"/>
        <v>0</v>
      </c>
      <c r="D20" s="131">
        <f t="shared" si="1"/>
        <v>0</v>
      </c>
      <c r="E20" s="131">
        <f t="shared" si="1"/>
        <v>0</v>
      </c>
      <c r="F20" s="132">
        <f t="shared" si="1"/>
        <v>0</v>
      </c>
      <c r="G20" s="132">
        <f t="shared" si="1"/>
        <v>0</v>
      </c>
      <c r="H20" s="132">
        <f t="shared" si="1"/>
        <v>0</v>
      </c>
      <c r="I20" s="132">
        <f t="shared" si="1"/>
        <v>0</v>
      </c>
      <c r="J20" s="132">
        <f t="shared" si="1"/>
        <v>0</v>
      </c>
      <c r="K20" s="132">
        <f t="shared" si="1"/>
        <v>0</v>
      </c>
      <c r="L20" s="132">
        <f t="shared" si="1"/>
        <v>0</v>
      </c>
      <c r="M20" s="132">
        <f t="shared" si="1"/>
        <v>0</v>
      </c>
      <c r="N20" s="132">
        <f t="shared" si="1"/>
        <v>0</v>
      </c>
      <c r="O20" s="132">
        <f t="shared" si="1"/>
        <v>0</v>
      </c>
      <c r="P20" s="132">
        <f t="shared" si="1"/>
        <v>0</v>
      </c>
      <c r="Q20" s="132">
        <f t="shared" si="1"/>
        <v>0</v>
      </c>
      <c r="R20" s="132">
        <f t="shared" ref="R20:AG35" si="4">IF(R$2=$A20,1,0)</f>
        <v>0</v>
      </c>
      <c r="S20" s="132">
        <f t="shared" si="4"/>
        <v>1</v>
      </c>
      <c r="T20" s="132">
        <f t="shared" si="4"/>
        <v>0</v>
      </c>
      <c r="U20" s="132">
        <f t="shared" si="4"/>
        <v>0</v>
      </c>
      <c r="V20" s="132">
        <f t="shared" si="4"/>
        <v>0</v>
      </c>
      <c r="W20" s="132">
        <f t="shared" si="4"/>
        <v>0</v>
      </c>
      <c r="X20" s="132">
        <f t="shared" si="4"/>
        <v>0</v>
      </c>
      <c r="Y20" s="132">
        <f t="shared" si="4"/>
        <v>0</v>
      </c>
      <c r="Z20" s="132">
        <f t="shared" si="4"/>
        <v>0</v>
      </c>
      <c r="AA20" s="132">
        <f t="shared" si="4"/>
        <v>0</v>
      </c>
      <c r="AB20" s="132">
        <f t="shared" si="4"/>
        <v>0</v>
      </c>
      <c r="AC20" s="132">
        <f t="shared" si="4"/>
        <v>0</v>
      </c>
      <c r="AD20" s="132">
        <f t="shared" si="4"/>
        <v>0</v>
      </c>
      <c r="AE20" s="132">
        <f t="shared" si="4"/>
        <v>0</v>
      </c>
      <c r="AF20" s="132">
        <f t="shared" si="4"/>
        <v>0</v>
      </c>
      <c r="AG20" s="132">
        <f t="shared" si="4"/>
        <v>0</v>
      </c>
      <c r="AH20" s="132">
        <f t="shared" si="2"/>
        <v>0</v>
      </c>
      <c r="AI20" s="132">
        <f t="shared" si="3"/>
        <v>0</v>
      </c>
      <c r="AJ20" s="132">
        <f t="shared" si="3"/>
        <v>0</v>
      </c>
      <c r="AK20" s="132">
        <f t="shared" si="3"/>
        <v>0</v>
      </c>
      <c r="AL20" s="132">
        <f t="shared" si="3"/>
        <v>0</v>
      </c>
      <c r="AM20" s="132">
        <f t="shared" si="3"/>
        <v>0</v>
      </c>
      <c r="AN20" s="132">
        <f t="shared" si="3"/>
        <v>0</v>
      </c>
      <c r="AO20" s="132">
        <f t="shared" si="3"/>
        <v>0</v>
      </c>
      <c r="AP20" s="132">
        <f t="shared" si="3"/>
        <v>0</v>
      </c>
      <c r="AQ20" s="133">
        <f t="shared" si="3"/>
        <v>0</v>
      </c>
    </row>
    <row r="21" spans="1:43" ht="39.950000000000003" customHeight="1">
      <c r="A21" s="16">
        <v>18</v>
      </c>
      <c r="B21" s="1" t="s">
        <v>33</v>
      </c>
      <c r="C21" s="130">
        <f t="shared" ref="C21:R36" si="5">IF(C$2=$A21,1,0)</f>
        <v>0</v>
      </c>
      <c r="D21" s="131">
        <f t="shared" si="5"/>
        <v>0</v>
      </c>
      <c r="E21" s="131">
        <f t="shared" si="5"/>
        <v>0</v>
      </c>
      <c r="F21" s="132">
        <f t="shared" si="5"/>
        <v>0</v>
      </c>
      <c r="G21" s="132">
        <f t="shared" si="5"/>
        <v>0</v>
      </c>
      <c r="H21" s="132">
        <f t="shared" si="5"/>
        <v>0</v>
      </c>
      <c r="I21" s="132">
        <f t="shared" si="5"/>
        <v>0</v>
      </c>
      <c r="J21" s="132">
        <f t="shared" si="5"/>
        <v>0</v>
      </c>
      <c r="K21" s="132">
        <f t="shared" si="5"/>
        <v>0</v>
      </c>
      <c r="L21" s="132">
        <f t="shared" si="5"/>
        <v>0</v>
      </c>
      <c r="M21" s="132">
        <f t="shared" si="5"/>
        <v>0</v>
      </c>
      <c r="N21" s="132">
        <f t="shared" si="5"/>
        <v>0</v>
      </c>
      <c r="O21" s="132">
        <f t="shared" si="5"/>
        <v>0</v>
      </c>
      <c r="P21" s="132">
        <f t="shared" si="5"/>
        <v>0</v>
      </c>
      <c r="Q21" s="132">
        <f t="shared" si="5"/>
        <v>0</v>
      </c>
      <c r="R21" s="132">
        <f t="shared" si="5"/>
        <v>0</v>
      </c>
      <c r="S21" s="132">
        <f t="shared" si="4"/>
        <v>0</v>
      </c>
      <c r="T21" s="132">
        <f t="shared" si="4"/>
        <v>1</v>
      </c>
      <c r="U21" s="132">
        <f t="shared" si="4"/>
        <v>0</v>
      </c>
      <c r="V21" s="132">
        <f t="shared" si="4"/>
        <v>0</v>
      </c>
      <c r="W21" s="132">
        <f t="shared" si="4"/>
        <v>0</v>
      </c>
      <c r="X21" s="132">
        <f t="shared" si="4"/>
        <v>0</v>
      </c>
      <c r="Y21" s="132">
        <f t="shared" si="4"/>
        <v>0</v>
      </c>
      <c r="Z21" s="132">
        <f t="shared" si="4"/>
        <v>0</v>
      </c>
      <c r="AA21" s="132">
        <f t="shared" si="4"/>
        <v>0</v>
      </c>
      <c r="AB21" s="132">
        <f t="shared" si="4"/>
        <v>0</v>
      </c>
      <c r="AC21" s="132">
        <f t="shared" si="4"/>
        <v>0</v>
      </c>
      <c r="AD21" s="132">
        <f t="shared" si="4"/>
        <v>0</v>
      </c>
      <c r="AE21" s="132">
        <f t="shared" si="4"/>
        <v>0</v>
      </c>
      <c r="AF21" s="132">
        <f t="shared" si="4"/>
        <v>0</v>
      </c>
      <c r="AG21" s="132">
        <f t="shared" si="4"/>
        <v>0</v>
      </c>
      <c r="AH21" s="132">
        <f t="shared" si="2"/>
        <v>0</v>
      </c>
      <c r="AI21" s="132">
        <f t="shared" si="3"/>
        <v>0</v>
      </c>
      <c r="AJ21" s="132">
        <f t="shared" si="3"/>
        <v>0</v>
      </c>
      <c r="AK21" s="132">
        <f t="shared" si="3"/>
        <v>0</v>
      </c>
      <c r="AL21" s="132">
        <f t="shared" si="3"/>
        <v>0</v>
      </c>
      <c r="AM21" s="132">
        <f t="shared" si="3"/>
        <v>0</v>
      </c>
      <c r="AN21" s="132">
        <f t="shared" si="3"/>
        <v>0</v>
      </c>
      <c r="AO21" s="132">
        <f t="shared" si="3"/>
        <v>0</v>
      </c>
      <c r="AP21" s="132">
        <f t="shared" si="3"/>
        <v>0</v>
      </c>
      <c r="AQ21" s="133">
        <f t="shared" si="3"/>
        <v>0</v>
      </c>
    </row>
    <row r="22" spans="1:43" ht="39.950000000000003" customHeight="1">
      <c r="A22" s="16">
        <v>19</v>
      </c>
      <c r="B22" s="1" t="s">
        <v>34</v>
      </c>
      <c r="C22" s="130">
        <f t="shared" si="5"/>
        <v>0</v>
      </c>
      <c r="D22" s="131">
        <f t="shared" si="5"/>
        <v>0</v>
      </c>
      <c r="E22" s="131">
        <f t="shared" si="5"/>
        <v>0</v>
      </c>
      <c r="F22" s="132">
        <f t="shared" si="5"/>
        <v>0</v>
      </c>
      <c r="G22" s="132">
        <f t="shared" si="5"/>
        <v>0</v>
      </c>
      <c r="H22" s="132">
        <f t="shared" si="5"/>
        <v>0</v>
      </c>
      <c r="I22" s="132">
        <f t="shared" si="5"/>
        <v>0</v>
      </c>
      <c r="J22" s="132">
        <f t="shared" si="5"/>
        <v>0</v>
      </c>
      <c r="K22" s="132">
        <f t="shared" si="5"/>
        <v>0</v>
      </c>
      <c r="L22" s="132">
        <f t="shared" si="5"/>
        <v>0</v>
      </c>
      <c r="M22" s="132">
        <f t="shared" si="5"/>
        <v>0</v>
      </c>
      <c r="N22" s="132">
        <f t="shared" si="5"/>
        <v>0</v>
      </c>
      <c r="O22" s="132">
        <f t="shared" si="5"/>
        <v>0</v>
      </c>
      <c r="P22" s="132">
        <f t="shared" si="5"/>
        <v>0</v>
      </c>
      <c r="Q22" s="132">
        <f t="shared" si="5"/>
        <v>0</v>
      </c>
      <c r="R22" s="132">
        <f t="shared" si="5"/>
        <v>0</v>
      </c>
      <c r="S22" s="132">
        <f t="shared" si="4"/>
        <v>0</v>
      </c>
      <c r="T22" s="132">
        <f t="shared" si="4"/>
        <v>0</v>
      </c>
      <c r="U22" s="132">
        <f t="shared" si="4"/>
        <v>1</v>
      </c>
      <c r="V22" s="132">
        <f t="shared" si="4"/>
        <v>0</v>
      </c>
      <c r="W22" s="132">
        <f t="shared" si="4"/>
        <v>0</v>
      </c>
      <c r="X22" s="132">
        <f t="shared" si="4"/>
        <v>0</v>
      </c>
      <c r="Y22" s="132">
        <f t="shared" si="4"/>
        <v>0</v>
      </c>
      <c r="Z22" s="132">
        <f t="shared" si="4"/>
        <v>0</v>
      </c>
      <c r="AA22" s="132">
        <f t="shared" si="4"/>
        <v>0</v>
      </c>
      <c r="AB22" s="132">
        <f t="shared" si="4"/>
        <v>0</v>
      </c>
      <c r="AC22" s="132">
        <f t="shared" si="4"/>
        <v>0</v>
      </c>
      <c r="AD22" s="132">
        <f t="shared" si="4"/>
        <v>0</v>
      </c>
      <c r="AE22" s="132">
        <f t="shared" si="4"/>
        <v>0</v>
      </c>
      <c r="AF22" s="132">
        <f t="shared" si="4"/>
        <v>0</v>
      </c>
      <c r="AG22" s="132">
        <f t="shared" si="4"/>
        <v>0</v>
      </c>
      <c r="AH22" s="132">
        <f t="shared" si="2"/>
        <v>0</v>
      </c>
      <c r="AI22" s="132">
        <f t="shared" si="3"/>
        <v>0</v>
      </c>
      <c r="AJ22" s="132">
        <f t="shared" si="3"/>
        <v>0</v>
      </c>
      <c r="AK22" s="132">
        <f t="shared" si="3"/>
        <v>0</v>
      </c>
      <c r="AL22" s="132">
        <f t="shared" si="3"/>
        <v>0</v>
      </c>
      <c r="AM22" s="132">
        <f t="shared" si="3"/>
        <v>0</v>
      </c>
      <c r="AN22" s="132">
        <f t="shared" si="3"/>
        <v>0</v>
      </c>
      <c r="AO22" s="132">
        <f t="shared" si="3"/>
        <v>0</v>
      </c>
      <c r="AP22" s="132">
        <f t="shared" si="3"/>
        <v>0</v>
      </c>
      <c r="AQ22" s="133">
        <f t="shared" si="3"/>
        <v>0</v>
      </c>
    </row>
    <row r="23" spans="1:43" ht="39.950000000000003" customHeight="1">
      <c r="A23" s="16">
        <v>20</v>
      </c>
      <c r="B23" s="1" t="s">
        <v>35</v>
      </c>
      <c r="C23" s="130">
        <f t="shared" si="5"/>
        <v>0</v>
      </c>
      <c r="D23" s="131">
        <f t="shared" si="5"/>
        <v>0</v>
      </c>
      <c r="E23" s="131">
        <f t="shared" si="5"/>
        <v>0</v>
      </c>
      <c r="F23" s="132">
        <f t="shared" si="5"/>
        <v>0</v>
      </c>
      <c r="G23" s="132">
        <f t="shared" si="5"/>
        <v>0</v>
      </c>
      <c r="H23" s="132">
        <f t="shared" si="5"/>
        <v>0</v>
      </c>
      <c r="I23" s="132">
        <f t="shared" si="5"/>
        <v>0</v>
      </c>
      <c r="J23" s="132">
        <f t="shared" si="5"/>
        <v>0</v>
      </c>
      <c r="K23" s="132">
        <f t="shared" si="5"/>
        <v>0</v>
      </c>
      <c r="L23" s="132">
        <f t="shared" si="5"/>
        <v>0</v>
      </c>
      <c r="M23" s="132">
        <f t="shared" si="5"/>
        <v>0</v>
      </c>
      <c r="N23" s="132">
        <f t="shared" si="5"/>
        <v>0</v>
      </c>
      <c r="O23" s="132">
        <f t="shared" si="5"/>
        <v>0</v>
      </c>
      <c r="P23" s="132">
        <f t="shared" si="5"/>
        <v>0</v>
      </c>
      <c r="Q23" s="132">
        <f t="shared" si="5"/>
        <v>0</v>
      </c>
      <c r="R23" s="132">
        <f t="shared" si="5"/>
        <v>0</v>
      </c>
      <c r="S23" s="132">
        <f t="shared" si="4"/>
        <v>0</v>
      </c>
      <c r="T23" s="132">
        <f t="shared" si="4"/>
        <v>0</v>
      </c>
      <c r="U23" s="132">
        <f t="shared" si="4"/>
        <v>0</v>
      </c>
      <c r="V23" s="132">
        <f t="shared" si="4"/>
        <v>1</v>
      </c>
      <c r="W23" s="132">
        <f t="shared" si="4"/>
        <v>0</v>
      </c>
      <c r="X23" s="132">
        <f t="shared" si="4"/>
        <v>0</v>
      </c>
      <c r="Y23" s="132">
        <f t="shared" si="4"/>
        <v>0</v>
      </c>
      <c r="Z23" s="132">
        <f t="shared" si="4"/>
        <v>0</v>
      </c>
      <c r="AA23" s="132">
        <f t="shared" si="4"/>
        <v>0</v>
      </c>
      <c r="AB23" s="132">
        <f t="shared" si="4"/>
        <v>0</v>
      </c>
      <c r="AC23" s="132">
        <f t="shared" si="4"/>
        <v>0</v>
      </c>
      <c r="AD23" s="132">
        <f t="shared" si="4"/>
        <v>0</v>
      </c>
      <c r="AE23" s="132">
        <f t="shared" si="4"/>
        <v>0</v>
      </c>
      <c r="AF23" s="132">
        <f t="shared" si="4"/>
        <v>0</v>
      </c>
      <c r="AG23" s="132">
        <f t="shared" si="4"/>
        <v>0</v>
      </c>
      <c r="AH23" s="132">
        <f t="shared" si="2"/>
        <v>0</v>
      </c>
      <c r="AI23" s="132">
        <f t="shared" si="3"/>
        <v>0</v>
      </c>
      <c r="AJ23" s="132">
        <f t="shared" si="3"/>
        <v>0</v>
      </c>
      <c r="AK23" s="132">
        <f t="shared" si="3"/>
        <v>0</v>
      </c>
      <c r="AL23" s="132">
        <f t="shared" si="3"/>
        <v>0</v>
      </c>
      <c r="AM23" s="132">
        <f t="shared" si="3"/>
        <v>0</v>
      </c>
      <c r="AN23" s="132">
        <f t="shared" si="3"/>
        <v>0</v>
      </c>
      <c r="AO23" s="132">
        <f t="shared" si="3"/>
        <v>0</v>
      </c>
      <c r="AP23" s="132">
        <f t="shared" si="3"/>
        <v>0</v>
      </c>
      <c r="AQ23" s="133">
        <f t="shared" si="3"/>
        <v>0</v>
      </c>
    </row>
    <row r="24" spans="1:43" ht="39.950000000000003" customHeight="1">
      <c r="A24" s="16">
        <v>21</v>
      </c>
      <c r="B24" s="1" t="s">
        <v>36</v>
      </c>
      <c r="C24" s="130">
        <f t="shared" si="5"/>
        <v>0</v>
      </c>
      <c r="D24" s="131">
        <f t="shared" si="5"/>
        <v>0</v>
      </c>
      <c r="E24" s="131">
        <f t="shared" si="5"/>
        <v>0</v>
      </c>
      <c r="F24" s="132">
        <f t="shared" si="5"/>
        <v>0</v>
      </c>
      <c r="G24" s="132">
        <f t="shared" si="5"/>
        <v>0</v>
      </c>
      <c r="H24" s="132">
        <f t="shared" si="5"/>
        <v>0</v>
      </c>
      <c r="I24" s="132">
        <f t="shared" si="5"/>
        <v>0</v>
      </c>
      <c r="J24" s="132">
        <f t="shared" si="5"/>
        <v>0</v>
      </c>
      <c r="K24" s="132">
        <f t="shared" si="5"/>
        <v>0</v>
      </c>
      <c r="L24" s="132">
        <f t="shared" si="5"/>
        <v>0</v>
      </c>
      <c r="M24" s="132">
        <f t="shared" si="5"/>
        <v>0</v>
      </c>
      <c r="N24" s="132">
        <f t="shared" si="5"/>
        <v>0</v>
      </c>
      <c r="O24" s="132">
        <f t="shared" si="5"/>
        <v>0</v>
      </c>
      <c r="P24" s="132">
        <f t="shared" si="5"/>
        <v>0</v>
      </c>
      <c r="Q24" s="132">
        <f t="shared" si="5"/>
        <v>0</v>
      </c>
      <c r="R24" s="132">
        <f t="shared" si="5"/>
        <v>0</v>
      </c>
      <c r="S24" s="132">
        <f t="shared" si="4"/>
        <v>0</v>
      </c>
      <c r="T24" s="132">
        <f t="shared" si="4"/>
        <v>0</v>
      </c>
      <c r="U24" s="132">
        <f t="shared" si="4"/>
        <v>0</v>
      </c>
      <c r="V24" s="132">
        <f t="shared" si="4"/>
        <v>0</v>
      </c>
      <c r="W24" s="132">
        <f t="shared" si="4"/>
        <v>1</v>
      </c>
      <c r="X24" s="132">
        <f t="shared" si="4"/>
        <v>0</v>
      </c>
      <c r="Y24" s="132">
        <f t="shared" si="4"/>
        <v>0</v>
      </c>
      <c r="Z24" s="132">
        <f t="shared" si="4"/>
        <v>0</v>
      </c>
      <c r="AA24" s="132">
        <f t="shared" si="4"/>
        <v>0</v>
      </c>
      <c r="AB24" s="132">
        <f t="shared" si="4"/>
        <v>0</v>
      </c>
      <c r="AC24" s="132">
        <f t="shared" si="4"/>
        <v>0</v>
      </c>
      <c r="AD24" s="132">
        <f t="shared" si="4"/>
        <v>0</v>
      </c>
      <c r="AE24" s="132">
        <f t="shared" si="4"/>
        <v>0</v>
      </c>
      <c r="AF24" s="132">
        <f t="shared" si="4"/>
        <v>0</v>
      </c>
      <c r="AG24" s="132">
        <f t="shared" si="4"/>
        <v>0</v>
      </c>
      <c r="AH24" s="132">
        <f t="shared" si="2"/>
        <v>0</v>
      </c>
      <c r="AI24" s="132">
        <f t="shared" si="3"/>
        <v>0</v>
      </c>
      <c r="AJ24" s="132">
        <f t="shared" si="3"/>
        <v>0</v>
      </c>
      <c r="AK24" s="132">
        <f t="shared" si="3"/>
        <v>0</v>
      </c>
      <c r="AL24" s="132">
        <f t="shared" si="3"/>
        <v>0</v>
      </c>
      <c r="AM24" s="132">
        <f t="shared" si="3"/>
        <v>0</v>
      </c>
      <c r="AN24" s="132">
        <f t="shared" si="3"/>
        <v>0</v>
      </c>
      <c r="AO24" s="132">
        <f t="shared" si="3"/>
        <v>0</v>
      </c>
      <c r="AP24" s="132">
        <f t="shared" si="3"/>
        <v>0</v>
      </c>
      <c r="AQ24" s="133">
        <f t="shared" si="3"/>
        <v>0</v>
      </c>
    </row>
    <row r="25" spans="1:43" ht="39.950000000000003" customHeight="1">
      <c r="A25" s="16">
        <v>22</v>
      </c>
      <c r="B25" s="1" t="s">
        <v>37</v>
      </c>
      <c r="C25" s="130">
        <f t="shared" si="5"/>
        <v>0</v>
      </c>
      <c r="D25" s="131">
        <f t="shared" si="5"/>
        <v>0</v>
      </c>
      <c r="E25" s="131">
        <f t="shared" si="5"/>
        <v>0</v>
      </c>
      <c r="F25" s="132">
        <f t="shared" si="5"/>
        <v>0</v>
      </c>
      <c r="G25" s="132">
        <f t="shared" si="5"/>
        <v>0</v>
      </c>
      <c r="H25" s="132">
        <f t="shared" si="5"/>
        <v>0</v>
      </c>
      <c r="I25" s="132">
        <f t="shared" si="5"/>
        <v>0</v>
      </c>
      <c r="J25" s="132">
        <f t="shared" si="5"/>
        <v>0</v>
      </c>
      <c r="K25" s="132">
        <f t="shared" si="5"/>
        <v>0</v>
      </c>
      <c r="L25" s="132">
        <f t="shared" si="5"/>
        <v>0</v>
      </c>
      <c r="M25" s="132">
        <f t="shared" si="5"/>
        <v>0</v>
      </c>
      <c r="N25" s="132">
        <f t="shared" si="5"/>
        <v>0</v>
      </c>
      <c r="O25" s="132">
        <f t="shared" si="5"/>
        <v>0</v>
      </c>
      <c r="P25" s="132">
        <f t="shared" si="5"/>
        <v>0</v>
      </c>
      <c r="Q25" s="132">
        <f t="shared" si="5"/>
        <v>0</v>
      </c>
      <c r="R25" s="132">
        <f t="shared" si="5"/>
        <v>0</v>
      </c>
      <c r="S25" s="132">
        <f t="shared" si="4"/>
        <v>0</v>
      </c>
      <c r="T25" s="132">
        <f t="shared" si="4"/>
        <v>0</v>
      </c>
      <c r="U25" s="132">
        <f t="shared" si="4"/>
        <v>0</v>
      </c>
      <c r="V25" s="132">
        <f t="shared" si="4"/>
        <v>0</v>
      </c>
      <c r="W25" s="132">
        <f t="shared" si="4"/>
        <v>0</v>
      </c>
      <c r="X25" s="132">
        <f t="shared" si="4"/>
        <v>1</v>
      </c>
      <c r="Y25" s="132">
        <f t="shared" si="4"/>
        <v>0</v>
      </c>
      <c r="Z25" s="132">
        <f t="shared" si="4"/>
        <v>0</v>
      </c>
      <c r="AA25" s="132">
        <f t="shared" si="4"/>
        <v>0</v>
      </c>
      <c r="AB25" s="132">
        <f t="shared" si="4"/>
        <v>0</v>
      </c>
      <c r="AC25" s="132">
        <f t="shared" si="4"/>
        <v>0</v>
      </c>
      <c r="AD25" s="132">
        <f t="shared" si="4"/>
        <v>0</v>
      </c>
      <c r="AE25" s="132">
        <f t="shared" si="4"/>
        <v>0</v>
      </c>
      <c r="AF25" s="132">
        <f t="shared" si="4"/>
        <v>0</v>
      </c>
      <c r="AG25" s="132">
        <f t="shared" si="4"/>
        <v>0</v>
      </c>
      <c r="AH25" s="132">
        <f t="shared" si="2"/>
        <v>0</v>
      </c>
      <c r="AI25" s="132">
        <f t="shared" si="3"/>
        <v>0</v>
      </c>
      <c r="AJ25" s="132">
        <f t="shared" si="3"/>
        <v>0</v>
      </c>
      <c r="AK25" s="132">
        <f t="shared" si="3"/>
        <v>0</v>
      </c>
      <c r="AL25" s="132">
        <f t="shared" si="3"/>
        <v>0</v>
      </c>
      <c r="AM25" s="132">
        <f t="shared" si="3"/>
        <v>0</v>
      </c>
      <c r="AN25" s="132">
        <f t="shared" si="3"/>
        <v>0</v>
      </c>
      <c r="AO25" s="132">
        <f t="shared" si="3"/>
        <v>0</v>
      </c>
      <c r="AP25" s="132">
        <f t="shared" si="3"/>
        <v>0</v>
      </c>
      <c r="AQ25" s="133">
        <f t="shared" si="3"/>
        <v>0</v>
      </c>
    </row>
    <row r="26" spans="1:43" ht="39.950000000000003" customHeight="1">
      <c r="A26" s="16">
        <v>23</v>
      </c>
      <c r="B26" s="1" t="s">
        <v>38</v>
      </c>
      <c r="C26" s="130">
        <f t="shared" si="5"/>
        <v>0</v>
      </c>
      <c r="D26" s="131">
        <f t="shared" si="5"/>
        <v>0</v>
      </c>
      <c r="E26" s="131">
        <f t="shared" si="5"/>
        <v>0</v>
      </c>
      <c r="F26" s="132">
        <f t="shared" si="5"/>
        <v>0</v>
      </c>
      <c r="G26" s="132">
        <f t="shared" si="5"/>
        <v>0</v>
      </c>
      <c r="H26" s="132">
        <f t="shared" si="5"/>
        <v>0</v>
      </c>
      <c r="I26" s="132">
        <f t="shared" si="5"/>
        <v>0</v>
      </c>
      <c r="J26" s="132">
        <f t="shared" si="5"/>
        <v>0</v>
      </c>
      <c r="K26" s="132">
        <f t="shared" si="5"/>
        <v>0</v>
      </c>
      <c r="L26" s="132">
        <f t="shared" si="5"/>
        <v>0</v>
      </c>
      <c r="M26" s="132">
        <f t="shared" si="5"/>
        <v>0</v>
      </c>
      <c r="N26" s="132">
        <f t="shared" si="5"/>
        <v>0</v>
      </c>
      <c r="O26" s="132">
        <f t="shared" si="5"/>
        <v>0</v>
      </c>
      <c r="P26" s="132">
        <f t="shared" si="5"/>
        <v>0</v>
      </c>
      <c r="Q26" s="132">
        <f t="shared" si="5"/>
        <v>0</v>
      </c>
      <c r="R26" s="132">
        <f t="shared" si="5"/>
        <v>0</v>
      </c>
      <c r="S26" s="132">
        <f t="shared" si="4"/>
        <v>0</v>
      </c>
      <c r="T26" s="132">
        <f t="shared" si="4"/>
        <v>0</v>
      </c>
      <c r="U26" s="132">
        <f t="shared" si="4"/>
        <v>0</v>
      </c>
      <c r="V26" s="132">
        <f t="shared" si="4"/>
        <v>0</v>
      </c>
      <c r="W26" s="132">
        <f t="shared" si="4"/>
        <v>0</v>
      </c>
      <c r="X26" s="132">
        <f t="shared" si="4"/>
        <v>0</v>
      </c>
      <c r="Y26" s="132">
        <f t="shared" si="4"/>
        <v>1</v>
      </c>
      <c r="Z26" s="132">
        <f t="shared" si="4"/>
        <v>0</v>
      </c>
      <c r="AA26" s="132">
        <f t="shared" si="4"/>
        <v>0</v>
      </c>
      <c r="AB26" s="132">
        <f t="shared" si="4"/>
        <v>0</v>
      </c>
      <c r="AC26" s="132">
        <f t="shared" si="4"/>
        <v>0</v>
      </c>
      <c r="AD26" s="132">
        <f t="shared" si="4"/>
        <v>0</v>
      </c>
      <c r="AE26" s="132">
        <f t="shared" si="4"/>
        <v>0</v>
      </c>
      <c r="AF26" s="132">
        <f t="shared" si="4"/>
        <v>0</v>
      </c>
      <c r="AG26" s="132">
        <f t="shared" si="4"/>
        <v>0</v>
      </c>
      <c r="AH26" s="132">
        <f t="shared" si="2"/>
        <v>0</v>
      </c>
      <c r="AI26" s="132">
        <f t="shared" si="3"/>
        <v>0</v>
      </c>
      <c r="AJ26" s="132">
        <f t="shared" si="3"/>
        <v>0</v>
      </c>
      <c r="AK26" s="132">
        <f t="shared" si="3"/>
        <v>0</v>
      </c>
      <c r="AL26" s="132">
        <f t="shared" si="3"/>
        <v>0</v>
      </c>
      <c r="AM26" s="132">
        <f t="shared" si="3"/>
        <v>0</v>
      </c>
      <c r="AN26" s="132">
        <f t="shared" si="3"/>
        <v>0</v>
      </c>
      <c r="AO26" s="132">
        <f t="shared" si="3"/>
        <v>0</v>
      </c>
      <c r="AP26" s="132">
        <f t="shared" si="3"/>
        <v>0</v>
      </c>
      <c r="AQ26" s="133">
        <f t="shared" si="3"/>
        <v>0</v>
      </c>
    </row>
    <row r="27" spans="1:43" ht="39.950000000000003" customHeight="1">
      <c r="A27" s="16">
        <v>24</v>
      </c>
      <c r="B27" s="1" t="s">
        <v>39</v>
      </c>
      <c r="C27" s="130">
        <f t="shared" si="5"/>
        <v>0</v>
      </c>
      <c r="D27" s="131">
        <f t="shared" si="5"/>
        <v>0</v>
      </c>
      <c r="E27" s="131">
        <f t="shared" si="5"/>
        <v>0</v>
      </c>
      <c r="F27" s="132">
        <f t="shared" si="5"/>
        <v>0</v>
      </c>
      <c r="G27" s="132">
        <f t="shared" si="5"/>
        <v>0</v>
      </c>
      <c r="H27" s="132">
        <f t="shared" si="5"/>
        <v>0</v>
      </c>
      <c r="I27" s="132">
        <f t="shared" si="5"/>
        <v>0</v>
      </c>
      <c r="J27" s="132">
        <f t="shared" si="5"/>
        <v>0</v>
      </c>
      <c r="K27" s="132">
        <f t="shared" si="5"/>
        <v>0</v>
      </c>
      <c r="L27" s="132">
        <f t="shared" si="5"/>
        <v>0</v>
      </c>
      <c r="M27" s="132">
        <f t="shared" si="5"/>
        <v>0</v>
      </c>
      <c r="N27" s="132">
        <f t="shared" si="5"/>
        <v>0</v>
      </c>
      <c r="O27" s="132">
        <f t="shared" si="5"/>
        <v>0</v>
      </c>
      <c r="P27" s="132">
        <f t="shared" si="5"/>
        <v>0</v>
      </c>
      <c r="Q27" s="132">
        <f t="shared" si="5"/>
        <v>0</v>
      </c>
      <c r="R27" s="132">
        <f t="shared" si="5"/>
        <v>0</v>
      </c>
      <c r="S27" s="132">
        <f t="shared" si="4"/>
        <v>0</v>
      </c>
      <c r="T27" s="132">
        <f t="shared" si="4"/>
        <v>0</v>
      </c>
      <c r="U27" s="132">
        <f t="shared" si="4"/>
        <v>0</v>
      </c>
      <c r="V27" s="132">
        <f t="shared" si="4"/>
        <v>0</v>
      </c>
      <c r="W27" s="132">
        <f t="shared" si="4"/>
        <v>0</v>
      </c>
      <c r="X27" s="132">
        <f t="shared" si="4"/>
        <v>0</v>
      </c>
      <c r="Y27" s="132">
        <f t="shared" si="4"/>
        <v>0</v>
      </c>
      <c r="Z27" s="132">
        <f t="shared" si="4"/>
        <v>1</v>
      </c>
      <c r="AA27" s="132">
        <f t="shared" si="4"/>
        <v>0</v>
      </c>
      <c r="AB27" s="132">
        <f t="shared" si="4"/>
        <v>0</v>
      </c>
      <c r="AC27" s="132">
        <f t="shared" si="4"/>
        <v>0</v>
      </c>
      <c r="AD27" s="132">
        <f t="shared" si="4"/>
        <v>0</v>
      </c>
      <c r="AE27" s="132">
        <f t="shared" si="4"/>
        <v>0</v>
      </c>
      <c r="AF27" s="132">
        <f t="shared" si="4"/>
        <v>0</v>
      </c>
      <c r="AG27" s="132">
        <f t="shared" si="4"/>
        <v>0</v>
      </c>
      <c r="AH27" s="132">
        <f t="shared" si="2"/>
        <v>0</v>
      </c>
      <c r="AI27" s="132">
        <f t="shared" si="3"/>
        <v>0</v>
      </c>
      <c r="AJ27" s="132">
        <f t="shared" si="3"/>
        <v>0</v>
      </c>
      <c r="AK27" s="132">
        <f t="shared" si="3"/>
        <v>0</v>
      </c>
      <c r="AL27" s="132">
        <f t="shared" si="3"/>
        <v>0</v>
      </c>
      <c r="AM27" s="132">
        <f t="shared" si="3"/>
        <v>0</v>
      </c>
      <c r="AN27" s="132">
        <f t="shared" si="3"/>
        <v>0</v>
      </c>
      <c r="AO27" s="132">
        <f t="shared" si="3"/>
        <v>0</v>
      </c>
      <c r="AP27" s="132">
        <f t="shared" si="3"/>
        <v>0</v>
      </c>
      <c r="AQ27" s="133">
        <f t="shared" si="3"/>
        <v>0</v>
      </c>
    </row>
    <row r="28" spans="1:43" ht="39.950000000000003" customHeight="1">
      <c r="A28" s="16">
        <v>25</v>
      </c>
      <c r="B28" s="1" t="s">
        <v>192</v>
      </c>
      <c r="C28" s="130">
        <f t="shared" si="5"/>
        <v>0</v>
      </c>
      <c r="D28" s="131">
        <f t="shared" si="5"/>
        <v>0</v>
      </c>
      <c r="E28" s="131">
        <f t="shared" si="5"/>
        <v>0</v>
      </c>
      <c r="F28" s="132">
        <f t="shared" si="5"/>
        <v>0</v>
      </c>
      <c r="G28" s="132">
        <f t="shared" si="5"/>
        <v>0</v>
      </c>
      <c r="H28" s="132">
        <f t="shared" si="5"/>
        <v>0</v>
      </c>
      <c r="I28" s="132">
        <f t="shared" si="5"/>
        <v>0</v>
      </c>
      <c r="J28" s="132">
        <f t="shared" si="5"/>
        <v>0</v>
      </c>
      <c r="K28" s="132">
        <f t="shared" si="5"/>
        <v>0</v>
      </c>
      <c r="L28" s="132">
        <f t="shared" si="5"/>
        <v>0</v>
      </c>
      <c r="M28" s="132">
        <f t="shared" si="5"/>
        <v>0</v>
      </c>
      <c r="N28" s="132">
        <f t="shared" si="5"/>
        <v>0</v>
      </c>
      <c r="O28" s="132">
        <f t="shared" si="5"/>
        <v>0</v>
      </c>
      <c r="P28" s="132">
        <f t="shared" si="5"/>
        <v>0</v>
      </c>
      <c r="Q28" s="132">
        <f t="shared" si="5"/>
        <v>0</v>
      </c>
      <c r="R28" s="132">
        <f t="shared" si="5"/>
        <v>0</v>
      </c>
      <c r="S28" s="132">
        <f t="shared" si="4"/>
        <v>0</v>
      </c>
      <c r="T28" s="132">
        <f t="shared" si="4"/>
        <v>0</v>
      </c>
      <c r="U28" s="132">
        <f t="shared" si="4"/>
        <v>0</v>
      </c>
      <c r="V28" s="132">
        <f t="shared" si="4"/>
        <v>0</v>
      </c>
      <c r="W28" s="132">
        <f t="shared" si="4"/>
        <v>0</v>
      </c>
      <c r="X28" s="132">
        <f t="shared" si="4"/>
        <v>0</v>
      </c>
      <c r="Y28" s="132">
        <f t="shared" si="4"/>
        <v>0</v>
      </c>
      <c r="Z28" s="132">
        <f t="shared" si="4"/>
        <v>0</v>
      </c>
      <c r="AA28" s="132">
        <f t="shared" si="4"/>
        <v>1</v>
      </c>
      <c r="AB28" s="132">
        <f t="shared" si="4"/>
        <v>0</v>
      </c>
      <c r="AC28" s="132">
        <f t="shared" si="4"/>
        <v>0</v>
      </c>
      <c r="AD28" s="132">
        <f t="shared" si="4"/>
        <v>0</v>
      </c>
      <c r="AE28" s="132">
        <f t="shared" si="4"/>
        <v>0</v>
      </c>
      <c r="AF28" s="132">
        <f t="shared" si="4"/>
        <v>0</v>
      </c>
      <c r="AG28" s="132">
        <f t="shared" si="4"/>
        <v>0</v>
      </c>
      <c r="AH28" s="132">
        <f t="shared" si="2"/>
        <v>0</v>
      </c>
      <c r="AI28" s="132">
        <f t="shared" si="3"/>
        <v>0</v>
      </c>
      <c r="AJ28" s="132">
        <f t="shared" si="3"/>
        <v>0</v>
      </c>
      <c r="AK28" s="132">
        <f t="shared" si="3"/>
        <v>0</v>
      </c>
      <c r="AL28" s="132">
        <f t="shared" si="3"/>
        <v>0</v>
      </c>
      <c r="AM28" s="132">
        <f t="shared" si="3"/>
        <v>0</v>
      </c>
      <c r="AN28" s="132">
        <f t="shared" si="3"/>
        <v>0</v>
      </c>
      <c r="AO28" s="132">
        <f t="shared" si="3"/>
        <v>0</v>
      </c>
      <c r="AP28" s="132">
        <f t="shared" si="3"/>
        <v>0</v>
      </c>
      <c r="AQ28" s="133">
        <f t="shared" si="3"/>
        <v>0</v>
      </c>
    </row>
    <row r="29" spans="1:43" ht="39.950000000000003" customHeight="1">
      <c r="A29" s="16">
        <v>26</v>
      </c>
      <c r="B29" s="1" t="s">
        <v>193</v>
      </c>
      <c r="C29" s="130">
        <f t="shared" si="5"/>
        <v>0</v>
      </c>
      <c r="D29" s="131">
        <f t="shared" si="5"/>
        <v>0</v>
      </c>
      <c r="E29" s="131">
        <f t="shared" si="5"/>
        <v>0</v>
      </c>
      <c r="F29" s="132">
        <f t="shared" si="5"/>
        <v>0</v>
      </c>
      <c r="G29" s="132">
        <f t="shared" si="5"/>
        <v>0</v>
      </c>
      <c r="H29" s="132">
        <f t="shared" si="5"/>
        <v>0</v>
      </c>
      <c r="I29" s="132">
        <f t="shared" si="5"/>
        <v>0</v>
      </c>
      <c r="J29" s="132">
        <f t="shared" si="5"/>
        <v>0</v>
      </c>
      <c r="K29" s="132">
        <f t="shared" si="5"/>
        <v>0</v>
      </c>
      <c r="L29" s="132">
        <f t="shared" si="5"/>
        <v>0</v>
      </c>
      <c r="M29" s="132">
        <f t="shared" si="5"/>
        <v>0</v>
      </c>
      <c r="N29" s="132">
        <f t="shared" si="5"/>
        <v>0</v>
      </c>
      <c r="O29" s="132">
        <f t="shared" si="5"/>
        <v>0</v>
      </c>
      <c r="P29" s="132">
        <f t="shared" si="5"/>
        <v>0</v>
      </c>
      <c r="Q29" s="132">
        <f t="shared" si="5"/>
        <v>0</v>
      </c>
      <c r="R29" s="132">
        <f t="shared" si="5"/>
        <v>0</v>
      </c>
      <c r="S29" s="132">
        <f t="shared" si="4"/>
        <v>0</v>
      </c>
      <c r="T29" s="132">
        <f t="shared" si="4"/>
        <v>0</v>
      </c>
      <c r="U29" s="132">
        <f t="shared" si="4"/>
        <v>0</v>
      </c>
      <c r="V29" s="132">
        <f t="shared" si="4"/>
        <v>0</v>
      </c>
      <c r="W29" s="132">
        <f t="shared" si="4"/>
        <v>0</v>
      </c>
      <c r="X29" s="132">
        <f t="shared" si="4"/>
        <v>0</v>
      </c>
      <c r="Y29" s="132">
        <f t="shared" si="4"/>
        <v>0</v>
      </c>
      <c r="Z29" s="132">
        <f t="shared" si="4"/>
        <v>0</v>
      </c>
      <c r="AA29" s="132">
        <f t="shared" si="4"/>
        <v>0</v>
      </c>
      <c r="AB29" s="132">
        <f t="shared" si="4"/>
        <v>1</v>
      </c>
      <c r="AC29" s="132">
        <f t="shared" si="4"/>
        <v>0</v>
      </c>
      <c r="AD29" s="132">
        <f t="shared" si="4"/>
        <v>0</v>
      </c>
      <c r="AE29" s="132">
        <f t="shared" si="4"/>
        <v>0</v>
      </c>
      <c r="AF29" s="132">
        <f t="shared" si="4"/>
        <v>0</v>
      </c>
      <c r="AG29" s="132">
        <f t="shared" si="4"/>
        <v>0</v>
      </c>
      <c r="AH29" s="132">
        <f t="shared" si="2"/>
        <v>0</v>
      </c>
      <c r="AI29" s="132">
        <f t="shared" si="3"/>
        <v>0</v>
      </c>
      <c r="AJ29" s="132">
        <f t="shared" si="3"/>
        <v>0</v>
      </c>
      <c r="AK29" s="132">
        <f t="shared" si="3"/>
        <v>0</v>
      </c>
      <c r="AL29" s="132">
        <f t="shared" si="3"/>
        <v>0</v>
      </c>
      <c r="AM29" s="132">
        <f t="shared" si="3"/>
        <v>0</v>
      </c>
      <c r="AN29" s="132">
        <f t="shared" si="3"/>
        <v>0</v>
      </c>
      <c r="AO29" s="132">
        <f t="shared" si="3"/>
        <v>0</v>
      </c>
      <c r="AP29" s="132">
        <f t="shared" si="3"/>
        <v>0</v>
      </c>
      <c r="AQ29" s="133">
        <f t="shared" si="3"/>
        <v>0</v>
      </c>
    </row>
    <row r="30" spans="1:43" ht="39.950000000000003" customHeight="1">
      <c r="A30" s="16">
        <v>27</v>
      </c>
      <c r="B30" s="1" t="s">
        <v>40</v>
      </c>
      <c r="C30" s="130">
        <f t="shared" si="5"/>
        <v>0</v>
      </c>
      <c r="D30" s="131">
        <f t="shared" si="5"/>
        <v>0</v>
      </c>
      <c r="E30" s="131">
        <f t="shared" si="5"/>
        <v>0</v>
      </c>
      <c r="F30" s="132">
        <f t="shared" si="5"/>
        <v>0</v>
      </c>
      <c r="G30" s="132">
        <f t="shared" si="5"/>
        <v>0</v>
      </c>
      <c r="H30" s="132">
        <f t="shared" si="5"/>
        <v>0</v>
      </c>
      <c r="I30" s="132">
        <f t="shared" si="5"/>
        <v>0</v>
      </c>
      <c r="J30" s="132">
        <f t="shared" si="5"/>
        <v>0</v>
      </c>
      <c r="K30" s="132">
        <f t="shared" si="5"/>
        <v>0</v>
      </c>
      <c r="L30" s="132">
        <f t="shared" si="5"/>
        <v>0</v>
      </c>
      <c r="M30" s="132">
        <f t="shared" si="5"/>
        <v>0</v>
      </c>
      <c r="N30" s="132">
        <f t="shared" si="5"/>
        <v>0</v>
      </c>
      <c r="O30" s="132">
        <f t="shared" si="5"/>
        <v>0</v>
      </c>
      <c r="P30" s="132">
        <f t="shared" si="5"/>
        <v>0</v>
      </c>
      <c r="Q30" s="132">
        <f t="shared" si="5"/>
        <v>0</v>
      </c>
      <c r="R30" s="132">
        <f t="shared" si="5"/>
        <v>0</v>
      </c>
      <c r="S30" s="132">
        <f t="shared" si="4"/>
        <v>0</v>
      </c>
      <c r="T30" s="132">
        <f t="shared" si="4"/>
        <v>0</v>
      </c>
      <c r="U30" s="132">
        <f t="shared" si="4"/>
        <v>0</v>
      </c>
      <c r="V30" s="132">
        <f t="shared" si="4"/>
        <v>0</v>
      </c>
      <c r="W30" s="132">
        <f t="shared" si="4"/>
        <v>0</v>
      </c>
      <c r="X30" s="132">
        <f t="shared" si="4"/>
        <v>0</v>
      </c>
      <c r="Y30" s="132">
        <f t="shared" si="4"/>
        <v>0</v>
      </c>
      <c r="Z30" s="132">
        <f t="shared" si="4"/>
        <v>0</v>
      </c>
      <c r="AA30" s="132">
        <f t="shared" si="4"/>
        <v>0</v>
      </c>
      <c r="AB30" s="132">
        <f t="shared" si="4"/>
        <v>0</v>
      </c>
      <c r="AC30" s="132">
        <f t="shared" si="4"/>
        <v>1</v>
      </c>
      <c r="AD30" s="132">
        <f t="shared" si="4"/>
        <v>0</v>
      </c>
      <c r="AE30" s="132">
        <f t="shared" si="4"/>
        <v>0</v>
      </c>
      <c r="AF30" s="132">
        <f t="shared" si="4"/>
        <v>0</v>
      </c>
      <c r="AG30" s="132">
        <f t="shared" si="4"/>
        <v>0</v>
      </c>
      <c r="AH30" s="132">
        <f t="shared" si="2"/>
        <v>0</v>
      </c>
      <c r="AI30" s="132">
        <f t="shared" si="3"/>
        <v>0</v>
      </c>
      <c r="AJ30" s="132">
        <f t="shared" si="3"/>
        <v>0</v>
      </c>
      <c r="AK30" s="132">
        <f t="shared" si="3"/>
        <v>0</v>
      </c>
      <c r="AL30" s="132">
        <f t="shared" si="3"/>
        <v>0</v>
      </c>
      <c r="AM30" s="132">
        <f t="shared" si="3"/>
        <v>0</v>
      </c>
      <c r="AN30" s="132">
        <f t="shared" si="3"/>
        <v>0</v>
      </c>
      <c r="AO30" s="132">
        <f t="shared" si="3"/>
        <v>0</v>
      </c>
      <c r="AP30" s="132">
        <f t="shared" si="3"/>
        <v>0</v>
      </c>
      <c r="AQ30" s="133">
        <f t="shared" si="3"/>
        <v>0</v>
      </c>
    </row>
    <row r="31" spans="1:43" ht="39.950000000000003" customHeight="1">
      <c r="A31" s="16">
        <v>28</v>
      </c>
      <c r="B31" s="1" t="s">
        <v>191</v>
      </c>
      <c r="C31" s="130">
        <f t="shared" si="5"/>
        <v>0</v>
      </c>
      <c r="D31" s="131">
        <f t="shared" si="5"/>
        <v>0</v>
      </c>
      <c r="E31" s="131">
        <f t="shared" si="5"/>
        <v>0</v>
      </c>
      <c r="F31" s="132">
        <f t="shared" si="5"/>
        <v>0</v>
      </c>
      <c r="G31" s="132">
        <f t="shared" si="5"/>
        <v>0</v>
      </c>
      <c r="H31" s="132">
        <f t="shared" si="5"/>
        <v>0</v>
      </c>
      <c r="I31" s="132">
        <f t="shared" si="5"/>
        <v>0</v>
      </c>
      <c r="J31" s="132">
        <f t="shared" si="5"/>
        <v>0</v>
      </c>
      <c r="K31" s="132">
        <f t="shared" si="5"/>
        <v>0</v>
      </c>
      <c r="L31" s="132">
        <f t="shared" si="5"/>
        <v>0</v>
      </c>
      <c r="M31" s="132">
        <f t="shared" si="5"/>
        <v>0</v>
      </c>
      <c r="N31" s="132">
        <f t="shared" si="5"/>
        <v>0</v>
      </c>
      <c r="O31" s="132">
        <f t="shared" si="5"/>
        <v>0</v>
      </c>
      <c r="P31" s="132">
        <f t="shared" si="5"/>
        <v>0</v>
      </c>
      <c r="Q31" s="132">
        <f t="shared" si="5"/>
        <v>0</v>
      </c>
      <c r="R31" s="132">
        <f t="shared" si="5"/>
        <v>0</v>
      </c>
      <c r="S31" s="132">
        <f t="shared" si="4"/>
        <v>0</v>
      </c>
      <c r="T31" s="132">
        <f t="shared" si="4"/>
        <v>0</v>
      </c>
      <c r="U31" s="132">
        <f t="shared" si="4"/>
        <v>0</v>
      </c>
      <c r="V31" s="132">
        <f t="shared" si="4"/>
        <v>0</v>
      </c>
      <c r="W31" s="132">
        <f t="shared" si="4"/>
        <v>0</v>
      </c>
      <c r="X31" s="132">
        <f t="shared" si="4"/>
        <v>0</v>
      </c>
      <c r="Y31" s="132">
        <f t="shared" si="4"/>
        <v>0</v>
      </c>
      <c r="Z31" s="132">
        <f t="shared" si="4"/>
        <v>0</v>
      </c>
      <c r="AA31" s="132">
        <f t="shared" si="4"/>
        <v>0</v>
      </c>
      <c r="AB31" s="132">
        <f t="shared" si="4"/>
        <v>0</v>
      </c>
      <c r="AC31" s="132">
        <f t="shared" si="4"/>
        <v>0</v>
      </c>
      <c r="AD31" s="132">
        <f t="shared" si="4"/>
        <v>1</v>
      </c>
      <c r="AE31" s="132">
        <f t="shared" si="4"/>
        <v>0</v>
      </c>
      <c r="AF31" s="132">
        <f t="shared" si="4"/>
        <v>0</v>
      </c>
      <c r="AG31" s="132">
        <f t="shared" si="4"/>
        <v>0</v>
      </c>
      <c r="AH31" s="132">
        <f t="shared" si="2"/>
        <v>0</v>
      </c>
      <c r="AI31" s="132">
        <f t="shared" si="3"/>
        <v>0</v>
      </c>
      <c r="AJ31" s="132">
        <f t="shared" si="3"/>
        <v>0</v>
      </c>
      <c r="AK31" s="132">
        <f t="shared" si="3"/>
        <v>0</v>
      </c>
      <c r="AL31" s="132">
        <f t="shared" si="3"/>
        <v>0</v>
      </c>
      <c r="AM31" s="132">
        <f t="shared" si="3"/>
        <v>0</v>
      </c>
      <c r="AN31" s="132">
        <f t="shared" si="3"/>
        <v>0</v>
      </c>
      <c r="AO31" s="132">
        <f t="shared" si="3"/>
        <v>0</v>
      </c>
      <c r="AP31" s="132">
        <f t="shared" si="3"/>
        <v>0</v>
      </c>
      <c r="AQ31" s="133">
        <f t="shared" si="3"/>
        <v>0</v>
      </c>
    </row>
    <row r="32" spans="1:43" ht="39.950000000000003" customHeight="1">
      <c r="A32" s="16"/>
      <c r="B32" s="1" t="s">
        <v>190</v>
      </c>
      <c r="C32" s="130">
        <f t="shared" si="5"/>
        <v>0</v>
      </c>
      <c r="D32" s="131">
        <f t="shared" si="5"/>
        <v>0</v>
      </c>
      <c r="E32" s="131">
        <f t="shared" si="5"/>
        <v>0</v>
      </c>
      <c r="F32" s="132">
        <f t="shared" si="5"/>
        <v>0</v>
      </c>
      <c r="G32" s="132">
        <f t="shared" si="5"/>
        <v>0</v>
      </c>
      <c r="H32" s="132">
        <f t="shared" si="5"/>
        <v>0</v>
      </c>
      <c r="I32" s="132">
        <f t="shared" si="5"/>
        <v>0</v>
      </c>
      <c r="J32" s="132">
        <f t="shared" si="5"/>
        <v>0</v>
      </c>
      <c r="K32" s="132">
        <f t="shared" si="5"/>
        <v>0</v>
      </c>
      <c r="L32" s="132">
        <f t="shared" si="5"/>
        <v>0</v>
      </c>
      <c r="M32" s="132">
        <f t="shared" si="5"/>
        <v>0</v>
      </c>
      <c r="N32" s="132">
        <f t="shared" si="5"/>
        <v>0</v>
      </c>
      <c r="O32" s="132">
        <f t="shared" si="5"/>
        <v>0</v>
      </c>
      <c r="P32" s="132">
        <f t="shared" si="5"/>
        <v>0</v>
      </c>
      <c r="Q32" s="132">
        <f t="shared" si="5"/>
        <v>0</v>
      </c>
      <c r="R32" s="132">
        <f t="shared" si="5"/>
        <v>0</v>
      </c>
      <c r="S32" s="132">
        <f t="shared" si="4"/>
        <v>0</v>
      </c>
      <c r="T32" s="132">
        <f t="shared" si="4"/>
        <v>0</v>
      </c>
      <c r="U32" s="132">
        <f t="shared" si="4"/>
        <v>0</v>
      </c>
      <c r="V32" s="132">
        <f t="shared" si="4"/>
        <v>0</v>
      </c>
      <c r="W32" s="132">
        <f t="shared" si="4"/>
        <v>0</v>
      </c>
      <c r="X32" s="132">
        <f t="shared" si="4"/>
        <v>0</v>
      </c>
      <c r="Y32" s="132">
        <f t="shared" si="4"/>
        <v>0</v>
      </c>
      <c r="Z32" s="132">
        <f t="shared" si="4"/>
        <v>0</v>
      </c>
      <c r="AA32" s="132">
        <f t="shared" si="4"/>
        <v>0</v>
      </c>
      <c r="AB32" s="132">
        <f t="shared" si="4"/>
        <v>0</v>
      </c>
      <c r="AC32" s="132">
        <f t="shared" si="4"/>
        <v>0</v>
      </c>
      <c r="AD32" s="132">
        <f t="shared" si="4"/>
        <v>0</v>
      </c>
      <c r="AE32" s="132">
        <f t="shared" si="4"/>
        <v>1</v>
      </c>
      <c r="AF32" s="132">
        <f t="shared" si="4"/>
        <v>0</v>
      </c>
      <c r="AG32" s="132">
        <f t="shared" si="4"/>
        <v>0</v>
      </c>
      <c r="AH32" s="132">
        <f t="shared" si="2"/>
        <v>0</v>
      </c>
      <c r="AI32" s="132">
        <f t="shared" si="3"/>
        <v>0</v>
      </c>
      <c r="AJ32" s="132">
        <f t="shared" si="3"/>
        <v>0</v>
      </c>
      <c r="AK32" s="132">
        <f t="shared" si="3"/>
        <v>0</v>
      </c>
      <c r="AL32" s="132">
        <f t="shared" si="3"/>
        <v>0</v>
      </c>
      <c r="AM32" s="132">
        <f t="shared" si="3"/>
        <v>0</v>
      </c>
      <c r="AN32" s="132">
        <f t="shared" si="3"/>
        <v>0</v>
      </c>
      <c r="AO32" s="132">
        <f t="shared" si="3"/>
        <v>0</v>
      </c>
      <c r="AP32" s="132">
        <f t="shared" si="3"/>
        <v>0</v>
      </c>
      <c r="AQ32" s="133">
        <f t="shared" si="3"/>
        <v>0</v>
      </c>
    </row>
    <row r="33" spans="1:43" ht="39.950000000000003" customHeight="1">
      <c r="A33" s="16">
        <v>29</v>
      </c>
      <c r="B33" s="1" t="s">
        <v>42</v>
      </c>
      <c r="C33" s="130">
        <f t="shared" si="5"/>
        <v>0</v>
      </c>
      <c r="D33" s="131">
        <f t="shared" si="5"/>
        <v>0</v>
      </c>
      <c r="E33" s="131">
        <f t="shared" si="5"/>
        <v>0</v>
      </c>
      <c r="F33" s="132">
        <f t="shared" si="5"/>
        <v>0</v>
      </c>
      <c r="G33" s="132">
        <f t="shared" si="5"/>
        <v>0</v>
      </c>
      <c r="H33" s="132">
        <f t="shared" si="5"/>
        <v>0</v>
      </c>
      <c r="I33" s="132">
        <f t="shared" si="5"/>
        <v>0</v>
      </c>
      <c r="J33" s="132">
        <f t="shared" si="5"/>
        <v>0</v>
      </c>
      <c r="K33" s="132">
        <f t="shared" si="5"/>
        <v>0</v>
      </c>
      <c r="L33" s="132">
        <f t="shared" si="5"/>
        <v>0</v>
      </c>
      <c r="M33" s="132">
        <f t="shared" si="5"/>
        <v>0</v>
      </c>
      <c r="N33" s="132">
        <f t="shared" si="5"/>
        <v>0</v>
      </c>
      <c r="O33" s="132">
        <f t="shared" si="5"/>
        <v>0</v>
      </c>
      <c r="P33" s="132">
        <f t="shared" si="5"/>
        <v>0</v>
      </c>
      <c r="Q33" s="132">
        <f t="shared" si="5"/>
        <v>0</v>
      </c>
      <c r="R33" s="132">
        <f t="shared" si="5"/>
        <v>0</v>
      </c>
      <c r="S33" s="132">
        <f t="shared" si="4"/>
        <v>0</v>
      </c>
      <c r="T33" s="132">
        <f t="shared" si="4"/>
        <v>0</v>
      </c>
      <c r="U33" s="132">
        <f t="shared" si="4"/>
        <v>0</v>
      </c>
      <c r="V33" s="132">
        <f t="shared" si="4"/>
        <v>0</v>
      </c>
      <c r="W33" s="132">
        <f t="shared" si="4"/>
        <v>0</v>
      </c>
      <c r="X33" s="132">
        <f t="shared" si="4"/>
        <v>0</v>
      </c>
      <c r="Y33" s="132">
        <f t="shared" si="4"/>
        <v>0</v>
      </c>
      <c r="Z33" s="132">
        <f t="shared" si="4"/>
        <v>0</v>
      </c>
      <c r="AA33" s="132">
        <f t="shared" si="4"/>
        <v>0</v>
      </c>
      <c r="AB33" s="132">
        <f t="shared" si="4"/>
        <v>0</v>
      </c>
      <c r="AC33" s="132">
        <f t="shared" si="4"/>
        <v>0</v>
      </c>
      <c r="AD33" s="132">
        <f t="shared" si="4"/>
        <v>0</v>
      </c>
      <c r="AE33" s="132">
        <f t="shared" si="4"/>
        <v>0</v>
      </c>
      <c r="AF33" s="132">
        <f t="shared" si="4"/>
        <v>1</v>
      </c>
      <c r="AG33" s="132">
        <f t="shared" si="4"/>
        <v>0</v>
      </c>
      <c r="AH33" s="132">
        <f t="shared" si="2"/>
        <v>0</v>
      </c>
      <c r="AI33" s="132">
        <f t="shared" si="3"/>
        <v>0</v>
      </c>
      <c r="AJ33" s="132">
        <f t="shared" si="3"/>
        <v>0</v>
      </c>
      <c r="AK33" s="132">
        <f t="shared" si="3"/>
        <v>0</v>
      </c>
      <c r="AL33" s="132">
        <f t="shared" ref="AL33:AQ33" si="6">IF(AL$2=$A33,1,0)</f>
        <v>0</v>
      </c>
      <c r="AM33" s="132">
        <f t="shared" si="6"/>
        <v>0</v>
      </c>
      <c r="AN33" s="132">
        <f t="shared" si="6"/>
        <v>0</v>
      </c>
      <c r="AO33" s="132">
        <f t="shared" si="6"/>
        <v>0</v>
      </c>
      <c r="AP33" s="132">
        <f t="shared" si="6"/>
        <v>0</v>
      </c>
      <c r="AQ33" s="133">
        <f t="shared" si="6"/>
        <v>0</v>
      </c>
    </row>
    <row r="34" spans="1:43" ht="39.950000000000003" customHeight="1">
      <c r="A34" s="16">
        <v>30</v>
      </c>
      <c r="B34" s="1" t="s">
        <v>43</v>
      </c>
      <c r="C34" s="130">
        <f t="shared" si="5"/>
        <v>0</v>
      </c>
      <c r="D34" s="131">
        <f t="shared" si="5"/>
        <v>0</v>
      </c>
      <c r="E34" s="131">
        <f t="shared" si="5"/>
        <v>0</v>
      </c>
      <c r="F34" s="132">
        <f t="shared" si="5"/>
        <v>0</v>
      </c>
      <c r="G34" s="132">
        <f t="shared" si="5"/>
        <v>0</v>
      </c>
      <c r="H34" s="132">
        <f t="shared" si="5"/>
        <v>0</v>
      </c>
      <c r="I34" s="132">
        <f t="shared" si="5"/>
        <v>0</v>
      </c>
      <c r="J34" s="132">
        <f t="shared" si="5"/>
        <v>0</v>
      </c>
      <c r="K34" s="132">
        <f t="shared" si="5"/>
        <v>0</v>
      </c>
      <c r="L34" s="132">
        <f t="shared" si="5"/>
        <v>0</v>
      </c>
      <c r="M34" s="132">
        <f t="shared" si="5"/>
        <v>0</v>
      </c>
      <c r="N34" s="132">
        <f t="shared" si="5"/>
        <v>0</v>
      </c>
      <c r="O34" s="132">
        <f t="shared" si="5"/>
        <v>0</v>
      </c>
      <c r="P34" s="132">
        <f t="shared" si="5"/>
        <v>0</v>
      </c>
      <c r="Q34" s="132">
        <f t="shared" si="5"/>
        <v>0</v>
      </c>
      <c r="R34" s="132">
        <f t="shared" si="5"/>
        <v>0</v>
      </c>
      <c r="S34" s="132">
        <f t="shared" si="4"/>
        <v>0</v>
      </c>
      <c r="T34" s="132">
        <f t="shared" si="4"/>
        <v>0</v>
      </c>
      <c r="U34" s="132">
        <f t="shared" si="4"/>
        <v>0</v>
      </c>
      <c r="V34" s="132">
        <f t="shared" si="4"/>
        <v>0</v>
      </c>
      <c r="W34" s="132">
        <f t="shared" si="4"/>
        <v>0</v>
      </c>
      <c r="X34" s="132">
        <f t="shared" si="4"/>
        <v>0</v>
      </c>
      <c r="Y34" s="132">
        <f t="shared" si="4"/>
        <v>0</v>
      </c>
      <c r="Z34" s="132">
        <f t="shared" si="4"/>
        <v>0</v>
      </c>
      <c r="AA34" s="132">
        <f t="shared" si="4"/>
        <v>0</v>
      </c>
      <c r="AB34" s="132">
        <f t="shared" si="4"/>
        <v>0</v>
      </c>
      <c r="AC34" s="132">
        <f t="shared" si="4"/>
        <v>0</v>
      </c>
      <c r="AD34" s="132">
        <f t="shared" si="4"/>
        <v>0</v>
      </c>
      <c r="AE34" s="132">
        <f t="shared" si="4"/>
        <v>0</v>
      </c>
      <c r="AF34" s="132">
        <f t="shared" si="4"/>
        <v>0</v>
      </c>
      <c r="AG34" s="132">
        <f t="shared" si="4"/>
        <v>1</v>
      </c>
      <c r="AH34" s="132">
        <f t="shared" si="2"/>
        <v>0</v>
      </c>
      <c r="AI34" s="132">
        <f t="shared" ref="AI34:AQ34" si="7">IF(AI$2=$A34,1,0)</f>
        <v>0</v>
      </c>
      <c r="AJ34" s="132">
        <f t="shared" si="7"/>
        <v>0</v>
      </c>
      <c r="AK34" s="132">
        <f t="shared" si="7"/>
        <v>0</v>
      </c>
      <c r="AL34" s="132">
        <f t="shared" si="7"/>
        <v>0</v>
      </c>
      <c r="AM34" s="132">
        <f t="shared" si="7"/>
        <v>0</v>
      </c>
      <c r="AN34" s="132">
        <f t="shared" si="7"/>
        <v>0</v>
      </c>
      <c r="AO34" s="132">
        <f t="shared" si="7"/>
        <v>0</v>
      </c>
      <c r="AP34" s="132">
        <f t="shared" si="7"/>
        <v>0</v>
      </c>
      <c r="AQ34" s="133">
        <f t="shared" si="7"/>
        <v>0</v>
      </c>
    </row>
    <row r="35" spans="1:43" ht="39.950000000000003" customHeight="1">
      <c r="A35" s="16">
        <v>31</v>
      </c>
      <c r="B35" s="1" t="s">
        <v>44</v>
      </c>
      <c r="C35" s="130">
        <f t="shared" si="5"/>
        <v>0</v>
      </c>
      <c r="D35" s="131">
        <f t="shared" si="5"/>
        <v>0</v>
      </c>
      <c r="E35" s="131">
        <f t="shared" si="5"/>
        <v>0</v>
      </c>
      <c r="F35" s="132">
        <f t="shared" si="5"/>
        <v>0</v>
      </c>
      <c r="G35" s="132">
        <f t="shared" si="5"/>
        <v>0</v>
      </c>
      <c r="H35" s="132">
        <f t="shared" si="5"/>
        <v>0</v>
      </c>
      <c r="I35" s="132">
        <f t="shared" si="5"/>
        <v>0</v>
      </c>
      <c r="J35" s="132">
        <f t="shared" si="5"/>
        <v>0</v>
      </c>
      <c r="K35" s="132">
        <f t="shared" si="5"/>
        <v>0</v>
      </c>
      <c r="L35" s="132">
        <f t="shared" si="5"/>
        <v>0</v>
      </c>
      <c r="M35" s="132">
        <f t="shared" si="5"/>
        <v>0</v>
      </c>
      <c r="N35" s="132">
        <f t="shared" si="5"/>
        <v>0</v>
      </c>
      <c r="O35" s="132">
        <f t="shared" si="5"/>
        <v>0</v>
      </c>
      <c r="P35" s="132">
        <f t="shared" si="5"/>
        <v>0</v>
      </c>
      <c r="Q35" s="132">
        <f t="shared" si="5"/>
        <v>0</v>
      </c>
      <c r="R35" s="132">
        <f t="shared" si="5"/>
        <v>0</v>
      </c>
      <c r="S35" s="132">
        <f t="shared" si="4"/>
        <v>0</v>
      </c>
      <c r="T35" s="132">
        <f t="shared" si="4"/>
        <v>0</v>
      </c>
      <c r="U35" s="132">
        <f t="shared" si="4"/>
        <v>0</v>
      </c>
      <c r="V35" s="132">
        <f t="shared" si="4"/>
        <v>0</v>
      </c>
      <c r="W35" s="132">
        <f t="shared" si="4"/>
        <v>0</v>
      </c>
      <c r="X35" s="132">
        <f t="shared" si="4"/>
        <v>0</v>
      </c>
      <c r="Y35" s="132">
        <f t="shared" si="4"/>
        <v>0</v>
      </c>
      <c r="Z35" s="132">
        <f t="shared" si="4"/>
        <v>0</v>
      </c>
      <c r="AA35" s="132">
        <f t="shared" si="4"/>
        <v>0</v>
      </c>
      <c r="AB35" s="132">
        <f t="shared" si="4"/>
        <v>0</v>
      </c>
      <c r="AC35" s="132">
        <f t="shared" si="4"/>
        <v>0</v>
      </c>
      <c r="AD35" s="132">
        <f t="shared" si="4"/>
        <v>0</v>
      </c>
      <c r="AE35" s="132">
        <f t="shared" si="4"/>
        <v>0</v>
      </c>
      <c r="AF35" s="132">
        <f t="shared" si="4"/>
        <v>0</v>
      </c>
      <c r="AG35" s="132">
        <f t="shared" si="4"/>
        <v>0</v>
      </c>
      <c r="AH35" s="132">
        <f t="shared" ref="AH35:AQ44" si="8">IF(AH$2=$A35,1,0)</f>
        <v>1</v>
      </c>
      <c r="AI35" s="132">
        <f t="shared" si="8"/>
        <v>0</v>
      </c>
      <c r="AJ35" s="132">
        <f t="shared" si="8"/>
        <v>0</v>
      </c>
      <c r="AK35" s="132">
        <f t="shared" si="8"/>
        <v>0</v>
      </c>
      <c r="AL35" s="132">
        <f t="shared" si="8"/>
        <v>0</v>
      </c>
      <c r="AM35" s="132">
        <f t="shared" si="8"/>
        <v>0</v>
      </c>
      <c r="AN35" s="132">
        <f t="shared" si="8"/>
        <v>0</v>
      </c>
      <c r="AO35" s="132">
        <f t="shared" si="8"/>
        <v>0</v>
      </c>
      <c r="AP35" s="132">
        <f t="shared" si="8"/>
        <v>0</v>
      </c>
      <c r="AQ35" s="133">
        <f t="shared" si="8"/>
        <v>0</v>
      </c>
    </row>
    <row r="36" spans="1:43" ht="39.950000000000003" customHeight="1">
      <c r="A36" s="16">
        <v>32</v>
      </c>
      <c r="B36" s="1" t="s">
        <v>45</v>
      </c>
      <c r="C36" s="130">
        <f t="shared" si="5"/>
        <v>0</v>
      </c>
      <c r="D36" s="131">
        <f t="shared" si="5"/>
        <v>0</v>
      </c>
      <c r="E36" s="131">
        <f t="shared" si="5"/>
        <v>0</v>
      </c>
      <c r="F36" s="132">
        <f t="shared" si="5"/>
        <v>0</v>
      </c>
      <c r="G36" s="132">
        <f t="shared" si="5"/>
        <v>0</v>
      </c>
      <c r="H36" s="132">
        <f t="shared" si="5"/>
        <v>0</v>
      </c>
      <c r="I36" s="132">
        <f t="shared" si="5"/>
        <v>0</v>
      </c>
      <c r="J36" s="132">
        <f t="shared" si="5"/>
        <v>0</v>
      </c>
      <c r="K36" s="132">
        <f t="shared" si="5"/>
        <v>0</v>
      </c>
      <c r="L36" s="132">
        <f t="shared" si="5"/>
        <v>0</v>
      </c>
      <c r="M36" s="132">
        <f t="shared" si="5"/>
        <v>0</v>
      </c>
      <c r="N36" s="132">
        <f t="shared" si="5"/>
        <v>0</v>
      </c>
      <c r="O36" s="132">
        <f t="shared" si="5"/>
        <v>0</v>
      </c>
      <c r="P36" s="132">
        <f t="shared" si="5"/>
        <v>0</v>
      </c>
      <c r="Q36" s="132">
        <f t="shared" si="5"/>
        <v>0</v>
      </c>
      <c r="R36" s="132">
        <f t="shared" ref="R36:AG44" si="9">IF(R$2=$A36,1,0)</f>
        <v>0</v>
      </c>
      <c r="S36" s="132">
        <f t="shared" si="9"/>
        <v>0</v>
      </c>
      <c r="T36" s="132">
        <f t="shared" si="9"/>
        <v>0</v>
      </c>
      <c r="U36" s="132">
        <f t="shared" si="9"/>
        <v>0</v>
      </c>
      <c r="V36" s="132">
        <f t="shared" si="9"/>
        <v>0</v>
      </c>
      <c r="W36" s="132">
        <f t="shared" si="9"/>
        <v>0</v>
      </c>
      <c r="X36" s="132">
        <f t="shared" si="9"/>
        <v>0</v>
      </c>
      <c r="Y36" s="132">
        <f t="shared" si="9"/>
        <v>0</v>
      </c>
      <c r="Z36" s="132">
        <f t="shared" si="9"/>
        <v>0</v>
      </c>
      <c r="AA36" s="132">
        <f t="shared" si="9"/>
        <v>0</v>
      </c>
      <c r="AB36" s="132">
        <f t="shared" si="9"/>
        <v>0</v>
      </c>
      <c r="AC36" s="132">
        <f t="shared" si="9"/>
        <v>0</v>
      </c>
      <c r="AD36" s="132">
        <f t="shared" si="9"/>
        <v>0</v>
      </c>
      <c r="AE36" s="132">
        <f t="shared" si="9"/>
        <v>0</v>
      </c>
      <c r="AF36" s="132">
        <f t="shared" si="9"/>
        <v>0</v>
      </c>
      <c r="AG36" s="132">
        <f t="shared" si="9"/>
        <v>0</v>
      </c>
      <c r="AH36" s="132">
        <f t="shared" si="8"/>
        <v>0</v>
      </c>
      <c r="AI36" s="132">
        <f t="shared" si="8"/>
        <v>1</v>
      </c>
      <c r="AJ36" s="132">
        <f t="shared" si="8"/>
        <v>0</v>
      </c>
      <c r="AK36" s="132">
        <f t="shared" si="8"/>
        <v>0</v>
      </c>
      <c r="AL36" s="132">
        <f t="shared" si="8"/>
        <v>0</v>
      </c>
      <c r="AM36" s="132">
        <f t="shared" si="8"/>
        <v>0</v>
      </c>
      <c r="AN36" s="132">
        <f t="shared" si="8"/>
        <v>0</v>
      </c>
      <c r="AO36" s="132">
        <f t="shared" si="8"/>
        <v>0</v>
      </c>
      <c r="AP36" s="132">
        <f t="shared" si="8"/>
        <v>0</v>
      </c>
      <c r="AQ36" s="133">
        <f t="shared" si="8"/>
        <v>0</v>
      </c>
    </row>
    <row r="37" spans="1:43" ht="39.950000000000003" customHeight="1">
      <c r="A37" s="16">
        <v>33</v>
      </c>
      <c r="B37" s="1" t="s">
        <v>46</v>
      </c>
      <c r="C37" s="130">
        <f t="shared" ref="C37:R44" si="10">IF(C$2=$A37,1,0)</f>
        <v>0</v>
      </c>
      <c r="D37" s="131">
        <f t="shared" si="10"/>
        <v>0</v>
      </c>
      <c r="E37" s="131">
        <f t="shared" si="10"/>
        <v>0</v>
      </c>
      <c r="F37" s="132">
        <f t="shared" si="10"/>
        <v>0</v>
      </c>
      <c r="G37" s="132">
        <f t="shared" si="10"/>
        <v>0</v>
      </c>
      <c r="H37" s="132">
        <f t="shared" si="10"/>
        <v>0</v>
      </c>
      <c r="I37" s="132">
        <f t="shared" si="10"/>
        <v>0</v>
      </c>
      <c r="J37" s="132">
        <f t="shared" si="10"/>
        <v>0</v>
      </c>
      <c r="K37" s="132">
        <f t="shared" si="10"/>
        <v>0</v>
      </c>
      <c r="L37" s="132">
        <f t="shared" si="10"/>
        <v>0</v>
      </c>
      <c r="M37" s="132">
        <f t="shared" si="10"/>
        <v>0</v>
      </c>
      <c r="N37" s="132">
        <f t="shared" si="10"/>
        <v>0</v>
      </c>
      <c r="O37" s="132">
        <f t="shared" si="10"/>
        <v>0</v>
      </c>
      <c r="P37" s="132">
        <f t="shared" si="10"/>
        <v>0</v>
      </c>
      <c r="Q37" s="132">
        <f t="shared" si="10"/>
        <v>0</v>
      </c>
      <c r="R37" s="132">
        <f t="shared" si="10"/>
        <v>0</v>
      </c>
      <c r="S37" s="132">
        <f t="shared" si="9"/>
        <v>0</v>
      </c>
      <c r="T37" s="132">
        <f t="shared" si="9"/>
        <v>0</v>
      </c>
      <c r="U37" s="132">
        <f t="shared" si="9"/>
        <v>0</v>
      </c>
      <c r="V37" s="132">
        <f t="shared" si="9"/>
        <v>0</v>
      </c>
      <c r="W37" s="132">
        <f t="shared" si="9"/>
        <v>0</v>
      </c>
      <c r="X37" s="132">
        <f t="shared" si="9"/>
        <v>0</v>
      </c>
      <c r="Y37" s="132">
        <f t="shared" si="9"/>
        <v>0</v>
      </c>
      <c r="Z37" s="132">
        <f t="shared" si="9"/>
        <v>0</v>
      </c>
      <c r="AA37" s="132">
        <f t="shared" si="9"/>
        <v>0</v>
      </c>
      <c r="AB37" s="132">
        <f t="shared" si="9"/>
        <v>0</v>
      </c>
      <c r="AC37" s="132">
        <f t="shared" si="9"/>
        <v>0</v>
      </c>
      <c r="AD37" s="132">
        <f t="shared" si="9"/>
        <v>0</v>
      </c>
      <c r="AE37" s="132">
        <f t="shared" si="9"/>
        <v>0</v>
      </c>
      <c r="AF37" s="132">
        <f t="shared" si="9"/>
        <v>0</v>
      </c>
      <c r="AG37" s="132">
        <f t="shared" si="9"/>
        <v>0</v>
      </c>
      <c r="AH37" s="132">
        <f t="shared" si="8"/>
        <v>0</v>
      </c>
      <c r="AI37" s="132">
        <f t="shared" si="8"/>
        <v>0</v>
      </c>
      <c r="AJ37" s="132">
        <f t="shared" si="8"/>
        <v>1</v>
      </c>
      <c r="AK37" s="132">
        <f t="shared" si="8"/>
        <v>0</v>
      </c>
      <c r="AL37" s="132">
        <f t="shared" si="8"/>
        <v>0</v>
      </c>
      <c r="AM37" s="132">
        <f t="shared" si="8"/>
        <v>0</v>
      </c>
      <c r="AN37" s="132">
        <f t="shared" si="8"/>
        <v>0</v>
      </c>
      <c r="AO37" s="132">
        <f t="shared" si="8"/>
        <v>0</v>
      </c>
      <c r="AP37" s="132">
        <f t="shared" si="8"/>
        <v>0</v>
      </c>
      <c r="AQ37" s="133">
        <f t="shared" si="8"/>
        <v>0</v>
      </c>
    </row>
    <row r="38" spans="1:43" ht="39.950000000000003" customHeight="1">
      <c r="A38" s="16">
        <v>34</v>
      </c>
      <c r="B38" s="1" t="s">
        <v>47</v>
      </c>
      <c r="C38" s="130">
        <f t="shared" si="10"/>
        <v>0</v>
      </c>
      <c r="D38" s="131">
        <f t="shared" si="10"/>
        <v>0</v>
      </c>
      <c r="E38" s="131">
        <f t="shared" si="10"/>
        <v>0</v>
      </c>
      <c r="F38" s="132">
        <f t="shared" si="10"/>
        <v>0</v>
      </c>
      <c r="G38" s="132">
        <f t="shared" si="10"/>
        <v>0</v>
      </c>
      <c r="H38" s="132">
        <f t="shared" si="10"/>
        <v>0</v>
      </c>
      <c r="I38" s="132">
        <f t="shared" si="10"/>
        <v>0</v>
      </c>
      <c r="J38" s="132">
        <f t="shared" si="10"/>
        <v>0</v>
      </c>
      <c r="K38" s="132">
        <f t="shared" si="10"/>
        <v>0</v>
      </c>
      <c r="L38" s="132">
        <f t="shared" si="10"/>
        <v>0</v>
      </c>
      <c r="M38" s="132">
        <f t="shared" si="10"/>
        <v>0</v>
      </c>
      <c r="N38" s="132">
        <f t="shared" si="10"/>
        <v>0</v>
      </c>
      <c r="O38" s="132">
        <f t="shared" si="10"/>
        <v>0</v>
      </c>
      <c r="P38" s="132">
        <f t="shared" si="10"/>
        <v>0</v>
      </c>
      <c r="Q38" s="132">
        <f t="shared" si="10"/>
        <v>0</v>
      </c>
      <c r="R38" s="132">
        <f t="shared" si="10"/>
        <v>0</v>
      </c>
      <c r="S38" s="132">
        <f t="shared" si="9"/>
        <v>0</v>
      </c>
      <c r="T38" s="132">
        <f t="shared" si="9"/>
        <v>0</v>
      </c>
      <c r="U38" s="132">
        <f t="shared" si="9"/>
        <v>0</v>
      </c>
      <c r="V38" s="132">
        <f t="shared" si="9"/>
        <v>0</v>
      </c>
      <c r="W38" s="132">
        <f t="shared" si="9"/>
        <v>0</v>
      </c>
      <c r="X38" s="132">
        <f t="shared" si="9"/>
        <v>0</v>
      </c>
      <c r="Y38" s="132">
        <f t="shared" si="9"/>
        <v>0</v>
      </c>
      <c r="Z38" s="132">
        <f t="shared" si="9"/>
        <v>0</v>
      </c>
      <c r="AA38" s="132">
        <f t="shared" si="9"/>
        <v>0</v>
      </c>
      <c r="AB38" s="132">
        <f t="shared" si="9"/>
        <v>0</v>
      </c>
      <c r="AC38" s="132">
        <f t="shared" si="9"/>
        <v>0</v>
      </c>
      <c r="AD38" s="132">
        <f t="shared" si="9"/>
        <v>0</v>
      </c>
      <c r="AE38" s="132">
        <f t="shared" si="9"/>
        <v>0</v>
      </c>
      <c r="AF38" s="132">
        <f t="shared" si="9"/>
        <v>0</v>
      </c>
      <c r="AG38" s="132">
        <f t="shared" si="9"/>
        <v>0</v>
      </c>
      <c r="AH38" s="132">
        <f t="shared" si="8"/>
        <v>0</v>
      </c>
      <c r="AI38" s="132">
        <f t="shared" si="8"/>
        <v>0</v>
      </c>
      <c r="AJ38" s="132">
        <f t="shared" si="8"/>
        <v>0</v>
      </c>
      <c r="AK38" s="132">
        <f t="shared" si="8"/>
        <v>1</v>
      </c>
      <c r="AL38" s="132">
        <f t="shared" si="8"/>
        <v>0</v>
      </c>
      <c r="AM38" s="132">
        <f t="shared" si="8"/>
        <v>0</v>
      </c>
      <c r="AN38" s="132">
        <f t="shared" si="8"/>
        <v>0</v>
      </c>
      <c r="AO38" s="132">
        <f t="shared" si="8"/>
        <v>0</v>
      </c>
      <c r="AP38" s="132">
        <f t="shared" si="8"/>
        <v>0</v>
      </c>
      <c r="AQ38" s="133">
        <f t="shared" si="8"/>
        <v>0</v>
      </c>
    </row>
    <row r="39" spans="1:43" ht="39.950000000000003" customHeight="1">
      <c r="A39" s="16">
        <v>35</v>
      </c>
      <c r="B39" s="1" t="s">
        <v>48</v>
      </c>
      <c r="C39" s="130">
        <f t="shared" si="10"/>
        <v>0</v>
      </c>
      <c r="D39" s="131">
        <f t="shared" si="10"/>
        <v>0</v>
      </c>
      <c r="E39" s="131">
        <f t="shared" si="10"/>
        <v>0</v>
      </c>
      <c r="F39" s="132">
        <f t="shared" si="10"/>
        <v>0</v>
      </c>
      <c r="G39" s="132">
        <f t="shared" si="10"/>
        <v>0</v>
      </c>
      <c r="H39" s="132">
        <f t="shared" si="10"/>
        <v>0</v>
      </c>
      <c r="I39" s="132">
        <f t="shared" si="10"/>
        <v>0</v>
      </c>
      <c r="J39" s="132">
        <f t="shared" si="10"/>
        <v>0</v>
      </c>
      <c r="K39" s="132">
        <f t="shared" si="10"/>
        <v>0</v>
      </c>
      <c r="L39" s="132">
        <f t="shared" si="10"/>
        <v>0</v>
      </c>
      <c r="M39" s="132">
        <f t="shared" si="10"/>
        <v>0</v>
      </c>
      <c r="N39" s="132">
        <f t="shared" si="10"/>
        <v>0</v>
      </c>
      <c r="O39" s="132">
        <f t="shared" si="10"/>
        <v>0</v>
      </c>
      <c r="P39" s="132">
        <f t="shared" si="10"/>
        <v>0</v>
      </c>
      <c r="Q39" s="132">
        <f t="shared" si="10"/>
        <v>0</v>
      </c>
      <c r="R39" s="132">
        <f t="shared" si="10"/>
        <v>0</v>
      </c>
      <c r="S39" s="132">
        <f t="shared" si="9"/>
        <v>0</v>
      </c>
      <c r="T39" s="132">
        <f t="shared" si="9"/>
        <v>0</v>
      </c>
      <c r="U39" s="132">
        <f t="shared" si="9"/>
        <v>0</v>
      </c>
      <c r="V39" s="132">
        <f t="shared" si="9"/>
        <v>0</v>
      </c>
      <c r="W39" s="132">
        <f t="shared" si="9"/>
        <v>0</v>
      </c>
      <c r="X39" s="132">
        <f t="shared" si="9"/>
        <v>0</v>
      </c>
      <c r="Y39" s="132">
        <f t="shared" si="9"/>
        <v>0</v>
      </c>
      <c r="Z39" s="132">
        <f t="shared" si="9"/>
        <v>0</v>
      </c>
      <c r="AA39" s="132">
        <f t="shared" si="9"/>
        <v>0</v>
      </c>
      <c r="AB39" s="132">
        <f t="shared" si="9"/>
        <v>0</v>
      </c>
      <c r="AC39" s="132">
        <f t="shared" si="9"/>
        <v>0</v>
      </c>
      <c r="AD39" s="132">
        <f t="shared" si="9"/>
        <v>0</v>
      </c>
      <c r="AE39" s="132">
        <f t="shared" si="9"/>
        <v>0</v>
      </c>
      <c r="AF39" s="132">
        <f t="shared" si="9"/>
        <v>0</v>
      </c>
      <c r="AG39" s="132">
        <f t="shared" si="9"/>
        <v>0</v>
      </c>
      <c r="AH39" s="132">
        <f t="shared" si="8"/>
        <v>0</v>
      </c>
      <c r="AI39" s="132">
        <f t="shared" si="8"/>
        <v>0</v>
      </c>
      <c r="AJ39" s="132">
        <f t="shared" si="8"/>
        <v>0</v>
      </c>
      <c r="AK39" s="132">
        <f t="shared" si="8"/>
        <v>0</v>
      </c>
      <c r="AL39" s="132">
        <f t="shared" si="8"/>
        <v>1</v>
      </c>
      <c r="AM39" s="132">
        <f t="shared" si="8"/>
        <v>0</v>
      </c>
      <c r="AN39" s="132">
        <f t="shared" si="8"/>
        <v>0</v>
      </c>
      <c r="AO39" s="132">
        <f t="shared" si="8"/>
        <v>0</v>
      </c>
      <c r="AP39" s="132">
        <f t="shared" si="8"/>
        <v>0</v>
      </c>
      <c r="AQ39" s="133">
        <f t="shared" si="8"/>
        <v>0</v>
      </c>
    </row>
    <row r="40" spans="1:43" ht="39.950000000000003" customHeight="1">
      <c r="A40" s="16">
        <v>36</v>
      </c>
      <c r="B40" s="1" t="s">
        <v>194</v>
      </c>
      <c r="C40" s="130">
        <f t="shared" si="10"/>
        <v>0</v>
      </c>
      <c r="D40" s="131">
        <f t="shared" si="10"/>
        <v>0</v>
      </c>
      <c r="E40" s="131">
        <f t="shared" si="10"/>
        <v>0</v>
      </c>
      <c r="F40" s="132">
        <f t="shared" si="10"/>
        <v>0</v>
      </c>
      <c r="G40" s="132">
        <f t="shared" si="10"/>
        <v>0</v>
      </c>
      <c r="H40" s="132">
        <f t="shared" si="10"/>
        <v>0</v>
      </c>
      <c r="I40" s="132">
        <f t="shared" si="10"/>
        <v>0</v>
      </c>
      <c r="J40" s="132">
        <f t="shared" si="10"/>
        <v>0</v>
      </c>
      <c r="K40" s="132">
        <f t="shared" si="10"/>
        <v>0</v>
      </c>
      <c r="L40" s="132">
        <f t="shared" si="10"/>
        <v>0</v>
      </c>
      <c r="M40" s="132">
        <f t="shared" si="10"/>
        <v>0</v>
      </c>
      <c r="N40" s="132">
        <f t="shared" si="10"/>
        <v>0</v>
      </c>
      <c r="O40" s="132">
        <f t="shared" si="10"/>
        <v>0</v>
      </c>
      <c r="P40" s="132">
        <f t="shared" si="10"/>
        <v>0</v>
      </c>
      <c r="Q40" s="132">
        <f t="shared" si="10"/>
        <v>0</v>
      </c>
      <c r="R40" s="132">
        <f t="shared" si="10"/>
        <v>0</v>
      </c>
      <c r="S40" s="132">
        <f t="shared" si="9"/>
        <v>0</v>
      </c>
      <c r="T40" s="132">
        <f t="shared" si="9"/>
        <v>0</v>
      </c>
      <c r="U40" s="132">
        <f t="shared" si="9"/>
        <v>0</v>
      </c>
      <c r="V40" s="132">
        <f t="shared" si="9"/>
        <v>0</v>
      </c>
      <c r="W40" s="132">
        <f t="shared" si="9"/>
        <v>0</v>
      </c>
      <c r="X40" s="132">
        <f t="shared" si="9"/>
        <v>0</v>
      </c>
      <c r="Y40" s="132">
        <f t="shared" si="9"/>
        <v>0</v>
      </c>
      <c r="Z40" s="132">
        <f t="shared" si="9"/>
        <v>0</v>
      </c>
      <c r="AA40" s="132">
        <f t="shared" si="9"/>
        <v>0</v>
      </c>
      <c r="AB40" s="132">
        <f t="shared" si="9"/>
        <v>0</v>
      </c>
      <c r="AC40" s="132">
        <f t="shared" si="9"/>
        <v>0</v>
      </c>
      <c r="AD40" s="132">
        <f t="shared" si="9"/>
        <v>0</v>
      </c>
      <c r="AE40" s="132">
        <f t="shared" si="9"/>
        <v>0</v>
      </c>
      <c r="AF40" s="132">
        <f t="shared" si="9"/>
        <v>0</v>
      </c>
      <c r="AG40" s="132">
        <f t="shared" si="9"/>
        <v>0</v>
      </c>
      <c r="AH40" s="132">
        <f t="shared" si="8"/>
        <v>0</v>
      </c>
      <c r="AI40" s="132">
        <f t="shared" si="8"/>
        <v>0</v>
      </c>
      <c r="AJ40" s="132">
        <f t="shared" si="8"/>
        <v>0</v>
      </c>
      <c r="AK40" s="132">
        <f t="shared" si="8"/>
        <v>0</v>
      </c>
      <c r="AL40" s="132">
        <f t="shared" si="8"/>
        <v>0</v>
      </c>
      <c r="AM40" s="132">
        <f t="shared" si="8"/>
        <v>1</v>
      </c>
      <c r="AN40" s="132">
        <f t="shared" si="8"/>
        <v>0</v>
      </c>
      <c r="AO40" s="132">
        <f t="shared" si="8"/>
        <v>0</v>
      </c>
      <c r="AP40" s="132">
        <f t="shared" si="8"/>
        <v>0</v>
      </c>
      <c r="AQ40" s="133">
        <f t="shared" si="8"/>
        <v>0</v>
      </c>
    </row>
    <row r="41" spans="1:43" ht="39.950000000000003" customHeight="1">
      <c r="A41" s="16">
        <v>37</v>
      </c>
      <c r="B41" s="1" t="s">
        <v>195</v>
      </c>
      <c r="C41" s="130">
        <f t="shared" si="10"/>
        <v>0</v>
      </c>
      <c r="D41" s="131">
        <f t="shared" si="10"/>
        <v>0</v>
      </c>
      <c r="E41" s="131">
        <f t="shared" si="10"/>
        <v>0</v>
      </c>
      <c r="F41" s="132">
        <f t="shared" si="10"/>
        <v>0</v>
      </c>
      <c r="G41" s="132">
        <f t="shared" si="10"/>
        <v>0</v>
      </c>
      <c r="H41" s="132">
        <f t="shared" si="10"/>
        <v>0</v>
      </c>
      <c r="I41" s="132">
        <f t="shared" si="10"/>
        <v>0</v>
      </c>
      <c r="J41" s="132">
        <f t="shared" si="10"/>
        <v>0</v>
      </c>
      <c r="K41" s="132">
        <f t="shared" si="10"/>
        <v>0</v>
      </c>
      <c r="L41" s="132">
        <f t="shared" si="10"/>
        <v>0</v>
      </c>
      <c r="M41" s="132">
        <f t="shared" si="10"/>
        <v>0</v>
      </c>
      <c r="N41" s="132">
        <f t="shared" si="10"/>
        <v>0</v>
      </c>
      <c r="O41" s="132">
        <f t="shared" si="10"/>
        <v>0</v>
      </c>
      <c r="P41" s="132">
        <f t="shared" si="10"/>
        <v>0</v>
      </c>
      <c r="Q41" s="132">
        <f t="shared" si="10"/>
        <v>0</v>
      </c>
      <c r="R41" s="132">
        <f t="shared" si="10"/>
        <v>0</v>
      </c>
      <c r="S41" s="132">
        <f t="shared" si="9"/>
        <v>0</v>
      </c>
      <c r="T41" s="132">
        <f t="shared" si="9"/>
        <v>0</v>
      </c>
      <c r="U41" s="132">
        <f t="shared" si="9"/>
        <v>0</v>
      </c>
      <c r="V41" s="132">
        <f t="shared" si="9"/>
        <v>0</v>
      </c>
      <c r="W41" s="132">
        <f t="shared" si="9"/>
        <v>0</v>
      </c>
      <c r="X41" s="132">
        <f t="shared" si="9"/>
        <v>0</v>
      </c>
      <c r="Y41" s="132">
        <f t="shared" si="9"/>
        <v>0</v>
      </c>
      <c r="Z41" s="132">
        <f t="shared" si="9"/>
        <v>0</v>
      </c>
      <c r="AA41" s="132">
        <f t="shared" si="9"/>
        <v>0</v>
      </c>
      <c r="AB41" s="132">
        <f t="shared" si="9"/>
        <v>0</v>
      </c>
      <c r="AC41" s="132">
        <f t="shared" si="9"/>
        <v>0</v>
      </c>
      <c r="AD41" s="132">
        <f t="shared" si="9"/>
        <v>0</v>
      </c>
      <c r="AE41" s="132">
        <f t="shared" si="9"/>
        <v>0</v>
      </c>
      <c r="AF41" s="132">
        <f t="shared" si="9"/>
        <v>0</v>
      </c>
      <c r="AG41" s="132">
        <f t="shared" si="9"/>
        <v>0</v>
      </c>
      <c r="AH41" s="132">
        <f t="shared" si="8"/>
        <v>0</v>
      </c>
      <c r="AI41" s="132">
        <f t="shared" si="8"/>
        <v>0</v>
      </c>
      <c r="AJ41" s="132">
        <f t="shared" si="8"/>
        <v>0</v>
      </c>
      <c r="AK41" s="132">
        <f t="shared" si="8"/>
        <v>0</v>
      </c>
      <c r="AL41" s="132">
        <f t="shared" si="8"/>
        <v>0</v>
      </c>
      <c r="AM41" s="132">
        <f t="shared" si="8"/>
        <v>0</v>
      </c>
      <c r="AN41" s="132">
        <f t="shared" si="8"/>
        <v>1</v>
      </c>
      <c r="AO41" s="132">
        <f t="shared" si="8"/>
        <v>0</v>
      </c>
      <c r="AP41" s="132">
        <f t="shared" si="8"/>
        <v>0</v>
      </c>
      <c r="AQ41" s="133">
        <f t="shared" si="8"/>
        <v>0</v>
      </c>
    </row>
    <row r="42" spans="1:43" ht="39.950000000000003" customHeight="1">
      <c r="A42" s="16">
        <v>38</v>
      </c>
      <c r="B42" s="1" t="s">
        <v>49</v>
      </c>
      <c r="C42" s="130">
        <f t="shared" si="10"/>
        <v>0</v>
      </c>
      <c r="D42" s="131">
        <f t="shared" si="10"/>
        <v>0</v>
      </c>
      <c r="E42" s="131">
        <f t="shared" si="10"/>
        <v>0</v>
      </c>
      <c r="F42" s="132">
        <f t="shared" si="10"/>
        <v>0</v>
      </c>
      <c r="G42" s="132">
        <f t="shared" si="10"/>
        <v>0</v>
      </c>
      <c r="H42" s="132">
        <f t="shared" si="10"/>
        <v>0</v>
      </c>
      <c r="I42" s="132">
        <f t="shared" si="10"/>
        <v>0</v>
      </c>
      <c r="J42" s="132">
        <f t="shared" si="10"/>
        <v>0</v>
      </c>
      <c r="K42" s="132">
        <f t="shared" si="10"/>
        <v>0</v>
      </c>
      <c r="L42" s="132">
        <f t="shared" si="10"/>
        <v>0</v>
      </c>
      <c r="M42" s="132">
        <f t="shared" si="10"/>
        <v>0</v>
      </c>
      <c r="N42" s="132">
        <f t="shared" si="10"/>
        <v>0</v>
      </c>
      <c r="O42" s="132">
        <f t="shared" si="10"/>
        <v>0</v>
      </c>
      <c r="P42" s="132">
        <f t="shared" si="10"/>
        <v>0</v>
      </c>
      <c r="Q42" s="132">
        <f t="shared" si="10"/>
        <v>0</v>
      </c>
      <c r="R42" s="132">
        <f t="shared" si="10"/>
        <v>0</v>
      </c>
      <c r="S42" s="132">
        <f t="shared" si="9"/>
        <v>0</v>
      </c>
      <c r="T42" s="132">
        <f t="shared" si="9"/>
        <v>0</v>
      </c>
      <c r="U42" s="132">
        <f t="shared" si="9"/>
        <v>0</v>
      </c>
      <c r="V42" s="132">
        <f t="shared" si="9"/>
        <v>0</v>
      </c>
      <c r="W42" s="132">
        <f t="shared" si="9"/>
        <v>0</v>
      </c>
      <c r="X42" s="132">
        <f t="shared" si="9"/>
        <v>0</v>
      </c>
      <c r="Y42" s="132">
        <f t="shared" si="9"/>
        <v>0</v>
      </c>
      <c r="Z42" s="132">
        <f t="shared" si="9"/>
        <v>0</v>
      </c>
      <c r="AA42" s="132">
        <f t="shared" si="9"/>
        <v>0</v>
      </c>
      <c r="AB42" s="132">
        <f t="shared" si="9"/>
        <v>0</v>
      </c>
      <c r="AC42" s="132">
        <f t="shared" si="9"/>
        <v>0</v>
      </c>
      <c r="AD42" s="132">
        <f t="shared" si="9"/>
        <v>0</v>
      </c>
      <c r="AE42" s="132">
        <f t="shared" si="9"/>
        <v>0</v>
      </c>
      <c r="AF42" s="132">
        <f t="shared" si="9"/>
        <v>0</v>
      </c>
      <c r="AG42" s="132">
        <f t="shared" si="9"/>
        <v>0</v>
      </c>
      <c r="AH42" s="132">
        <f t="shared" si="8"/>
        <v>0</v>
      </c>
      <c r="AI42" s="132">
        <f t="shared" si="8"/>
        <v>0</v>
      </c>
      <c r="AJ42" s="132">
        <f t="shared" si="8"/>
        <v>0</v>
      </c>
      <c r="AK42" s="132">
        <f t="shared" si="8"/>
        <v>0</v>
      </c>
      <c r="AL42" s="132">
        <f t="shared" si="8"/>
        <v>0</v>
      </c>
      <c r="AM42" s="132">
        <f t="shared" si="8"/>
        <v>0</v>
      </c>
      <c r="AN42" s="132">
        <f t="shared" si="8"/>
        <v>0</v>
      </c>
      <c r="AO42" s="132">
        <f t="shared" si="8"/>
        <v>1</v>
      </c>
      <c r="AP42" s="132">
        <f t="shared" si="8"/>
        <v>0</v>
      </c>
      <c r="AQ42" s="133">
        <f t="shared" si="8"/>
        <v>0</v>
      </c>
    </row>
    <row r="43" spans="1:43" ht="39.950000000000003" customHeight="1">
      <c r="A43" s="16">
        <v>39</v>
      </c>
      <c r="B43" s="1" t="s">
        <v>50</v>
      </c>
      <c r="C43" s="130">
        <f t="shared" si="10"/>
        <v>0</v>
      </c>
      <c r="D43" s="131">
        <f t="shared" si="10"/>
        <v>0</v>
      </c>
      <c r="E43" s="131">
        <f t="shared" si="10"/>
        <v>0</v>
      </c>
      <c r="F43" s="132">
        <f t="shared" si="10"/>
        <v>0</v>
      </c>
      <c r="G43" s="132">
        <f t="shared" si="10"/>
        <v>0</v>
      </c>
      <c r="H43" s="132">
        <f t="shared" si="10"/>
        <v>0</v>
      </c>
      <c r="I43" s="132">
        <f t="shared" si="10"/>
        <v>0</v>
      </c>
      <c r="J43" s="132">
        <f t="shared" si="10"/>
        <v>0</v>
      </c>
      <c r="K43" s="132">
        <f t="shared" si="10"/>
        <v>0</v>
      </c>
      <c r="L43" s="132">
        <f t="shared" si="10"/>
        <v>0</v>
      </c>
      <c r="M43" s="132">
        <f t="shared" si="10"/>
        <v>0</v>
      </c>
      <c r="N43" s="132">
        <f t="shared" si="10"/>
        <v>0</v>
      </c>
      <c r="O43" s="132">
        <f t="shared" si="10"/>
        <v>0</v>
      </c>
      <c r="P43" s="132">
        <f t="shared" si="10"/>
        <v>0</v>
      </c>
      <c r="Q43" s="132">
        <f t="shared" si="10"/>
        <v>0</v>
      </c>
      <c r="R43" s="132">
        <f t="shared" si="10"/>
        <v>0</v>
      </c>
      <c r="S43" s="132">
        <f t="shared" si="9"/>
        <v>0</v>
      </c>
      <c r="T43" s="132">
        <f t="shared" si="9"/>
        <v>0</v>
      </c>
      <c r="U43" s="132">
        <f t="shared" si="9"/>
        <v>0</v>
      </c>
      <c r="V43" s="132">
        <f t="shared" si="9"/>
        <v>0</v>
      </c>
      <c r="W43" s="132">
        <f t="shared" si="9"/>
        <v>0</v>
      </c>
      <c r="X43" s="132">
        <f t="shared" si="9"/>
        <v>0</v>
      </c>
      <c r="Y43" s="132">
        <f t="shared" si="9"/>
        <v>0</v>
      </c>
      <c r="Z43" s="132">
        <f t="shared" si="9"/>
        <v>0</v>
      </c>
      <c r="AA43" s="132">
        <f t="shared" si="9"/>
        <v>0</v>
      </c>
      <c r="AB43" s="132">
        <f t="shared" si="9"/>
        <v>0</v>
      </c>
      <c r="AC43" s="132">
        <f t="shared" si="9"/>
        <v>0</v>
      </c>
      <c r="AD43" s="132">
        <f t="shared" si="9"/>
        <v>0</v>
      </c>
      <c r="AE43" s="132">
        <f t="shared" si="9"/>
        <v>0</v>
      </c>
      <c r="AF43" s="132">
        <f t="shared" si="9"/>
        <v>0</v>
      </c>
      <c r="AG43" s="132">
        <f t="shared" si="9"/>
        <v>0</v>
      </c>
      <c r="AH43" s="132">
        <f t="shared" si="8"/>
        <v>0</v>
      </c>
      <c r="AI43" s="132">
        <f t="shared" si="8"/>
        <v>0</v>
      </c>
      <c r="AJ43" s="132">
        <f t="shared" si="8"/>
        <v>0</v>
      </c>
      <c r="AK43" s="132">
        <f t="shared" si="8"/>
        <v>0</v>
      </c>
      <c r="AL43" s="132">
        <f t="shared" si="8"/>
        <v>0</v>
      </c>
      <c r="AM43" s="132">
        <f t="shared" si="8"/>
        <v>0</v>
      </c>
      <c r="AN43" s="132">
        <f t="shared" si="8"/>
        <v>0</v>
      </c>
      <c r="AO43" s="132">
        <f t="shared" si="8"/>
        <v>0</v>
      </c>
      <c r="AP43" s="132">
        <f t="shared" si="8"/>
        <v>1</v>
      </c>
      <c r="AQ43" s="133">
        <f t="shared" si="8"/>
        <v>0</v>
      </c>
    </row>
    <row r="44" spans="1:43" ht="39.950000000000003" customHeight="1">
      <c r="A44" s="7">
        <v>40</v>
      </c>
      <c r="B44" s="8" t="s">
        <v>51</v>
      </c>
      <c r="C44" s="137">
        <f t="shared" si="10"/>
        <v>0</v>
      </c>
      <c r="D44" s="138">
        <f t="shared" si="10"/>
        <v>0</v>
      </c>
      <c r="E44" s="138">
        <f t="shared" si="10"/>
        <v>0</v>
      </c>
      <c r="F44" s="138">
        <f t="shared" si="10"/>
        <v>0</v>
      </c>
      <c r="G44" s="138">
        <f t="shared" si="10"/>
        <v>0</v>
      </c>
      <c r="H44" s="138">
        <f t="shared" si="10"/>
        <v>0</v>
      </c>
      <c r="I44" s="138">
        <f t="shared" si="10"/>
        <v>0</v>
      </c>
      <c r="J44" s="138">
        <f t="shared" si="10"/>
        <v>0</v>
      </c>
      <c r="K44" s="138">
        <f t="shared" si="10"/>
        <v>0</v>
      </c>
      <c r="L44" s="138">
        <f t="shared" si="10"/>
        <v>0</v>
      </c>
      <c r="M44" s="138">
        <f t="shared" si="10"/>
        <v>0</v>
      </c>
      <c r="N44" s="138">
        <f t="shared" si="10"/>
        <v>0</v>
      </c>
      <c r="O44" s="138">
        <f t="shared" si="10"/>
        <v>0</v>
      </c>
      <c r="P44" s="138">
        <f t="shared" si="10"/>
        <v>0</v>
      </c>
      <c r="Q44" s="138">
        <f t="shared" si="10"/>
        <v>0</v>
      </c>
      <c r="R44" s="138">
        <f t="shared" si="10"/>
        <v>0</v>
      </c>
      <c r="S44" s="138">
        <f t="shared" si="9"/>
        <v>0</v>
      </c>
      <c r="T44" s="138">
        <f t="shared" si="9"/>
        <v>0</v>
      </c>
      <c r="U44" s="138">
        <f t="shared" si="9"/>
        <v>0</v>
      </c>
      <c r="V44" s="138">
        <f t="shared" si="9"/>
        <v>0</v>
      </c>
      <c r="W44" s="138">
        <f t="shared" si="9"/>
        <v>0</v>
      </c>
      <c r="X44" s="138">
        <f t="shared" si="9"/>
        <v>0</v>
      </c>
      <c r="Y44" s="138">
        <f t="shared" si="9"/>
        <v>0</v>
      </c>
      <c r="Z44" s="138">
        <f t="shared" si="9"/>
        <v>0</v>
      </c>
      <c r="AA44" s="138">
        <f t="shared" si="9"/>
        <v>0</v>
      </c>
      <c r="AB44" s="138">
        <f t="shared" si="9"/>
        <v>0</v>
      </c>
      <c r="AC44" s="138">
        <f t="shared" si="9"/>
        <v>0</v>
      </c>
      <c r="AD44" s="138">
        <f t="shared" si="9"/>
        <v>0</v>
      </c>
      <c r="AE44" s="138">
        <f t="shared" si="9"/>
        <v>0</v>
      </c>
      <c r="AF44" s="138">
        <f t="shared" si="9"/>
        <v>0</v>
      </c>
      <c r="AG44" s="138">
        <f t="shared" si="9"/>
        <v>0</v>
      </c>
      <c r="AH44" s="138">
        <f t="shared" si="8"/>
        <v>0</v>
      </c>
      <c r="AI44" s="138">
        <f t="shared" si="8"/>
        <v>0</v>
      </c>
      <c r="AJ44" s="138">
        <f t="shared" si="8"/>
        <v>0</v>
      </c>
      <c r="AK44" s="138">
        <f t="shared" si="8"/>
        <v>0</v>
      </c>
      <c r="AL44" s="138">
        <f t="shared" si="8"/>
        <v>0</v>
      </c>
      <c r="AM44" s="138">
        <f t="shared" si="8"/>
        <v>0</v>
      </c>
      <c r="AN44" s="138">
        <f t="shared" si="8"/>
        <v>0</v>
      </c>
      <c r="AO44" s="138">
        <f t="shared" si="8"/>
        <v>0</v>
      </c>
      <c r="AP44" s="138">
        <f t="shared" si="8"/>
        <v>0</v>
      </c>
      <c r="AQ44" s="139">
        <f t="shared" si="8"/>
        <v>1</v>
      </c>
    </row>
    <row r="45" spans="1:43" ht="39.950000000000003" customHeight="1"/>
  </sheetData>
  <mergeCells count="1">
    <mergeCell ref="C1:J1"/>
  </mergeCells>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S45"/>
  <sheetViews>
    <sheetView zoomScale="70" zoomScaleNormal="70" workbookViewId="0">
      <pane xSplit="2" ySplit="3" topLeftCell="C4" activePane="bottomRight" state="frozen"/>
      <selection pane="topRight"/>
      <selection pane="bottomLeft"/>
      <selection pane="bottomRight"/>
    </sheetView>
  </sheetViews>
  <sheetFormatPr defaultRowHeight="13.5"/>
  <cols>
    <col min="2" max="46" width="18.625" customWidth="1"/>
  </cols>
  <sheetData>
    <row r="1" spans="1:45" ht="39.950000000000003" customHeight="1">
      <c r="B1" s="1"/>
      <c r="C1" s="337"/>
      <c r="D1" s="337"/>
      <c r="E1" s="337"/>
      <c r="F1" s="337"/>
      <c r="G1" s="337"/>
      <c r="H1" s="337"/>
      <c r="I1" s="337"/>
      <c r="J1" s="337"/>
    </row>
    <row r="2" spans="1:45" ht="39.950000000000003" customHeight="1">
      <c r="A2" s="2"/>
      <c r="B2" s="3"/>
      <c r="C2" s="2">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c r="AF2" s="4">
        <v>29</v>
      </c>
      <c r="AG2" s="4">
        <v>30</v>
      </c>
      <c r="AH2" s="4">
        <v>31</v>
      </c>
      <c r="AI2" s="4">
        <v>32</v>
      </c>
      <c r="AJ2" s="4">
        <v>33</v>
      </c>
      <c r="AK2" s="4">
        <v>34</v>
      </c>
      <c r="AL2" s="4">
        <v>35</v>
      </c>
      <c r="AM2" s="4">
        <v>36</v>
      </c>
      <c r="AN2" s="4">
        <v>37</v>
      </c>
      <c r="AO2" s="4">
        <v>38</v>
      </c>
      <c r="AP2" s="4">
        <v>39</v>
      </c>
      <c r="AQ2" s="5">
        <v>40</v>
      </c>
    </row>
    <row r="3" spans="1:45" ht="39.950000000000003" customHeight="1">
      <c r="A3" s="7"/>
      <c r="B3" s="8"/>
      <c r="C3" s="9" t="s">
        <v>72</v>
      </c>
      <c r="D3" s="8" t="s">
        <v>73</v>
      </c>
      <c r="E3" s="8" t="s">
        <v>74</v>
      </c>
      <c r="F3" s="8" t="s">
        <v>19</v>
      </c>
      <c r="G3" s="8" t="s">
        <v>20</v>
      </c>
      <c r="H3" s="8" t="s">
        <v>21</v>
      </c>
      <c r="I3" s="8" t="s">
        <v>22</v>
      </c>
      <c r="J3" s="8" t="s">
        <v>23</v>
      </c>
      <c r="K3" s="8" t="s">
        <v>24</v>
      </c>
      <c r="L3" s="8" t="s">
        <v>25</v>
      </c>
      <c r="M3" s="8" t="s">
        <v>26</v>
      </c>
      <c r="N3" s="8" t="s">
        <v>27</v>
      </c>
      <c r="O3" s="8" t="s">
        <v>28</v>
      </c>
      <c r="P3" s="8" t="s">
        <v>29</v>
      </c>
      <c r="Q3" s="8" t="s">
        <v>30</v>
      </c>
      <c r="R3" s="8" t="s">
        <v>31</v>
      </c>
      <c r="S3" s="8" t="s">
        <v>32</v>
      </c>
      <c r="T3" s="8" t="s">
        <v>33</v>
      </c>
      <c r="U3" s="8" t="s">
        <v>34</v>
      </c>
      <c r="V3" s="8" t="s">
        <v>35</v>
      </c>
      <c r="W3" s="8" t="s">
        <v>36</v>
      </c>
      <c r="X3" s="8" t="s">
        <v>37</v>
      </c>
      <c r="Y3" s="8" t="s">
        <v>38</v>
      </c>
      <c r="Z3" s="8" t="s">
        <v>39</v>
      </c>
      <c r="AA3" s="8" t="s">
        <v>192</v>
      </c>
      <c r="AB3" s="8" t="s">
        <v>193</v>
      </c>
      <c r="AC3" s="8" t="s">
        <v>40</v>
      </c>
      <c r="AD3" s="8" t="s">
        <v>191</v>
      </c>
      <c r="AE3" s="8" t="s">
        <v>190</v>
      </c>
      <c r="AF3" s="8" t="s">
        <v>42</v>
      </c>
      <c r="AG3" s="8" t="s">
        <v>43</v>
      </c>
      <c r="AH3" s="8" t="s">
        <v>44</v>
      </c>
      <c r="AI3" s="8" t="s">
        <v>45</v>
      </c>
      <c r="AJ3" s="8" t="s">
        <v>46</v>
      </c>
      <c r="AK3" s="8" t="s">
        <v>47</v>
      </c>
      <c r="AL3" s="8" t="s">
        <v>48</v>
      </c>
      <c r="AM3" s="8" t="s">
        <v>194</v>
      </c>
      <c r="AN3" s="8" t="s">
        <v>195</v>
      </c>
      <c r="AO3" s="8" t="s">
        <v>49</v>
      </c>
      <c r="AP3" s="8" t="s">
        <v>50</v>
      </c>
      <c r="AQ3" s="10" t="s">
        <v>51</v>
      </c>
      <c r="AR3" s="1"/>
      <c r="AS3" s="1"/>
    </row>
    <row r="4" spans="1:45" ht="39.950000000000003" customHeight="1">
      <c r="A4" s="2">
        <v>1</v>
      </c>
      <c r="B4" s="3" t="s">
        <v>72</v>
      </c>
      <c r="C4" s="130">
        <f>'41'!BI4</f>
        <v>5.797430347042809E-2</v>
      </c>
      <c r="D4" s="131">
        <f t="shared" ref="D4:AQ13" si="0">IF(D$2=$A4,1,0)</f>
        <v>0</v>
      </c>
      <c r="E4" s="131">
        <f t="shared" si="0"/>
        <v>0</v>
      </c>
      <c r="F4" s="132">
        <f t="shared" si="0"/>
        <v>0</v>
      </c>
      <c r="G4" s="132">
        <f t="shared" si="0"/>
        <v>0</v>
      </c>
      <c r="H4" s="132">
        <f t="shared" si="0"/>
        <v>0</v>
      </c>
      <c r="I4" s="132">
        <f t="shared" si="0"/>
        <v>0</v>
      </c>
      <c r="J4" s="132">
        <f t="shared" si="0"/>
        <v>0</v>
      </c>
      <c r="K4" s="132">
        <f t="shared" si="0"/>
        <v>0</v>
      </c>
      <c r="L4" s="132">
        <f t="shared" si="0"/>
        <v>0</v>
      </c>
      <c r="M4" s="132">
        <f t="shared" si="0"/>
        <v>0</v>
      </c>
      <c r="N4" s="132">
        <f t="shared" si="0"/>
        <v>0</v>
      </c>
      <c r="O4" s="132">
        <f t="shared" si="0"/>
        <v>0</v>
      </c>
      <c r="P4" s="132">
        <f t="shared" si="0"/>
        <v>0</v>
      </c>
      <c r="Q4" s="132">
        <f t="shared" si="0"/>
        <v>0</v>
      </c>
      <c r="R4" s="132">
        <f t="shared" si="0"/>
        <v>0</v>
      </c>
      <c r="S4" s="132">
        <f t="shared" si="0"/>
        <v>0</v>
      </c>
      <c r="T4" s="132">
        <f t="shared" si="0"/>
        <v>0</v>
      </c>
      <c r="U4" s="132">
        <f t="shared" si="0"/>
        <v>0</v>
      </c>
      <c r="V4" s="132">
        <f t="shared" si="0"/>
        <v>0</v>
      </c>
      <c r="W4" s="132">
        <f t="shared" si="0"/>
        <v>0</v>
      </c>
      <c r="X4" s="132">
        <f t="shared" si="0"/>
        <v>0</v>
      </c>
      <c r="Y4" s="132">
        <f t="shared" si="0"/>
        <v>0</v>
      </c>
      <c r="Z4" s="132">
        <f t="shared" si="0"/>
        <v>0</v>
      </c>
      <c r="AA4" s="132">
        <f t="shared" si="0"/>
        <v>0</v>
      </c>
      <c r="AB4" s="132">
        <f t="shared" si="0"/>
        <v>0</v>
      </c>
      <c r="AC4" s="132">
        <f t="shared" si="0"/>
        <v>0</v>
      </c>
      <c r="AD4" s="132">
        <f t="shared" si="0"/>
        <v>0</v>
      </c>
      <c r="AE4" s="132">
        <f t="shared" si="0"/>
        <v>0</v>
      </c>
      <c r="AF4" s="132">
        <f t="shared" si="0"/>
        <v>0</v>
      </c>
      <c r="AG4" s="132">
        <f t="shared" si="0"/>
        <v>0</v>
      </c>
      <c r="AH4" s="132">
        <f t="shared" si="0"/>
        <v>0</v>
      </c>
      <c r="AI4" s="132">
        <f t="shared" si="0"/>
        <v>0</v>
      </c>
      <c r="AJ4" s="132">
        <f t="shared" si="0"/>
        <v>0</v>
      </c>
      <c r="AK4" s="132">
        <f t="shared" si="0"/>
        <v>0</v>
      </c>
      <c r="AL4" s="132">
        <f t="shared" si="0"/>
        <v>0</v>
      </c>
      <c r="AM4" s="132">
        <f t="shared" si="0"/>
        <v>0</v>
      </c>
      <c r="AN4" s="132">
        <f t="shared" si="0"/>
        <v>0</v>
      </c>
      <c r="AO4" s="132">
        <f t="shared" si="0"/>
        <v>0</v>
      </c>
      <c r="AP4" s="132">
        <f t="shared" si="0"/>
        <v>0</v>
      </c>
      <c r="AQ4" s="133">
        <f t="shared" si="0"/>
        <v>0</v>
      </c>
    </row>
    <row r="5" spans="1:45" ht="39.950000000000003" customHeight="1">
      <c r="A5" s="16">
        <v>2</v>
      </c>
      <c r="B5" s="35" t="s">
        <v>73</v>
      </c>
      <c r="C5" s="130">
        <f t="shared" ref="C5:R20" si="1">IF(C$2=$A5,1,0)</f>
        <v>0</v>
      </c>
      <c r="D5" s="131">
        <f>'41'!$BI5</f>
        <v>0.18417266187050363</v>
      </c>
      <c r="E5" s="131">
        <f t="shared" si="1"/>
        <v>0</v>
      </c>
      <c r="F5" s="132">
        <f t="shared" si="1"/>
        <v>0</v>
      </c>
      <c r="G5" s="132">
        <f t="shared" si="1"/>
        <v>0</v>
      </c>
      <c r="H5" s="132">
        <f t="shared" si="1"/>
        <v>0</v>
      </c>
      <c r="I5" s="132">
        <f t="shared" si="1"/>
        <v>0</v>
      </c>
      <c r="J5" s="132">
        <f t="shared" si="1"/>
        <v>0</v>
      </c>
      <c r="K5" s="132">
        <f t="shared" si="1"/>
        <v>0</v>
      </c>
      <c r="L5" s="132">
        <f t="shared" si="1"/>
        <v>0</v>
      </c>
      <c r="M5" s="132">
        <f t="shared" si="1"/>
        <v>0</v>
      </c>
      <c r="N5" s="132">
        <f t="shared" si="1"/>
        <v>0</v>
      </c>
      <c r="O5" s="132">
        <f t="shared" si="1"/>
        <v>0</v>
      </c>
      <c r="P5" s="132">
        <f t="shared" si="1"/>
        <v>0</v>
      </c>
      <c r="Q5" s="132">
        <f t="shared" si="1"/>
        <v>0</v>
      </c>
      <c r="R5" s="132">
        <f t="shared" si="1"/>
        <v>0</v>
      </c>
      <c r="S5" s="132">
        <f t="shared" si="0"/>
        <v>0</v>
      </c>
      <c r="T5" s="132">
        <f t="shared" si="0"/>
        <v>0</v>
      </c>
      <c r="U5" s="132">
        <f t="shared" si="0"/>
        <v>0</v>
      </c>
      <c r="V5" s="132">
        <f t="shared" si="0"/>
        <v>0</v>
      </c>
      <c r="W5" s="132">
        <f t="shared" si="0"/>
        <v>0</v>
      </c>
      <c r="X5" s="132">
        <f t="shared" si="0"/>
        <v>0</v>
      </c>
      <c r="Y5" s="132">
        <f t="shared" si="0"/>
        <v>0</v>
      </c>
      <c r="Z5" s="132">
        <f t="shared" si="0"/>
        <v>0</v>
      </c>
      <c r="AA5" s="132">
        <f t="shared" si="0"/>
        <v>0</v>
      </c>
      <c r="AB5" s="132">
        <f t="shared" si="0"/>
        <v>0</v>
      </c>
      <c r="AC5" s="132">
        <f t="shared" si="0"/>
        <v>0</v>
      </c>
      <c r="AD5" s="132">
        <f t="shared" si="0"/>
        <v>0</v>
      </c>
      <c r="AE5" s="132">
        <f t="shared" si="0"/>
        <v>0</v>
      </c>
      <c r="AF5" s="132">
        <f t="shared" si="0"/>
        <v>0</v>
      </c>
      <c r="AG5" s="132">
        <f t="shared" si="0"/>
        <v>0</v>
      </c>
      <c r="AH5" s="132">
        <f t="shared" si="0"/>
        <v>0</v>
      </c>
      <c r="AI5" s="132">
        <f t="shared" si="0"/>
        <v>0</v>
      </c>
      <c r="AJ5" s="132">
        <f t="shared" si="0"/>
        <v>0</v>
      </c>
      <c r="AK5" s="132">
        <f t="shared" si="0"/>
        <v>0</v>
      </c>
      <c r="AL5" s="132">
        <f t="shared" si="0"/>
        <v>0</v>
      </c>
      <c r="AM5" s="132">
        <f t="shared" si="0"/>
        <v>0</v>
      </c>
      <c r="AN5" s="132">
        <f t="shared" si="0"/>
        <v>0</v>
      </c>
      <c r="AO5" s="132">
        <f t="shared" si="0"/>
        <v>0</v>
      </c>
      <c r="AP5" s="132">
        <f t="shared" si="0"/>
        <v>0</v>
      </c>
      <c r="AQ5" s="133">
        <f t="shared" si="0"/>
        <v>0</v>
      </c>
    </row>
    <row r="6" spans="1:45" ht="39.950000000000003" customHeight="1">
      <c r="A6" s="16">
        <v>3</v>
      </c>
      <c r="B6" s="35" t="s">
        <v>74</v>
      </c>
      <c r="C6" s="130">
        <f t="shared" si="1"/>
        <v>0</v>
      </c>
      <c r="D6" s="131">
        <f t="shared" si="1"/>
        <v>0</v>
      </c>
      <c r="E6" s="131">
        <f>'41'!$BI6</f>
        <v>9.6575277487904398E-2</v>
      </c>
      <c r="F6" s="132">
        <f t="shared" si="1"/>
        <v>0</v>
      </c>
      <c r="G6" s="132">
        <f t="shared" si="1"/>
        <v>0</v>
      </c>
      <c r="H6" s="132">
        <f t="shared" si="1"/>
        <v>0</v>
      </c>
      <c r="I6" s="132">
        <f t="shared" si="1"/>
        <v>0</v>
      </c>
      <c r="J6" s="132">
        <f t="shared" si="1"/>
        <v>0</v>
      </c>
      <c r="K6" s="132">
        <f t="shared" si="1"/>
        <v>0</v>
      </c>
      <c r="L6" s="132">
        <f t="shared" si="1"/>
        <v>0</v>
      </c>
      <c r="M6" s="132">
        <f t="shared" si="1"/>
        <v>0</v>
      </c>
      <c r="N6" s="132">
        <f t="shared" si="1"/>
        <v>0</v>
      </c>
      <c r="O6" s="132">
        <f t="shared" si="1"/>
        <v>0</v>
      </c>
      <c r="P6" s="132">
        <f t="shared" si="1"/>
        <v>0</v>
      </c>
      <c r="Q6" s="132">
        <f t="shared" si="1"/>
        <v>0</v>
      </c>
      <c r="R6" s="132">
        <f t="shared" si="1"/>
        <v>0</v>
      </c>
      <c r="S6" s="132">
        <f t="shared" si="0"/>
        <v>0</v>
      </c>
      <c r="T6" s="132">
        <f t="shared" si="0"/>
        <v>0</v>
      </c>
      <c r="U6" s="132">
        <f t="shared" si="0"/>
        <v>0</v>
      </c>
      <c r="V6" s="132">
        <f t="shared" si="0"/>
        <v>0</v>
      </c>
      <c r="W6" s="132">
        <f t="shared" si="0"/>
        <v>0</v>
      </c>
      <c r="X6" s="132">
        <f t="shared" si="0"/>
        <v>0</v>
      </c>
      <c r="Y6" s="132">
        <f t="shared" si="0"/>
        <v>0</v>
      </c>
      <c r="Z6" s="132">
        <f t="shared" si="0"/>
        <v>0</v>
      </c>
      <c r="AA6" s="132">
        <f t="shared" si="0"/>
        <v>0</v>
      </c>
      <c r="AB6" s="132">
        <f t="shared" si="0"/>
        <v>0</v>
      </c>
      <c r="AC6" s="132">
        <f t="shared" si="0"/>
        <v>0</v>
      </c>
      <c r="AD6" s="132">
        <f t="shared" si="0"/>
        <v>0</v>
      </c>
      <c r="AE6" s="132">
        <f t="shared" si="0"/>
        <v>0</v>
      </c>
      <c r="AF6" s="132">
        <f t="shared" si="0"/>
        <v>0</v>
      </c>
      <c r="AG6" s="132">
        <f t="shared" si="0"/>
        <v>0</v>
      </c>
      <c r="AH6" s="132">
        <f t="shared" si="0"/>
        <v>0</v>
      </c>
      <c r="AI6" s="132">
        <f t="shared" si="0"/>
        <v>0</v>
      </c>
      <c r="AJ6" s="132">
        <f t="shared" si="0"/>
        <v>0</v>
      </c>
      <c r="AK6" s="132">
        <f t="shared" si="0"/>
        <v>0</v>
      </c>
      <c r="AL6" s="132">
        <f t="shared" si="0"/>
        <v>0</v>
      </c>
      <c r="AM6" s="132">
        <f t="shared" si="0"/>
        <v>0</v>
      </c>
      <c r="AN6" s="132">
        <f t="shared" si="0"/>
        <v>0</v>
      </c>
      <c r="AO6" s="132">
        <f t="shared" si="0"/>
        <v>0</v>
      </c>
      <c r="AP6" s="132">
        <f t="shared" si="0"/>
        <v>0</v>
      </c>
      <c r="AQ6" s="133">
        <f t="shared" si="0"/>
        <v>0</v>
      </c>
    </row>
    <row r="7" spans="1:45" ht="39.950000000000003" customHeight="1">
      <c r="A7" s="16">
        <v>4</v>
      </c>
      <c r="B7" s="1" t="s">
        <v>19</v>
      </c>
      <c r="C7" s="130">
        <f t="shared" si="1"/>
        <v>0</v>
      </c>
      <c r="D7" s="131">
        <f t="shared" si="1"/>
        <v>0</v>
      </c>
      <c r="E7" s="131">
        <f t="shared" si="1"/>
        <v>0</v>
      </c>
      <c r="F7" s="131">
        <f>'41'!$BI7</f>
        <v>1.4661029427231242E-2</v>
      </c>
      <c r="G7" s="132">
        <f t="shared" si="1"/>
        <v>0</v>
      </c>
      <c r="H7" s="132">
        <f t="shared" si="1"/>
        <v>0</v>
      </c>
      <c r="I7" s="132">
        <f t="shared" si="1"/>
        <v>0</v>
      </c>
      <c r="J7" s="132">
        <f t="shared" si="1"/>
        <v>0</v>
      </c>
      <c r="K7" s="132">
        <f t="shared" si="1"/>
        <v>0</v>
      </c>
      <c r="L7" s="132">
        <f t="shared" si="1"/>
        <v>0</v>
      </c>
      <c r="M7" s="132">
        <f t="shared" si="1"/>
        <v>0</v>
      </c>
      <c r="N7" s="132">
        <f t="shared" si="1"/>
        <v>0</v>
      </c>
      <c r="O7" s="132">
        <f t="shared" si="1"/>
        <v>0</v>
      </c>
      <c r="P7" s="132">
        <f t="shared" si="1"/>
        <v>0</v>
      </c>
      <c r="Q7" s="132">
        <f t="shared" si="1"/>
        <v>0</v>
      </c>
      <c r="R7" s="132">
        <f t="shared" si="1"/>
        <v>0</v>
      </c>
      <c r="S7" s="132">
        <f t="shared" si="0"/>
        <v>0</v>
      </c>
      <c r="T7" s="132">
        <f t="shared" si="0"/>
        <v>0</v>
      </c>
      <c r="U7" s="132">
        <f t="shared" si="0"/>
        <v>0</v>
      </c>
      <c r="V7" s="132">
        <f t="shared" si="0"/>
        <v>0</v>
      </c>
      <c r="W7" s="132">
        <f t="shared" si="0"/>
        <v>0</v>
      </c>
      <c r="X7" s="132">
        <f t="shared" si="0"/>
        <v>0</v>
      </c>
      <c r="Y7" s="132">
        <f t="shared" si="0"/>
        <v>0</v>
      </c>
      <c r="Z7" s="132">
        <f t="shared" si="0"/>
        <v>0</v>
      </c>
      <c r="AA7" s="132">
        <f t="shared" si="0"/>
        <v>0</v>
      </c>
      <c r="AB7" s="132">
        <f t="shared" si="0"/>
        <v>0</v>
      </c>
      <c r="AC7" s="132">
        <f t="shared" si="0"/>
        <v>0</v>
      </c>
      <c r="AD7" s="132">
        <f t="shared" si="0"/>
        <v>0</v>
      </c>
      <c r="AE7" s="132">
        <f t="shared" si="0"/>
        <v>0</v>
      </c>
      <c r="AF7" s="132">
        <f t="shared" si="0"/>
        <v>0</v>
      </c>
      <c r="AG7" s="132">
        <f t="shared" si="0"/>
        <v>0</v>
      </c>
      <c r="AH7" s="132">
        <f t="shared" si="0"/>
        <v>0</v>
      </c>
      <c r="AI7" s="132">
        <f t="shared" si="0"/>
        <v>0</v>
      </c>
      <c r="AJ7" s="132">
        <f t="shared" si="0"/>
        <v>0</v>
      </c>
      <c r="AK7" s="132">
        <f t="shared" si="0"/>
        <v>0</v>
      </c>
      <c r="AL7" s="132">
        <f t="shared" si="0"/>
        <v>0</v>
      </c>
      <c r="AM7" s="132">
        <f t="shared" si="0"/>
        <v>0</v>
      </c>
      <c r="AN7" s="132">
        <f t="shared" si="0"/>
        <v>0</v>
      </c>
      <c r="AO7" s="132">
        <f t="shared" si="0"/>
        <v>0</v>
      </c>
      <c r="AP7" s="132">
        <f t="shared" si="0"/>
        <v>0</v>
      </c>
      <c r="AQ7" s="133">
        <f t="shared" si="0"/>
        <v>0</v>
      </c>
    </row>
    <row r="8" spans="1:45" ht="39.950000000000003" customHeight="1">
      <c r="A8" s="16">
        <v>5</v>
      </c>
      <c r="B8" s="1" t="s">
        <v>20</v>
      </c>
      <c r="C8" s="130">
        <f t="shared" si="1"/>
        <v>0</v>
      </c>
      <c r="D8" s="131">
        <f t="shared" si="1"/>
        <v>0</v>
      </c>
      <c r="E8" s="131">
        <f t="shared" si="1"/>
        <v>0</v>
      </c>
      <c r="F8" s="132">
        <f t="shared" si="1"/>
        <v>0</v>
      </c>
      <c r="G8" s="131">
        <f>'41'!$BI8</f>
        <v>0.15668374492782844</v>
      </c>
      <c r="H8" s="132">
        <f t="shared" si="1"/>
        <v>0</v>
      </c>
      <c r="I8" s="132">
        <f t="shared" si="1"/>
        <v>0</v>
      </c>
      <c r="J8" s="132">
        <f t="shared" si="1"/>
        <v>0</v>
      </c>
      <c r="K8" s="132">
        <f t="shared" si="1"/>
        <v>0</v>
      </c>
      <c r="L8" s="132">
        <f t="shared" si="1"/>
        <v>0</v>
      </c>
      <c r="M8" s="132">
        <f t="shared" si="1"/>
        <v>0</v>
      </c>
      <c r="N8" s="132">
        <f t="shared" si="1"/>
        <v>0</v>
      </c>
      <c r="O8" s="132">
        <f t="shared" si="1"/>
        <v>0</v>
      </c>
      <c r="P8" s="132">
        <f t="shared" si="1"/>
        <v>0</v>
      </c>
      <c r="Q8" s="132">
        <f t="shared" si="1"/>
        <v>0</v>
      </c>
      <c r="R8" s="132">
        <f t="shared" si="1"/>
        <v>0</v>
      </c>
      <c r="S8" s="132">
        <f t="shared" si="0"/>
        <v>0</v>
      </c>
      <c r="T8" s="132">
        <f t="shared" si="0"/>
        <v>0</v>
      </c>
      <c r="U8" s="132">
        <f t="shared" si="0"/>
        <v>0</v>
      </c>
      <c r="V8" s="132">
        <f t="shared" si="0"/>
        <v>0</v>
      </c>
      <c r="W8" s="132">
        <f t="shared" si="0"/>
        <v>0</v>
      </c>
      <c r="X8" s="132">
        <f t="shared" si="0"/>
        <v>0</v>
      </c>
      <c r="Y8" s="132">
        <f t="shared" si="0"/>
        <v>0</v>
      </c>
      <c r="Z8" s="132">
        <f t="shared" si="0"/>
        <v>0</v>
      </c>
      <c r="AA8" s="132">
        <f t="shared" si="0"/>
        <v>0</v>
      </c>
      <c r="AB8" s="132">
        <f t="shared" si="0"/>
        <v>0</v>
      </c>
      <c r="AC8" s="132">
        <f t="shared" si="0"/>
        <v>0</v>
      </c>
      <c r="AD8" s="132">
        <f t="shared" si="0"/>
        <v>0</v>
      </c>
      <c r="AE8" s="132">
        <f t="shared" si="0"/>
        <v>0</v>
      </c>
      <c r="AF8" s="132">
        <f t="shared" si="0"/>
        <v>0</v>
      </c>
      <c r="AG8" s="132">
        <f t="shared" si="0"/>
        <v>0</v>
      </c>
      <c r="AH8" s="132">
        <f t="shared" si="0"/>
        <v>0</v>
      </c>
      <c r="AI8" s="132">
        <f t="shared" si="0"/>
        <v>0</v>
      </c>
      <c r="AJ8" s="132">
        <f t="shared" si="0"/>
        <v>0</v>
      </c>
      <c r="AK8" s="132">
        <f t="shared" si="0"/>
        <v>0</v>
      </c>
      <c r="AL8" s="132">
        <f t="shared" si="0"/>
        <v>0</v>
      </c>
      <c r="AM8" s="132">
        <f t="shared" si="0"/>
        <v>0</v>
      </c>
      <c r="AN8" s="132">
        <f t="shared" si="0"/>
        <v>0</v>
      </c>
      <c r="AO8" s="132">
        <f t="shared" si="0"/>
        <v>0</v>
      </c>
      <c r="AP8" s="132">
        <f t="shared" si="0"/>
        <v>0</v>
      </c>
      <c r="AQ8" s="133">
        <f t="shared" si="0"/>
        <v>0</v>
      </c>
    </row>
    <row r="9" spans="1:45" ht="39.950000000000003" customHeight="1">
      <c r="A9" s="16">
        <v>6</v>
      </c>
      <c r="B9" s="1" t="s">
        <v>21</v>
      </c>
      <c r="C9" s="130">
        <f t="shared" si="1"/>
        <v>0</v>
      </c>
      <c r="D9" s="131">
        <f t="shared" si="1"/>
        <v>0</v>
      </c>
      <c r="E9" s="131">
        <f t="shared" si="1"/>
        <v>0</v>
      </c>
      <c r="F9" s="132">
        <f t="shared" si="1"/>
        <v>0</v>
      </c>
      <c r="G9" s="132">
        <f t="shared" si="1"/>
        <v>0</v>
      </c>
      <c r="H9" s="131">
        <f>'41'!$BI9</f>
        <v>1.995384668373501E-2</v>
      </c>
      <c r="I9" s="132">
        <f t="shared" si="1"/>
        <v>0</v>
      </c>
      <c r="J9" s="132">
        <f t="shared" si="1"/>
        <v>0</v>
      </c>
      <c r="K9" s="132">
        <f t="shared" si="1"/>
        <v>0</v>
      </c>
      <c r="L9" s="132">
        <f t="shared" si="1"/>
        <v>0</v>
      </c>
      <c r="M9" s="132">
        <f t="shared" si="1"/>
        <v>0</v>
      </c>
      <c r="N9" s="132">
        <f t="shared" si="1"/>
        <v>0</v>
      </c>
      <c r="O9" s="132">
        <f t="shared" si="1"/>
        <v>0</v>
      </c>
      <c r="P9" s="132">
        <f t="shared" si="1"/>
        <v>0</v>
      </c>
      <c r="Q9" s="132">
        <f t="shared" si="1"/>
        <v>0</v>
      </c>
      <c r="R9" s="132">
        <f t="shared" si="1"/>
        <v>0</v>
      </c>
      <c r="S9" s="132">
        <f t="shared" si="0"/>
        <v>0</v>
      </c>
      <c r="T9" s="132">
        <f t="shared" si="0"/>
        <v>0</v>
      </c>
      <c r="U9" s="132">
        <f t="shared" si="0"/>
        <v>0</v>
      </c>
      <c r="V9" s="132">
        <f t="shared" si="0"/>
        <v>0</v>
      </c>
      <c r="W9" s="132">
        <f t="shared" si="0"/>
        <v>0</v>
      </c>
      <c r="X9" s="132">
        <f t="shared" si="0"/>
        <v>0</v>
      </c>
      <c r="Y9" s="132">
        <f t="shared" si="0"/>
        <v>0</v>
      </c>
      <c r="Z9" s="132">
        <f t="shared" si="0"/>
        <v>0</v>
      </c>
      <c r="AA9" s="132">
        <f t="shared" si="0"/>
        <v>0</v>
      </c>
      <c r="AB9" s="132">
        <f t="shared" si="0"/>
        <v>0</v>
      </c>
      <c r="AC9" s="132">
        <f t="shared" si="0"/>
        <v>0</v>
      </c>
      <c r="AD9" s="132">
        <f t="shared" si="0"/>
        <v>0</v>
      </c>
      <c r="AE9" s="132">
        <f t="shared" si="0"/>
        <v>0</v>
      </c>
      <c r="AF9" s="132">
        <f t="shared" si="0"/>
        <v>0</v>
      </c>
      <c r="AG9" s="132">
        <f t="shared" si="0"/>
        <v>0</v>
      </c>
      <c r="AH9" s="132">
        <f t="shared" si="0"/>
        <v>0</v>
      </c>
      <c r="AI9" s="132">
        <f t="shared" si="0"/>
        <v>0</v>
      </c>
      <c r="AJ9" s="132">
        <f t="shared" si="0"/>
        <v>0</v>
      </c>
      <c r="AK9" s="132">
        <f t="shared" si="0"/>
        <v>0</v>
      </c>
      <c r="AL9" s="132">
        <f t="shared" si="0"/>
        <v>0</v>
      </c>
      <c r="AM9" s="132">
        <f t="shared" si="0"/>
        <v>0</v>
      </c>
      <c r="AN9" s="132">
        <f t="shared" si="0"/>
        <v>0</v>
      </c>
      <c r="AO9" s="132">
        <f t="shared" si="0"/>
        <v>0</v>
      </c>
      <c r="AP9" s="132">
        <f t="shared" si="0"/>
        <v>0</v>
      </c>
      <c r="AQ9" s="133">
        <f t="shared" si="0"/>
        <v>0</v>
      </c>
    </row>
    <row r="10" spans="1:45" ht="39.950000000000003" customHeight="1">
      <c r="A10" s="16">
        <v>7</v>
      </c>
      <c r="B10" s="1" t="s">
        <v>22</v>
      </c>
      <c r="C10" s="130">
        <f t="shared" si="1"/>
        <v>0</v>
      </c>
      <c r="D10" s="131">
        <f t="shared" si="1"/>
        <v>0</v>
      </c>
      <c r="E10" s="131">
        <f t="shared" si="1"/>
        <v>0</v>
      </c>
      <c r="F10" s="132">
        <f t="shared" si="1"/>
        <v>0</v>
      </c>
      <c r="G10" s="132">
        <f t="shared" si="1"/>
        <v>0</v>
      </c>
      <c r="H10" s="132">
        <f t="shared" si="1"/>
        <v>0</v>
      </c>
      <c r="I10" s="131">
        <f>'41'!$BI10</f>
        <v>2.0266674337988899E-2</v>
      </c>
      <c r="J10" s="132">
        <f t="shared" si="1"/>
        <v>0</v>
      </c>
      <c r="K10" s="132">
        <f t="shared" si="1"/>
        <v>0</v>
      </c>
      <c r="L10" s="132">
        <f t="shared" si="1"/>
        <v>0</v>
      </c>
      <c r="M10" s="132">
        <f t="shared" si="1"/>
        <v>0</v>
      </c>
      <c r="N10" s="132">
        <f t="shared" si="1"/>
        <v>0</v>
      </c>
      <c r="O10" s="132">
        <f t="shared" si="1"/>
        <v>0</v>
      </c>
      <c r="P10" s="132">
        <f t="shared" si="1"/>
        <v>0</v>
      </c>
      <c r="Q10" s="132">
        <f t="shared" si="1"/>
        <v>0</v>
      </c>
      <c r="R10" s="132">
        <f t="shared" si="1"/>
        <v>0</v>
      </c>
      <c r="S10" s="132">
        <f t="shared" si="0"/>
        <v>0</v>
      </c>
      <c r="T10" s="132">
        <f t="shared" si="0"/>
        <v>0</v>
      </c>
      <c r="U10" s="132">
        <f t="shared" si="0"/>
        <v>0</v>
      </c>
      <c r="V10" s="132">
        <f t="shared" si="0"/>
        <v>0</v>
      </c>
      <c r="W10" s="132">
        <f t="shared" si="0"/>
        <v>0</v>
      </c>
      <c r="X10" s="132">
        <f t="shared" si="0"/>
        <v>0</v>
      </c>
      <c r="Y10" s="132">
        <f t="shared" si="0"/>
        <v>0</v>
      </c>
      <c r="Z10" s="132">
        <f t="shared" si="0"/>
        <v>0</v>
      </c>
      <c r="AA10" s="132">
        <f t="shared" si="0"/>
        <v>0</v>
      </c>
      <c r="AB10" s="132">
        <f t="shared" si="0"/>
        <v>0</v>
      </c>
      <c r="AC10" s="132">
        <f t="shared" si="0"/>
        <v>0</v>
      </c>
      <c r="AD10" s="132">
        <f t="shared" si="0"/>
        <v>0</v>
      </c>
      <c r="AE10" s="132">
        <f t="shared" si="0"/>
        <v>0</v>
      </c>
      <c r="AF10" s="132">
        <f t="shared" si="0"/>
        <v>0</v>
      </c>
      <c r="AG10" s="132">
        <f t="shared" si="0"/>
        <v>0</v>
      </c>
      <c r="AH10" s="132">
        <f t="shared" si="0"/>
        <v>0</v>
      </c>
      <c r="AI10" s="132">
        <f t="shared" si="0"/>
        <v>0</v>
      </c>
      <c r="AJ10" s="132">
        <f t="shared" si="0"/>
        <v>0</v>
      </c>
      <c r="AK10" s="132">
        <f t="shared" si="0"/>
        <v>0</v>
      </c>
      <c r="AL10" s="132">
        <f t="shared" si="0"/>
        <v>0</v>
      </c>
      <c r="AM10" s="132">
        <f t="shared" si="0"/>
        <v>0</v>
      </c>
      <c r="AN10" s="132">
        <f t="shared" si="0"/>
        <v>0</v>
      </c>
      <c r="AO10" s="132">
        <f t="shared" si="0"/>
        <v>0</v>
      </c>
      <c r="AP10" s="132">
        <f t="shared" si="0"/>
        <v>0</v>
      </c>
      <c r="AQ10" s="133">
        <f t="shared" si="0"/>
        <v>0</v>
      </c>
    </row>
    <row r="11" spans="1:45" ht="39.950000000000003" customHeight="1">
      <c r="A11" s="16">
        <v>8</v>
      </c>
      <c r="B11" s="1" t="s">
        <v>23</v>
      </c>
      <c r="C11" s="130">
        <f t="shared" si="1"/>
        <v>0</v>
      </c>
      <c r="D11" s="131">
        <f t="shared" si="1"/>
        <v>0</v>
      </c>
      <c r="E11" s="131">
        <f t="shared" si="1"/>
        <v>0</v>
      </c>
      <c r="F11" s="132">
        <f t="shared" si="1"/>
        <v>0</v>
      </c>
      <c r="G11" s="132">
        <f t="shared" si="1"/>
        <v>0</v>
      </c>
      <c r="H11" s="132">
        <f t="shared" si="1"/>
        <v>0</v>
      </c>
      <c r="I11" s="132">
        <f t="shared" si="1"/>
        <v>0</v>
      </c>
      <c r="J11" s="131">
        <f>'41'!$BI11</f>
        <v>6.8704580474879817E-3</v>
      </c>
      <c r="K11" s="132">
        <f t="shared" si="1"/>
        <v>0</v>
      </c>
      <c r="L11" s="132">
        <f t="shared" si="1"/>
        <v>0</v>
      </c>
      <c r="M11" s="132">
        <f t="shared" si="1"/>
        <v>0</v>
      </c>
      <c r="N11" s="132">
        <f t="shared" si="1"/>
        <v>0</v>
      </c>
      <c r="O11" s="132">
        <f t="shared" si="1"/>
        <v>0</v>
      </c>
      <c r="P11" s="132">
        <f t="shared" si="1"/>
        <v>0</v>
      </c>
      <c r="Q11" s="132">
        <f t="shared" si="1"/>
        <v>0</v>
      </c>
      <c r="R11" s="132">
        <f t="shared" si="1"/>
        <v>0</v>
      </c>
      <c r="S11" s="132">
        <f t="shared" si="0"/>
        <v>0</v>
      </c>
      <c r="T11" s="132">
        <f t="shared" si="0"/>
        <v>0</v>
      </c>
      <c r="U11" s="132">
        <f t="shared" si="0"/>
        <v>0</v>
      </c>
      <c r="V11" s="132">
        <f t="shared" si="0"/>
        <v>0</v>
      </c>
      <c r="W11" s="132">
        <f t="shared" si="0"/>
        <v>0</v>
      </c>
      <c r="X11" s="132">
        <f t="shared" si="0"/>
        <v>0</v>
      </c>
      <c r="Y11" s="132">
        <f t="shared" si="0"/>
        <v>0</v>
      </c>
      <c r="Z11" s="132">
        <f t="shared" si="0"/>
        <v>0</v>
      </c>
      <c r="AA11" s="132">
        <f t="shared" si="0"/>
        <v>0</v>
      </c>
      <c r="AB11" s="132">
        <f t="shared" si="0"/>
        <v>0</v>
      </c>
      <c r="AC11" s="132">
        <f t="shared" si="0"/>
        <v>0</v>
      </c>
      <c r="AD11" s="132">
        <f t="shared" si="0"/>
        <v>0</v>
      </c>
      <c r="AE11" s="132">
        <f t="shared" si="0"/>
        <v>0</v>
      </c>
      <c r="AF11" s="132">
        <f t="shared" si="0"/>
        <v>0</v>
      </c>
      <c r="AG11" s="132">
        <f t="shared" si="0"/>
        <v>0</v>
      </c>
      <c r="AH11" s="132">
        <f t="shared" si="0"/>
        <v>0</v>
      </c>
      <c r="AI11" s="132">
        <f t="shared" si="0"/>
        <v>0</v>
      </c>
      <c r="AJ11" s="132">
        <f t="shared" si="0"/>
        <v>0</v>
      </c>
      <c r="AK11" s="132">
        <f t="shared" si="0"/>
        <v>0</v>
      </c>
      <c r="AL11" s="132">
        <f t="shared" si="0"/>
        <v>0</v>
      </c>
      <c r="AM11" s="132">
        <f t="shared" si="0"/>
        <v>0</v>
      </c>
      <c r="AN11" s="132">
        <f t="shared" si="0"/>
        <v>0</v>
      </c>
      <c r="AO11" s="132">
        <f t="shared" si="0"/>
        <v>0</v>
      </c>
      <c r="AP11" s="132">
        <f t="shared" si="0"/>
        <v>0</v>
      </c>
      <c r="AQ11" s="133">
        <f t="shared" si="0"/>
        <v>0</v>
      </c>
    </row>
    <row r="12" spans="1:45" ht="39.950000000000003" customHeight="1">
      <c r="A12" s="16">
        <v>9</v>
      </c>
      <c r="B12" s="1" t="s">
        <v>24</v>
      </c>
      <c r="C12" s="130">
        <f t="shared" si="1"/>
        <v>0</v>
      </c>
      <c r="D12" s="131">
        <f t="shared" si="1"/>
        <v>0</v>
      </c>
      <c r="E12" s="131">
        <f t="shared" si="1"/>
        <v>0</v>
      </c>
      <c r="F12" s="132">
        <f t="shared" si="1"/>
        <v>0</v>
      </c>
      <c r="G12" s="132">
        <f t="shared" si="1"/>
        <v>0</v>
      </c>
      <c r="H12" s="132">
        <f t="shared" si="1"/>
        <v>0</v>
      </c>
      <c r="I12" s="132">
        <f t="shared" si="1"/>
        <v>0</v>
      </c>
      <c r="J12" s="132">
        <f t="shared" si="1"/>
        <v>0</v>
      </c>
      <c r="K12" s="131">
        <f>'41'!$BI12</f>
        <v>8.0252996721076442E-2</v>
      </c>
      <c r="L12" s="132">
        <f t="shared" si="1"/>
        <v>0</v>
      </c>
      <c r="M12" s="132">
        <f t="shared" si="1"/>
        <v>0</v>
      </c>
      <c r="N12" s="132">
        <f t="shared" si="1"/>
        <v>0</v>
      </c>
      <c r="O12" s="132">
        <f t="shared" si="1"/>
        <v>0</v>
      </c>
      <c r="P12" s="132">
        <f t="shared" si="1"/>
        <v>0</v>
      </c>
      <c r="Q12" s="132">
        <f t="shared" si="1"/>
        <v>0</v>
      </c>
      <c r="R12" s="132">
        <f t="shared" si="1"/>
        <v>0</v>
      </c>
      <c r="S12" s="132">
        <f t="shared" si="0"/>
        <v>0</v>
      </c>
      <c r="T12" s="132">
        <f t="shared" si="0"/>
        <v>0</v>
      </c>
      <c r="U12" s="132">
        <f t="shared" si="0"/>
        <v>0</v>
      </c>
      <c r="V12" s="132">
        <f t="shared" si="0"/>
        <v>0</v>
      </c>
      <c r="W12" s="132">
        <f t="shared" si="0"/>
        <v>0</v>
      </c>
      <c r="X12" s="132">
        <f t="shared" si="0"/>
        <v>0</v>
      </c>
      <c r="Y12" s="132">
        <f t="shared" si="0"/>
        <v>0</v>
      </c>
      <c r="Z12" s="132">
        <f t="shared" si="0"/>
        <v>0</v>
      </c>
      <c r="AA12" s="132">
        <f t="shared" si="0"/>
        <v>0</v>
      </c>
      <c r="AB12" s="132">
        <f t="shared" si="0"/>
        <v>0</v>
      </c>
      <c r="AC12" s="132">
        <f t="shared" si="0"/>
        <v>0</v>
      </c>
      <c r="AD12" s="132">
        <f t="shared" si="0"/>
        <v>0</v>
      </c>
      <c r="AE12" s="132">
        <f t="shared" si="0"/>
        <v>0</v>
      </c>
      <c r="AF12" s="132">
        <f t="shared" si="0"/>
        <v>0</v>
      </c>
      <c r="AG12" s="132">
        <f t="shared" si="0"/>
        <v>0</v>
      </c>
      <c r="AH12" s="132">
        <f t="shared" si="0"/>
        <v>0</v>
      </c>
      <c r="AI12" s="132">
        <f t="shared" si="0"/>
        <v>0</v>
      </c>
      <c r="AJ12" s="132">
        <f t="shared" si="0"/>
        <v>0</v>
      </c>
      <c r="AK12" s="132">
        <f t="shared" si="0"/>
        <v>0</v>
      </c>
      <c r="AL12" s="132">
        <f t="shared" si="0"/>
        <v>0</v>
      </c>
      <c r="AM12" s="132">
        <f t="shared" si="0"/>
        <v>0</v>
      </c>
      <c r="AN12" s="132">
        <f t="shared" si="0"/>
        <v>0</v>
      </c>
      <c r="AO12" s="132">
        <f t="shared" si="0"/>
        <v>0</v>
      </c>
      <c r="AP12" s="132">
        <f t="shared" si="0"/>
        <v>0</v>
      </c>
      <c r="AQ12" s="133">
        <f t="shared" si="0"/>
        <v>0</v>
      </c>
    </row>
    <row r="13" spans="1:45" ht="39.950000000000003" customHeight="1">
      <c r="A13" s="16">
        <v>10</v>
      </c>
      <c r="B13" s="1" t="s">
        <v>25</v>
      </c>
      <c r="C13" s="130">
        <f t="shared" si="1"/>
        <v>0</v>
      </c>
      <c r="D13" s="131">
        <f t="shared" si="1"/>
        <v>0</v>
      </c>
      <c r="E13" s="131">
        <f t="shared" si="1"/>
        <v>0</v>
      </c>
      <c r="F13" s="132">
        <f t="shared" si="1"/>
        <v>0</v>
      </c>
      <c r="G13" s="132">
        <f t="shared" si="1"/>
        <v>0</v>
      </c>
      <c r="H13" s="132">
        <f t="shared" si="1"/>
        <v>0</v>
      </c>
      <c r="I13" s="132">
        <f t="shared" si="1"/>
        <v>0</v>
      </c>
      <c r="J13" s="132">
        <f t="shared" si="1"/>
        <v>0</v>
      </c>
      <c r="K13" s="132">
        <f t="shared" si="1"/>
        <v>0</v>
      </c>
      <c r="L13" s="131">
        <v>0</v>
      </c>
      <c r="M13" s="132">
        <f t="shared" si="1"/>
        <v>0</v>
      </c>
      <c r="N13" s="132">
        <f t="shared" si="1"/>
        <v>0</v>
      </c>
      <c r="O13" s="132">
        <f t="shared" si="1"/>
        <v>0</v>
      </c>
      <c r="P13" s="132">
        <f t="shared" si="1"/>
        <v>0</v>
      </c>
      <c r="Q13" s="132">
        <f t="shared" si="1"/>
        <v>0</v>
      </c>
      <c r="R13" s="132">
        <f t="shared" si="1"/>
        <v>0</v>
      </c>
      <c r="S13" s="132">
        <f t="shared" si="0"/>
        <v>0</v>
      </c>
      <c r="T13" s="132">
        <f t="shared" si="0"/>
        <v>0</v>
      </c>
      <c r="U13" s="132">
        <f t="shared" si="0"/>
        <v>0</v>
      </c>
      <c r="V13" s="132">
        <f t="shared" si="0"/>
        <v>0</v>
      </c>
      <c r="W13" s="132">
        <f t="shared" si="0"/>
        <v>0</v>
      </c>
      <c r="X13" s="132">
        <f t="shared" si="0"/>
        <v>0</v>
      </c>
      <c r="Y13" s="132">
        <f t="shared" si="0"/>
        <v>0</v>
      </c>
      <c r="Z13" s="132">
        <f t="shared" si="0"/>
        <v>0</v>
      </c>
      <c r="AA13" s="132">
        <f t="shared" si="0"/>
        <v>0</v>
      </c>
      <c r="AB13" s="132">
        <f t="shared" si="0"/>
        <v>0</v>
      </c>
      <c r="AC13" s="132">
        <f t="shared" si="0"/>
        <v>0</v>
      </c>
      <c r="AD13" s="132">
        <f t="shared" si="0"/>
        <v>0</v>
      </c>
      <c r="AE13" s="132">
        <f t="shared" si="0"/>
        <v>0</v>
      </c>
      <c r="AF13" s="132">
        <f t="shared" si="0"/>
        <v>0</v>
      </c>
      <c r="AG13" s="132">
        <f t="shared" si="0"/>
        <v>0</v>
      </c>
      <c r="AH13" s="132">
        <f t="shared" ref="AH13:AQ40" si="2">IF(AH$2=$A13,1,0)</f>
        <v>0</v>
      </c>
      <c r="AI13" s="132">
        <f t="shared" si="2"/>
        <v>0</v>
      </c>
      <c r="AJ13" s="132">
        <f t="shared" si="2"/>
        <v>0</v>
      </c>
      <c r="AK13" s="132">
        <f t="shared" si="2"/>
        <v>0</v>
      </c>
      <c r="AL13" s="132">
        <f t="shared" si="2"/>
        <v>0</v>
      </c>
      <c r="AM13" s="132">
        <f t="shared" si="2"/>
        <v>0</v>
      </c>
      <c r="AN13" s="132">
        <f t="shared" si="2"/>
        <v>0</v>
      </c>
      <c r="AO13" s="132">
        <f t="shared" si="2"/>
        <v>0</v>
      </c>
      <c r="AP13" s="132">
        <f t="shared" si="2"/>
        <v>0</v>
      </c>
      <c r="AQ13" s="133">
        <f t="shared" si="2"/>
        <v>0</v>
      </c>
    </row>
    <row r="14" spans="1:45" ht="39.950000000000003" customHeight="1">
      <c r="A14" s="16">
        <v>11</v>
      </c>
      <c r="B14" s="1" t="s">
        <v>26</v>
      </c>
      <c r="C14" s="130">
        <f t="shared" si="1"/>
        <v>0</v>
      </c>
      <c r="D14" s="131">
        <f t="shared" si="1"/>
        <v>0</v>
      </c>
      <c r="E14" s="131">
        <f t="shared" si="1"/>
        <v>0</v>
      </c>
      <c r="F14" s="132">
        <f t="shared" si="1"/>
        <v>0</v>
      </c>
      <c r="G14" s="132">
        <f t="shared" si="1"/>
        <v>0</v>
      </c>
      <c r="H14" s="132">
        <f t="shared" si="1"/>
        <v>0</v>
      </c>
      <c r="I14" s="132">
        <f t="shared" si="1"/>
        <v>0</v>
      </c>
      <c r="J14" s="132">
        <f t="shared" si="1"/>
        <v>0</v>
      </c>
      <c r="K14" s="132">
        <f t="shared" si="1"/>
        <v>0</v>
      </c>
      <c r="L14" s="132">
        <f t="shared" si="1"/>
        <v>0</v>
      </c>
      <c r="M14" s="131">
        <v>0</v>
      </c>
      <c r="N14" s="132">
        <f t="shared" si="1"/>
        <v>0</v>
      </c>
      <c r="O14" s="132">
        <f t="shared" si="1"/>
        <v>0</v>
      </c>
      <c r="P14" s="132">
        <f t="shared" si="1"/>
        <v>0</v>
      </c>
      <c r="Q14" s="132">
        <f t="shared" si="1"/>
        <v>0</v>
      </c>
      <c r="R14" s="132">
        <f t="shared" si="1"/>
        <v>0</v>
      </c>
      <c r="S14" s="132">
        <f t="shared" ref="S14:AH34" si="3">IF(S$2=$A14,1,0)</f>
        <v>0</v>
      </c>
      <c r="T14" s="132">
        <f t="shared" si="3"/>
        <v>0</v>
      </c>
      <c r="U14" s="132">
        <f t="shared" si="3"/>
        <v>0</v>
      </c>
      <c r="V14" s="132">
        <f t="shared" si="3"/>
        <v>0</v>
      </c>
      <c r="W14" s="132">
        <f t="shared" si="3"/>
        <v>0</v>
      </c>
      <c r="X14" s="132">
        <f t="shared" si="3"/>
        <v>0</v>
      </c>
      <c r="Y14" s="132">
        <f t="shared" si="3"/>
        <v>0</v>
      </c>
      <c r="Z14" s="132">
        <f t="shared" si="3"/>
        <v>0</v>
      </c>
      <c r="AA14" s="132">
        <f t="shared" si="3"/>
        <v>0</v>
      </c>
      <c r="AB14" s="132">
        <f t="shared" si="3"/>
        <v>0</v>
      </c>
      <c r="AC14" s="132">
        <f t="shared" si="3"/>
        <v>0</v>
      </c>
      <c r="AD14" s="132">
        <f t="shared" si="3"/>
        <v>0</v>
      </c>
      <c r="AE14" s="132">
        <f t="shared" si="3"/>
        <v>0</v>
      </c>
      <c r="AF14" s="132">
        <f t="shared" si="3"/>
        <v>0</v>
      </c>
      <c r="AG14" s="132">
        <f t="shared" si="3"/>
        <v>0</v>
      </c>
      <c r="AH14" s="132">
        <f t="shared" si="3"/>
        <v>0</v>
      </c>
      <c r="AI14" s="132">
        <f t="shared" si="2"/>
        <v>0</v>
      </c>
      <c r="AJ14" s="132">
        <f t="shared" si="2"/>
        <v>0</v>
      </c>
      <c r="AK14" s="132">
        <f t="shared" si="2"/>
        <v>0</v>
      </c>
      <c r="AL14" s="132">
        <f t="shared" si="2"/>
        <v>0</v>
      </c>
      <c r="AM14" s="132">
        <f t="shared" si="2"/>
        <v>0</v>
      </c>
      <c r="AN14" s="132">
        <f t="shared" si="2"/>
        <v>0</v>
      </c>
      <c r="AO14" s="132">
        <f t="shared" si="2"/>
        <v>0</v>
      </c>
      <c r="AP14" s="132">
        <f t="shared" si="2"/>
        <v>0</v>
      </c>
      <c r="AQ14" s="133">
        <f t="shared" si="2"/>
        <v>0</v>
      </c>
    </row>
    <row r="15" spans="1:45" ht="39.950000000000003" customHeight="1">
      <c r="A15" s="16">
        <v>12</v>
      </c>
      <c r="B15" s="1" t="s">
        <v>27</v>
      </c>
      <c r="C15" s="130">
        <f t="shared" si="1"/>
        <v>0</v>
      </c>
      <c r="D15" s="131">
        <f t="shared" si="1"/>
        <v>0</v>
      </c>
      <c r="E15" s="131">
        <f t="shared" si="1"/>
        <v>0</v>
      </c>
      <c r="F15" s="132">
        <f t="shared" si="1"/>
        <v>0</v>
      </c>
      <c r="G15" s="132">
        <f t="shared" si="1"/>
        <v>0</v>
      </c>
      <c r="H15" s="132">
        <f t="shared" si="1"/>
        <v>0</v>
      </c>
      <c r="I15" s="132">
        <f t="shared" si="1"/>
        <v>0</v>
      </c>
      <c r="J15" s="132">
        <f t="shared" si="1"/>
        <v>0</v>
      </c>
      <c r="K15" s="132">
        <f t="shared" si="1"/>
        <v>0</v>
      </c>
      <c r="L15" s="132">
        <f t="shared" si="1"/>
        <v>0</v>
      </c>
      <c r="M15" s="132">
        <f t="shared" si="1"/>
        <v>0</v>
      </c>
      <c r="N15" s="131">
        <f>'41'!$BI15</f>
        <v>3.6040820300399123E-2</v>
      </c>
      <c r="O15" s="132">
        <f t="shared" si="1"/>
        <v>0</v>
      </c>
      <c r="P15" s="132">
        <f t="shared" si="1"/>
        <v>0</v>
      </c>
      <c r="Q15" s="132">
        <f t="shared" si="1"/>
        <v>0</v>
      </c>
      <c r="R15" s="132">
        <f t="shared" si="1"/>
        <v>0</v>
      </c>
      <c r="S15" s="132">
        <f t="shared" si="3"/>
        <v>0</v>
      </c>
      <c r="T15" s="132">
        <f t="shared" si="3"/>
        <v>0</v>
      </c>
      <c r="U15" s="132">
        <f t="shared" si="3"/>
        <v>0</v>
      </c>
      <c r="V15" s="132">
        <f t="shared" si="3"/>
        <v>0</v>
      </c>
      <c r="W15" s="132">
        <f t="shared" si="3"/>
        <v>0</v>
      </c>
      <c r="X15" s="132">
        <f t="shared" si="3"/>
        <v>0</v>
      </c>
      <c r="Y15" s="132">
        <f t="shared" si="3"/>
        <v>0</v>
      </c>
      <c r="Z15" s="132">
        <f t="shared" si="3"/>
        <v>0</v>
      </c>
      <c r="AA15" s="132">
        <f t="shared" si="3"/>
        <v>0</v>
      </c>
      <c r="AB15" s="132">
        <f t="shared" si="3"/>
        <v>0</v>
      </c>
      <c r="AC15" s="132">
        <f t="shared" si="3"/>
        <v>0</v>
      </c>
      <c r="AD15" s="132">
        <f t="shared" si="3"/>
        <v>0</v>
      </c>
      <c r="AE15" s="132">
        <f t="shared" si="3"/>
        <v>0</v>
      </c>
      <c r="AF15" s="132">
        <f t="shared" si="3"/>
        <v>0</v>
      </c>
      <c r="AG15" s="132">
        <f t="shared" si="3"/>
        <v>0</v>
      </c>
      <c r="AH15" s="132">
        <f t="shared" si="3"/>
        <v>0</v>
      </c>
      <c r="AI15" s="132">
        <f t="shared" si="2"/>
        <v>0</v>
      </c>
      <c r="AJ15" s="132">
        <f t="shared" si="2"/>
        <v>0</v>
      </c>
      <c r="AK15" s="132">
        <f t="shared" si="2"/>
        <v>0</v>
      </c>
      <c r="AL15" s="132">
        <f t="shared" si="2"/>
        <v>0</v>
      </c>
      <c r="AM15" s="132">
        <f t="shared" si="2"/>
        <v>0</v>
      </c>
      <c r="AN15" s="132">
        <f t="shared" si="2"/>
        <v>0</v>
      </c>
      <c r="AO15" s="132">
        <f t="shared" si="2"/>
        <v>0</v>
      </c>
      <c r="AP15" s="132">
        <f t="shared" si="2"/>
        <v>0</v>
      </c>
      <c r="AQ15" s="133">
        <f t="shared" si="2"/>
        <v>0</v>
      </c>
    </row>
    <row r="16" spans="1:45" ht="39.950000000000003" customHeight="1">
      <c r="A16" s="16">
        <v>13</v>
      </c>
      <c r="B16" s="1" t="s">
        <v>28</v>
      </c>
      <c r="C16" s="130">
        <f t="shared" si="1"/>
        <v>0</v>
      </c>
      <c r="D16" s="131">
        <f t="shared" si="1"/>
        <v>0</v>
      </c>
      <c r="E16" s="131">
        <f t="shared" si="1"/>
        <v>0</v>
      </c>
      <c r="F16" s="132">
        <f t="shared" si="1"/>
        <v>0</v>
      </c>
      <c r="G16" s="132">
        <f t="shared" si="1"/>
        <v>0</v>
      </c>
      <c r="H16" s="132">
        <f t="shared" si="1"/>
        <v>0</v>
      </c>
      <c r="I16" s="132">
        <f t="shared" si="1"/>
        <v>0</v>
      </c>
      <c r="J16" s="132">
        <f t="shared" si="1"/>
        <v>0</v>
      </c>
      <c r="K16" s="132">
        <f t="shared" si="1"/>
        <v>0</v>
      </c>
      <c r="L16" s="132">
        <f t="shared" si="1"/>
        <v>0</v>
      </c>
      <c r="M16" s="132">
        <f t="shared" si="1"/>
        <v>0</v>
      </c>
      <c r="N16" s="132">
        <f t="shared" si="1"/>
        <v>0</v>
      </c>
      <c r="O16" s="131">
        <f>'41'!$BI16</f>
        <v>4.0765130134838845E-3</v>
      </c>
      <c r="P16" s="132">
        <f t="shared" si="1"/>
        <v>0</v>
      </c>
      <c r="Q16" s="132">
        <f t="shared" si="1"/>
        <v>0</v>
      </c>
      <c r="R16" s="132">
        <f t="shared" si="1"/>
        <v>0</v>
      </c>
      <c r="S16" s="132">
        <f t="shared" si="3"/>
        <v>0</v>
      </c>
      <c r="T16" s="132">
        <f t="shared" si="3"/>
        <v>0</v>
      </c>
      <c r="U16" s="132">
        <f t="shared" si="3"/>
        <v>0</v>
      </c>
      <c r="V16" s="132">
        <f t="shared" si="3"/>
        <v>0</v>
      </c>
      <c r="W16" s="132">
        <f t="shared" si="3"/>
        <v>0</v>
      </c>
      <c r="X16" s="132">
        <f t="shared" si="3"/>
        <v>0</v>
      </c>
      <c r="Y16" s="132">
        <f t="shared" si="3"/>
        <v>0</v>
      </c>
      <c r="Z16" s="132">
        <f t="shared" si="3"/>
        <v>0</v>
      </c>
      <c r="AA16" s="132">
        <f t="shared" si="3"/>
        <v>0</v>
      </c>
      <c r="AB16" s="132">
        <f t="shared" si="3"/>
        <v>0</v>
      </c>
      <c r="AC16" s="132">
        <f t="shared" si="3"/>
        <v>0</v>
      </c>
      <c r="AD16" s="132">
        <f t="shared" si="3"/>
        <v>0</v>
      </c>
      <c r="AE16" s="132">
        <f t="shared" si="3"/>
        <v>0</v>
      </c>
      <c r="AF16" s="132">
        <f t="shared" si="3"/>
        <v>0</v>
      </c>
      <c r="AG16" s="132">
        <f t="shared" si="3"/>
        <v>0</v>
      </c>
      <c r="AH16" s="132">
        <f t="shared" si="3"/>
        <v>0</v>
      </c>
      <c r="AI16" s="132">
        <f t="shared" si="2"/>
        <v>0</v>
      </c>
      <c r="AJ16" s="132">
        <f t="shared" si="2"/>
        <v>0</v>
      </c>
      <c r="AK16" s="132">
        <f t="shared" si="2"/>
        <v>0</v>
      </c>
      <c r="AL16" s="132">
        <f t="shared" si="2"/>
        <v>0</v>
      </c>
      <c r="AM16" s="132">
        <f t="shared" si="2"/>
        <v>0</v>
      </c>
      <c r="AN16" s="132">
        <f t="shared" si="2"/>
        <v>0</v>
      </c>
      <c r="AO16" s="132">
        <f t="shared" si="2"/>
        <v>0</v>
      </c>
      <c r="AP16" s="132">
        <f t="shared" si="2"/>
        <v>0</v>
      </c>
      <c r="AQ16" s="133">
        <f t="shared" si="2"/>
        <v>0</v>
      </c>
    </row>
    <row r="17" spans="1:43" ht="39.950000000000003" customHeight="1">
      <c r="A17" s="16">
        <v>14</v>
      </c>
      <c r="B17" s="1" t="s">
        <v>29</v>
      </c>
      <c r="C17" s="130">
        <f t="shared" si="1"/>
        <v>0</v>
      </c>
      <c r="D17" s="131">
        <f t="shared" si="1"/>
        <v>0</v>
      </c>
      <c r="E17" s="131">
        <f t="shared" si="1"/>
        <v>0</v>
      </c>
      <c r="F17" s="132">
        <f t="shared" si="1"/>
        <v>0</v>
      </c>
      <c r="G17" s="132">
        <f t="shared" si="1"/>
        <v>0</v>
      </c>
      <c r="H17" s="132">
        <f t="shared" si="1"/>
        <v>0</v>
      </c>
      <c r="I17" s="132">
        <f t="shared" si="1"/>
        <v>0</v>
      </c>
      <c r="J17" s="132">
        <f t="shared" si="1"/>
        <v>0</v>
      </c>
      <c r="K17" s="132">
        <f t="shared" si="1"/>
        <v>0</v>
      </c>
      <c r="L17" s="132">
        <f t="shared" si="1"/>
        <v>0</v>
      </c>
      <c r="M17" s="132">
        <f t="shared" si="1"/>
        <v>0</v>
      </c>
      <c r="N17" s="132">
        <f t="shared" si="1"/>
        <v>0</v>
      </c>
      <c r="O17" s="132">
        <f t="shared" si="1"/>
        <v>0</v>
      </c>
      <c r="P17" s="131">
        <f>'41'!$BI17</f>
        <v>1.6016310688079849E-2</v>
      </c>
      <c r="Q17" s="132">
        <f t="shared" si="1"/>
        <v>0</v>
      </c>
      <c r="R17" s="132">
        <f t="shared" si="1"/>
        <v>0</v>
      </c>
      <c r="S17" s="132">
        <f t="shared" si="3"/>
        <v>0</v>
      </c>
      <c r="T17" s="132">
        <f t="shared" si="3"/>
        <v>0</v>
      </c>
      <c r="U17" s="132">
        <f t="shared" si="3"/>
        <v>0</v>
      </c>
      <c r="V17" s="132">
        <f t="shared" si="3"/>
        <v>0</v>
      </c>
      <c r="W17" s="132">
        <f t="shared" si="3"/>
        <v>0</v>
      </c>
      <c r="X17" s="132">
        <f t="shared" si="3"/>
        <v>0</v>
      </c>
      <c r="Y17" s="132">
        <f t="shared" si="3"/>
        <v>0</v>
      </c>
      <c r="Z17" s="132">
        <f t="shared" si="3"/>
        <v>0</v>
      </c>
      <c r="AA17" s="132">
        <f t="shared" si="3"/>
        <v>0</v>
      </c>
      <c r="AB17" s="132">
        <f t="shared" si="3"/>
        <v>0</v>
      </c>
      <c r="AC17" s="132">
        <f t="shared" si="3"/>
        <v>0</v>
      </c>
      <c r="AD17" s="132">
        <f t="shared" si="3"/>
        <v>0</v>
      </c>
      <c r="AE17" s="132">
        <f t="shared" si="3"/>
        <v>0</v>
      </c>
      <c r="AF17" s="132">
        <f t="shared" si="3"/>
        <v>0</v>
      </c>
      <c r="AG17" s="132">
        <f t="shared" si="3"/>
        <v>0</v>
      </c>
      <c r="AH17" s="132">
        <f t="shared" si="3"/>
        <v>0</v>
      </c>
      <c r="AI17" s="132">
        <f t="shared" si="2"/>
        <v>0</v>
      </c>
      <c r="AJ17" s="132">
        <f t="shared" si="2"/>
        <v>0</v>
      </c>
      <c r="AK17" s="132">
        <f t="shared" si="2"/>
        <v>0</v>
      </c>
      <c r="AL17" s="132">
        <f t="shared" si="2"/>
        <v>0</v>
      </c>
      <c r="AM17" s="132">
        <f t="shared" si="2"/>
        <v>0</v>
      </c>
      <c r="AN17" s="132">
        <f t="shared" si="2"/>
        <v>0</v>
      </c>
      <c r="AO17" s="132">
        <f t="shared" si="2"/>
        <v>0</v>
      </c>
      <c r="AP17" s="132">
        <f t="shared" si="2"/>
        <v>0</v>
      </c>
      <c r="AQ17" s="133">
        <f t="shared" si="2"/>
        <v>0</v>
      </c>
    </row>
    <row r="18" spans="1:43" ht="39.950000000000003" customHeight="1">
      <c r="A18" s="16">
        <v>15</v>
      </c>
      <c r="B18" s="1" t="s">
        <v>30</v>
      </c>
      <c r="C18" s="130">
        <f t="shared" si="1"/>
        <v>0</v>
      </c>
      <c r="D18" s="131">
        <f t="shared" si="1"/>
        <v>0</v>
      </c>
      <c r="E18" s="131">
        <f t="shared" si="1"/>
        <v>0</v>
      </c>
      <c r="F18" s="132">
        <f t="shared" si="1"/>
        <v>0</v>
      </c>
      <c r="G18" s="132">
        <f t="shared" si="1"/>
        <v>0</v>
      </c>
      <c r="H18" s="132">
        <f t="shared" si="1"/>
        <v>0</v>
      </c>
      <c r="I18" s="132">
        <f t="shared" si="1"/>
        <v>0</v>
      </c>
      <c r="J18" s="132">
        <f t="shared" si="1"/>
        <v>0</v>
      </c>
      <c r="K18" s="132">
        <f t="shared" si="1"/>
        <v>0</v>
      </c>
      <c r="L18" s="132">
        <f t="shared" si="1"/>
        <v>0</v>
      </c>
      <c r="M18" s="132">
        <f t="shared" si="1"/>
        <v>0</v>
      </c>
      <c r="N18" s="132">
        <f t="shared" si="1"/>
        <v>0</v>
      </c>
      <c r="O18" s="132">
        <f t="shared" si="1"/>
        <v>0</v>
      </c>
      <c r="P18" s="132">
        <f t="shared" si="1"/>
        <v>0</v>
      </c>
      <c r="Q18" s="131">
        <f>'41'!$BI18</f>
        <v>5.1565453200755895E-3</v>
      </c>
      <c r="R18" s="132">
        <f t="shared" si="1"/>
        <v>0</v>
      </c>
      <c r="S18" s="132">
        <f t="shared" si="3"/>
        <v>0</v>
      </c>
      <c r="T18" s="132">
        <f t="shared" si="3"/>
        <v>0</v>
      </c>
      <c r="U18" s="132">
        <f t="shared" si="3"/>
        <v>0</v>
      </c>
      <c r="V18" s="132">
        <f t="shared" si="3"/>
        <v>0</v>
      </c>
      <c r="W18" s="132">
        <f t="shared" si="3"/>
        <v>0</v>
      </c>
      <c r="X18" s="132">
        <f t="shared" si="3"/>
        <v>0</v>
      </c>
      <c r="Y18" s="132">
        <f t="shared" si="3"/>
        <v>0</v>
      </c>
      <c r="Z18" s="132">
        <f t="shared" si="3"/>
        <v>0</v>
      </c>
      <c r="AA18" s="132">
        <f t="shared" si="3"/>
        <v>0</v>
      </c>
      <c r="AB18" s="132">
        <f t="shared" si="3"/>
        <v>0</v>
      </c>
      <c r="AC18" s="132">
        <f t="shared" si="3"/>
        <v>0</v>
      </c>
      <c r="AD18" s="132">
        <f t="shared" si="3"/>
        <v>0</v>
      </c>
      <c r="AE18" s="132">
        <f t="shared" si="3"/>
        <v>0</v>
      </c>
      <c r="AF18" s="132">
        <f t="shared" si="3"/>
        <v>0</v>
      </c>
      <c r="AG18" s="132">
        <f t="shared" si="3"/>
        <v>0</v>
      </c>
      <c r="AH18" s="132">
        <f t="shared" si="3"/>
        <v>0</v>
      </c>
      <c r="AI18" s="132">
        <f t="shared" si="2"/>
        <v>0</v>
      </c>
      <c r="AJ18" s="132">
        <f t="shared" si="2"/>
        <v>0</v>
      </c>
      <c r="AK18" s="132">
        <f t="shared" si="2"/>
        <v>0</v>
      </c>
      <c r="AL18" s="132">
        <f t="shared" si="2"/>
        <v>0</v>
      </c>
      <c r="AM18" s="132">
        <f t="shared" si="2"/>
        <v>0</v>
      </c>
      <c r="AN18" s="132">
        <f t="shared" si="2"/>
        <v>0</v>
      </c>
      <c r="AO18" s="132">
        <f t="shared" si="2"/>
        <v>0</v>
      </c>
      <c r="AP18" s="132">
        <f t="shared" si="2"/>
        <v>0</v>
      </c>
      <c r="AQ18" s="133">
        <f t="shared" si="2"/>
        <v>0</v>
      </c>
    </row>
    <row r="19" spans="1:43" ht="39.950000000000003" customHeight="1">
      <c r="A19" s="16">
        <v>16</v>
      </c>
      <c r="B19" s="1" t="s">
        <v>31</v>
      </c>
      <c r="C19" s="130">
        <f t="shared" si="1"/>
        <v>0</v>
      </c>
      <c r="D19" s="131">
        <f t="shared" si="1"/>
        <v>0</v>
      </c>
      <c r="E19" s="131">
        <f t="shared" si="1"/>
        <v>0</v>
      </c>
      <c r="F19" s="132">
        <f t="shared" si="1"/>
        <v>0</v>
      </c>
      <c r="G19" s="132">
        <f t="shared" si="1"/>
        <v>0</v>
      </c>
      <c r="H19" s="132">
        <f t="shared" si="1"/>
        <v>0</v>
      </c>
      <c r="I19" s="132">
        <f t="shared" si="1"/>
        <v>0</v>
      </c>
      <c r="J19" s="132">
        <f t="shared" si="1"/>
        <v>0</v>
      </c>
      <c r="K19" s="132">
        <f t="shared" si="1"/>
        <v>0</v>
      </c>
      <c r="L19" s="132">
        <f t="shared" si="1"/>
        <v>0</v>
      </c>
      <c r="M19" s="132">
        <f t="shared" si="1"/>
        <v>0</v>
      </c>
      <c r="N19" s="132">
        <f t="shared" si="1"/>
        <v>0</v>
      </c>
      <c r="O19" s="132">
        <f t="shared" si="1"/>
        <v>0</v>
      </c>
      <c r="P19" s="132">
        <f t="shared" si="1"/>
        <v>0</v>
      </c>
      <c r="Q19" s="132">
        <f t="shared" si="1"/>
        <v>0</v>
      </c>
      <c r="R19" s="131">
        <f>'41'!$BI19</f>
        <v>3.5674099249087154E-2</v>
      </c>
      <c r="S19" s="132">
        <f t="shared" si="3"/>
        <v>0</v>
      </c>
      <c r="T19" s="132">
        <f t="shared" si="3"/>
        <v>0</v>
      </c>
      <c r="U19" s="132">
        <f t="shared" si="3"/>
        <v>0</v>
      </c>
      <c r="V19" s="132">
        <f t="shared" si="3"/>
        <v>0</v>
      </c>
      <c r="W19" s="132">
        <f t="shared" si="3"/>
        <v>0</v>
      </c>
      <c r="X19" s="132">
        <f t="shared" si="3"/>
        <v>0</v>
      </c>
      <c r="Y19" s="132">
        <f t="shared" si="3"/>
        <v>0</v>
      </c>
      <c r="Z19" s="132">
        <f t="shared" si="3"/>
        <v>0</v>
      </c>
      <c r="AA19" s="132">
        <f t="shared" si="3"/>
        <v>0</v>
      </c>
      <c r="AB19" s="132">
        <f t="shared" si="3"/>
        <v>0</v>
      </c>
      <c r="AC19" s="132">
        <f t="shared" si="3"/>
        <v>0</v>
      </c>
      <c r="AD19" s="132">
        <f t="shared" si="3"/>
        <v>0</v>
      </c>
      <c r="AE19" s="132">
        <f t="shared" si="3"/>
        <v>0</v>
      </c>
      <c r="AF19" s="132">
        <f t="shared" si="3"/>
        <v>0</v>
      </c>
      <c r="AG19" s="132">
        <f t="shared" si="3"/>
        <v>0</v>
      </c>
      <c r="AH19" s="132">
        <f t="shared" si="3"/>
        <v>0</v>
      </c>
      <c r="AI19" s="132">
        <f t="shared" si="2"/>
        <v>0</v>
      </c>
      <c r="AJ19" s="132">
        <f t="shared" si="2"/>
        <v>0</v>
      </c>
      <c r="AK19" s="132">
        <f t="shared" si="2"/>
        <v>0</v>
      </c>
      <c r="AL19" s="132">
        <f t="shared" si="2"/>
        <v>0</v>
      </c>
      <c r="AM19" s="132">
        <f t="shared" si="2"/>
        <v>0</v>
      </c>
      <c r="AN19" s="132">
        <f t="shared" si="2"/>
        <v>0</v>
      </c>
      <c r="AO19" s="132">
        <f t="shared" si="2"/>
        <v>0</v>
      </c>
      <c r="AP19" s="132">
        <f t="shared" si="2"/>
        <v>0</v>
      </c>
      <c r="AQ19" s="133">
        <f t="shared" si="2"/>
        <v>0</v>
      </c>
    </row>
    <row r="20" spans="1:43" ht="39.950000000000003" customHeight="1">
      <c r="A20" s="16">
        <v>17</v>
      </c>
      <c r="B20" s="1" t="s">
        <v>32</v>
      </c>
      <c r="C20" s="130">
        <f t="shared" si="1"/>
        <v>0</v>
      </c>
      <c r="D20" s="131">
        <f t="shared" si="1"/>
        <v>0</v>
      </c>
      <c r="E20" s="131">
        <f t="shared" si="1"/>
        <v>0</v>
      </c>
      <c r="F20" s="132">
        <f t="shared" si="1"/>
        <v>0</v>
      </c>
      <c r="G20" s="132">
        <f t="shared" si="1"/>
        <v>0</v>
      </c>
      <c r="H20" s="132">
        <f t="shared" si="1"/>
        <v>0</v>
      </c>
      <c r="I20" s="132">
        <f t="shared" si="1"/>
        <v>0</v>
      </c>
      <c r="J20" s="132">
        <f t="shared" si="1"/>
        <v>0</v>
      </c>
      <c r="K20" s="132">
        <f t="shared" si="1"/>
        <v>0</v>
      </c>
      <c r="L20" s="132">
        <f t="shared" si="1"/>
        <v>0</v>
      </c>
      <c r="M20" s="132">
        <f t="shared" si="1"/>
        <v>0</v>
      </c>
      <c r="N20" s="132">
        <f t="shared" si="1"/>
        <v>0</v>
      </c>
      <c r="O20" s="132">
        <f t="shared" si="1"/>
        <v>0</v>
      </c>
      <c r="P20" s="132">
        <f t="shared" si="1"/>
        <v>0</v>
      </c>
      <c r="Q20" s="132">
        <f t="shared" si="1"/>
        <v>0</v>
      </c>
      <c r="R20" s="132">
        <f t="shared" ref="R20:AG35" si="4">IF(R$2=$A20,1,0)</f>
        <v>0</v>
      </c>
      <c r="S20" s="131">
        <f>'41'!$BI20</f>
        <v>3.599280615089806E-2</v>
      </c>
      <c r="T20" s="132">
        <f t="shared" si="4"/>
        <v>0</v>
      </c>
      <c r="U20" s="132">
        <f t="shared" si="4"/>
        <v>0</v>
      </c>
      <c r="V20" s="132">
        <f t="shared" si="4"/>
        <v>0</v>
      </c>
      <c r="W20" s="132">
        <f t="shared" si="4"/>
        <v>0</v>
      </c>
      <c r="X20" s="132">
        <f t="shared" si="4"/>
        <v>0</v>
      </c>
      <c r="Y20" s="132">
        <f t="shared" si="4"/>
        <v>0</v>
      </c>
      <c r="Z20" s="132">
        <f t="shared" si="4"/>
        <v>0</v>
      </c>
      <c r="AA20" s="132">
        <f t="shared" si="4"/>
        <v>0</v>
      </c>
      <c r="AB20" s="132">
        <f t="shared" si="4"/>
        <v>0</v>
      </c>
      <c r="AC20" s="132">
        <f t="shared" si="4"/>
        <v>0</v>
      </c>
      <c r="AD20" s="132">
        <f t="shared" si="4"/>
        <v>0</v>
      </c>
      <c r="AE20" s="132">
        <f t="shared" si="4"/>
        <v>0</v>
      </c>
      <c r="AF20" s="132">
        <f t="shared" si="4"/>
        <v>0</v>
      </c>
      <c r="AG20" s="132">
        <f t="shared" si="4"/>
        <v>0</v>
      </c>
      <c r="AH20" s="132">
        <f t="shared" si="3"/>
        <v>0</v>
      </c>
      <c r="AI20" s="132">
        <f t="shared" si="2"/>
        <v>0</v>
      </c>
      <c r="AJ20" s="132">
        <f t="shared" si="2"/>
        <v>0</v>
      </c>
      <c r="AK20" s="132">
        <f t="shared" si="2"/>
        <v>0</v>
      </c>
      <c r="AL20" s="132">
        <f t="shared" si="2"/>
        <v>0</v>
      </c>
      <c r="AM20" s="132">
        <f t="shared" si="2"/>
        <v>0</v>
      </c>
      <c r="AN20" s="132">
        <f t="shared" si="2"/>
        <v>0</v>
      </c>
      <c r="AO20" s="132">
        <f t="shared" si="2"/>
        <v>0</v>
      </c>
      <c r="AP20" s="132">
        <f t="shared" si="2"/>
        <v>0</v>
      </c>
      <c r="AQ20" s="133">
        <f t="shared" si="2"/>
        <v>0</v>
      </c>
    </row>
    <row r="21" spans="1:43" ht="39.950000000000003" customHeight="1">
      <c r="A21" s="16">
        <v>18</v>
      </c>
      <c r="B21" s="1" t="s">
        <v>33</v>
      </c>
      <c r="C21" s="130">
        <f t="shared" ref="C21:R36" si="5">IF(C$2=$A21,1,0)</f>
        <v>0</v>
      </c>
      <c r="D21" s="131">
        <f t="shared" si="5"/>
        <v>0</v>
      </c>
      <c r="E21" s="131">
        <f t="shared" si="5"/>
        <v>0</v>
      </c>
      <c r="F21" s="132">
        <f t="shared" si="5"/>
        <v>0</v>
      </c>
      <c r="G21" s="132">
        <f t="shared" si="5"/>
        <v>0</v>
      </c>
      <c r="H21" s="132">
        <f t="shared" si="5"/>
        <v>0</v>
      </c>
      <c r="I21" s="132">
        <f t="shared" si="5"/>
        <v>0</v>
      </c>
      <c r="J21" s="132">
        <f t="shared" si="5"/>
        <v>0</v>
      </c>
      <c r="K21" s="132">
        <f t="shared" si="5"/>
        <v>0</v>
      </c>
      <c r="L21" s="132">
        <f t="shared" si="5"/>
        <v>0</v>
      </c>
      <c r="M21" s="132">
        <f t="shared" si="5"/>
        <v>0</v>
      </c>
      <c r="N21" s="132">
        <f t="shared" si="5"/>
        <v>0</v>
      </c>
      <c r="O21" s="132">
        <f t="shared" si="5"/>
        <v>0</v>
      </c>
      <c r="P21" s="132">
        <f t="shared" si="5"/>
        <v>0</v>
      </c>
      <c r="Q21" s="132">
        <f t="shared" si="5"/>
        <v>0</v>
      </c>
      <c r="R21" s="132">
        <f t="shared" si="5"/>
        <v>0</v>
      </c>
      <c r="S21" s="132">
        <f t="shared" si="4"/>
        <v>0</v>
      </c>
      <c r="T21" s="131">
        <f>'41'!$BI21</f>
        <v>1.3315665298471169E-3</v>
      </c>
      <c r="U21" s="132">
        <f t="shared" si="4"/>
        <v>0</v>
      </c>
      <c r="V21" s="132">
        <f t="shared" si="4"/>
        <v>0</v>
      </c>
      <c r="W21" s="132">
        <f t="shared" si="4"/>
        <v>0</v>
      </c>
      <c r="X21" s="132">
        <f t="shared" si="4"/>
        <v>0</v>
      </c>
      <c r="Y21" s="132">
        <f t="shared" si="4"/>
        <v>0</v>
      </c>
      <c r="Z21" s="132">
        <f t="shared" si="4"/>
        <v>0</v>
      </c>
      <c r="AA21" s="132">
        <f t="shared" si="4"/>
        <v>0</v>
      </c>
      <c r="AB21" s="132">
        <f t="shared" si="4"/>
        <v>0</v>
      </c>
      <c r="AC21" s="132">
        <f t="shared" si="4"/>
        <v>0</v>
      </c>
      <c r="AD21" s="132">
        <f t="shared" si="4"/>
        <v>0</v>
      </c>
      <c r="AE21" s="132">
        <f t="shared" si="4"/>
        <v>0</v>
      </c>
      <c r="AF21" s="132">
        <f t="shared" si="4"/>
        <v>0</v>
      </c>
      <c r="AG21" s="132">
        <f t="shared" si="4"/>
        <v>0</v>
      </c>
      <c r="AH21" s="132">
        <f t="shared" si="3"/>
        <v>0</v>
      </c>
      <c r="AI21" s="132">
        <f t="shared" si="2"/>
        <v>0</v>
      </c>
      <c r="AJ21" s="132">
        <f t="shared" si="2"/>
        <v>0</v>
      </c>
      <c r="AK21" s="132">
        <f t="shared" si="2"/>
        <v>0</v>
      </c>
      <c r="AL21" s="132">
        <f t="shared" si="2"/>
        <v>0</v>
      </c>
      <c r="AM21" s="132">
        <f t="shared" si="2"/>
        <v>0</v>
      </c>
      <c r="AN21" s="132">
        <f t="shared" si="2"/>
        <v>0</v>
      </c>
      <c r="AO21" s="132">
        <f t="shared" si="2"/>
        <v>0</v>
      </c>
      <c r="AP21" s="132">
        <f t="shared" si="2"/>
        <v>0</v>
      </c>
      <c r="AQ21" s="133">
        <f t="shared" si="2"/>
        <v>0</v>
      </c>
    </row>
    <row r="22" spans="1:43" ht="39.950000000000003" customHeight="1">
      <c r="A22" s="16">
        <v>19</v>
      </c>
      <c r="B22" s="1" t="s">
        <v>34</v>
      </c>
      <c r="C22" s="130">
        <f t="shared" si="5"/>
        <v>0</v>
      </c>
      <c r="D22" s="131">
        <f t="shared" si="5"/>
        <v>0</v>
      </c>
      <c r="E22" s="131">
        <f t="shared" si="5"/>
        <v>0</v>
      </c>
      <c r="F22" s="132">
        <f t="shared" si="5"/>
        <v>0</v>
      </c>
      <c r="G22" s="132">
        <f t="shared" si="5"/>
        <v>0</v>
      </c>
      <c r="H22" s="132">
        <f t="shared" si="5"/>
        <v>0</v>
      </c>
      <c r="I22" s="132">
        <f t="shared" si="5"/>
        <v>0</v>
      </c>
      <c r="J22" s="132">
        <f t="shared" si="5"/>
        <v>0</v>
      </c>
      <c r="K22" s="132">
        <f t="shared" si="5"/>
        <v>0</v>
      </c>
      <c r="L22" s="132">
        <f t="shared" si="5"/>
        <v>0</v>
      </c>
      <c r="M22" s="132">
        <f t="shared" si="5"/>
        <v>0</v>
      </c>
      <c r="N22" s="132">
        <f t="shared" si="5"/>
        <v>0</v>
      </c>
      <c r="O22" s="132">
        <f t="shared" si="5"/>
        <v>0</v>
      </c>
      <c r="P22" s="132">
        <f t="shared" si="5"/>
        <v>0</v>
      </c>
      <c r="Q22" s="132">
        <f t="shared" si="5"/>
        <v>0</v>
      </c>
      <c r="R22" s="132">
        <f t="shared" si="5"/>
        <v>0</v>
      </c>
      <c r="S22" s="132">
        <f t="shared" si="4"/>
        <v>0</v>
      </c>
      <c r="T22" s="132">
        <f t="shared" si="4"/>
        <v>0</v>
      </c>
      <c r="U22" s="131">
        <f>'41'!$BI22</f>
        <v>1.4683284267736352E-2</v>
      </c>
      <c r="V22" s="132">
        <f t="shared" si="4"/>
        <v>0</v>
      </c>
      <c r="W22" s="132">
        <f t="shared" si="4"/>
        <v>0</v>
      </c>
      <c r="X22" s="132">
        <f t="shared" si="4"/>
        <v>0</v>
      </c>
      <c r="Y22" s="132">
        <f t="shared" si="4"/>
        <v>0</v>
      </c>
      <c r="Z22" s="132">
        <f t="shared" si="4"/>
        <v>0</v>
      </c>
      <c r="AA22" s="132">
        <f t="shared" si="4"/>
        <v>0</v>
      </c>
      <c r="AB22" s="132">
        <f t="shared" si="4"/>
        <v>0</v>
      </c>
      <c r="AC22" s="132">
        <f t="shared" si="4"/>
        <v>0</v>
      </c>
      <c r="AD22" s="132">
        <f t="shared" si="4"/>
        <v>0</v>
      </c>
      <c r="AE22" s="132">
        <f t="shared" si="4"/>
        <v>0</v>
      </c>
      <c r="AF22" s="132">
        <f t="shared" si="4"/>
        <v>0</v>
      </c>
      <c r="AG22" s="132">
        <f t="shared" si="4"/>
        <v>0</v>
      </c>
      <c r="AH22" s="132">
        <f t="shared" si="3"/>
        <v>0</v>
      </c>
      <c r="AI22" s="132">
        <f t="shared" si="2"/>
        <v>0</v>
      </c>
      <c r="AJ22" s="132">
        <f t="shared" si="2"/>
        <v>0</v>
      </c>
      <c r="AK22" s="132">
        <f t="shared" si="2"/>
        <v>0</v>
      </c>
      <c r="AL22" s="132">
        <f t="shared" si="2"/>
        <v>0</v>
      </c>
      <c r="AM22" s="132">
        <f t="shared" si="2"/>
        <v>0</v>
      </c>
      <c r="AN22" s="132">
        <f t="shared" si="2"/>
        <v>0</v>
      </c>
      <c r="AO22" s="132">
        <f t="shared" si="2"/>
        <v>0</v>
      </c>
      <c r="AP22" s="132">
        <f t="shared" si="2"/>
        <v>0</v>
      </c>
      <c r="AQ22" s="133">
        <f t="shared" si="2"/>
        <v>0</v>
      </c>
    </row>
    <row r="23" spans="1:43" ht="39.950000000000003" customHeight="1">
      <c r="A23" s="16">
        <v>20</v>
      </c>
      <c r="B23" s="1" t="s">
        <v>35</v>
      </c>
      <c r="C23" s="130">
        <f t="shared" si="5"/>
        <v>0</v>
      </c>
      <c r="D23" s="131">
        <f t="shared" si="5"/>
        <v>0</v>
      </c>
      <c r="E23" s="131">
        <f t="shared" si="5"/>
        <v>0</v>
      </c>
      <c r="F23" s="132">
        <f t="shared" si="5"/>
        <v>0</v>
      </c>
      <c r="G23" s="132">
        <f t="shared" si="5"/>
        <v>0</v>
      </c>
      <c r="H23" s="132">
        <f t="shared" si="5"/>
        <v>0</v>
      </c>
      <c r="I23" s="132">
        <f t="shared" si="5"/>
        <v>0</v>
      </c>
      <c r="J23" s="132">
        <f t="shared" si="5"/>
        <v>0</v>
      </c>
      <c r="K23" s="132">
        <f t="shared" si="5"/>
        <v>0</v>
      </c>
      <c r="L23" s="132">
        <f t="shared" si="5"/>
        <v>0</v>
      </c>
      <c r="M23" s="132">
        <f t="shared" si="5"/>
        <v>0</v>
      </c>
      <c r="N23" s="132">
        <f t="shared" si="5"/>
        <v>0</v>
      </c>
      <c r="O23" s="132">
        <f t="shared" si="5"/>
        <v>0</v>
      </c>
      <c r="P23" s="132">
        <f t="shared" si="5"/>
        <v>0</v>
      </c>
      <c r="Q23" s="132">
        <f t="shared" si="5"/>
        <v>0</v>
      </c>
      <c r="R23" s="132">
        <f t="shared" si="5"/>
        <v>0</v>
      </c>
      <c r="S23" s="132">
        <f t="shared" si="4"/>
        <v>0</v>
      </c>
      <c r="T23" s="132">
        <f t="shared" si="4"/>
        <v>0</v>
      </c>
      <c r="U23" s="132">
        <f t="shared" si="4"/>
        <v>0</v>
      </c>
      <c r="V23" s="131">
        <f>'41'!$BI23</f>
        <v>9.1290981251084147E-2</v>
      </c>
      <c r="W23" s="132">
        <f t="shared" si="4"/>
        <v>0</v>
      </c>
      <c r="X23" s="132">
        <f t="shared" si="4"/>
        <v>0</v>
      </c>
      <c r="Y23" s="132">
        <f t="shared" si="4"/>
        <v>0</v>
      </c>
      <c r="Z23" s="132">
        <f t="shared" si="4"/>
        <v>0</v>
      </c>
      <c r="AA23" s="132">
        <f t="shared" si="4"/>
        <v>0</v>
      </c>
      <c r="AB23" s="132">
        <f t="shared" si="4"/>
        <v>0</v>
      </c>
      <c r="AC23" s="132">
        <f t="shared" si="4"/>
        <v>0</v>
      </c>
      <c r="AD23" s="132">
        <f t="shared" si="4"/>
        <v>0</v>
      </c>
      <c r="AE23" s="132">
        <f t="shared" si="4"/>
        <v>0</v>
      </c>
      <c r="AF23" s="132">
        <f t="shared" si="4"/>
        <v>0</v>
      </c>
      <c r="AG23" s="132">
        <f t="shared" si="4"/>
        <v>0</v>
      </c>
      <c r="AH23" s="132">
        <f t="shared" si="3"/>
        <v>0</v>
      </c>
      <c r="AI23" s="132">
        <f t="shared" si="2"/>
        <v>0</v>
      </c>
      <c r="AJ23" s="132">
        <f t="shared" si="2"/>
        <v>0</v>
      </c>
      <c r="AK23" s="132">
        <f t="shared" si="2"/>
        <v>0</v>
      </c>
      <c r="AL23" s="132">
        <f t="shared" si="2"/>
        <v>0</v>
      </c>
      <c r="AM23" s="132">
        <f t="shared" si="2"/>
        <v>0</v>
      </c>
      <c r="AN23" s="132">
        <f t="shared" si="2"/>
        <v>0</v>
      </c>
      <c r="AO23" s="132">
        <f t="shared" si="2"/>
        <v>0</v>
      </c>
      <c r="AP23" s="132">
        <f t="shared" si="2"/>
        <v>0</v>
      </c>
      <c r="AQ23" s="133">
        <f t="shared" si="2"/>
        <v>0</v>
      </c>
    </row>
    <row r="24" spans="1:43" ht="39.950000000000003" customHeight="1">
      <c r="A24" s="16">
        <v>21</v>
      </c>
      <c r="B24" s="1" t="s">
        <v>36</v>
      </c>
      <c r="C24" s="130">
        <f t="shared" si="5"/>
        <v>0</v>
      </c>
      <c r="D24" s="131">
        <f t="shared" si="5"/>
        <v>0</v>
      </c>
      <c r="E24" s="131">
        <f t="shared" si="5"/>
        <v>0</v>
      </c>
      <c r="F24" s="132">
        <f t="shared" si="5"/>
        <v>0</v>
      </c>
      <c r="G24" s="132">
        <f t="shared" si="5"/>
        <v>0</v>
      </c>
      <c r="H24" s="132">
        <f t="shared" si="5"/>
        <v>0</v>
      </c>
      <c r="I24" s="132">
        <f t="shared" si="5"/>
        <v>0</v>
      </c>
      <c r="J24" s="132">
        <f t="shared" si="5"/>
        <v>0</v>
      </c>
      <c r="K24" s="132">
        <f t="shared" si="5"/>
        <v>0</v>
      </c>
      <c r="L24" s="132">
        <f t="shared" si="5"/>
        <v>0</v>
      </c>
      <c r="M24" s="132">
        <f t="shared" si="5"/>
        <v>0</v>
      </c>
      <c r="N24" s="132">
        <f t="shared" si="5"/>
        <v>0</v>
      </c>
      <c r="O24" s="132">
        <f t="shared" si="5"/>
        <v>0</v>
      </c>
      <c r="P24" s="132">
        <f t="shared" si="5"/>
        <v>0</v>
      </c>
      <c r="Q24" s="132">
        <f t="shared" si="5"/>
        <v>0</v>
      </c>
      <c r="R24" s="132">
        <f t="shared" si="5"/>
        <v>0</v>
      </c>
      <c r="S24" s="132">
        <f t="shared" si="4"/>
        <v>0</v>
      </c>
      <c r="T24" s="132">
        <f t="shared" si="4"/>
        <v>0</v>
      </c>
      <c r="U24" s="132">
        <f t="shared" si="4"/>
        <v>0</v>
      </c>
      <c r="V24" s="132">
        <f t="shared" si="4"/>
        <v>0</v>
      </c>
      <c r="W24" s="131">
        <f>'41'!$BI24</f>
        <v>1</v>
      </c>
      <c r="X24" s="132">
        <f t="shared" si="4"/>
        <v>0</v>
      </c>
      <c r="Y24" s="132">
        <f t="shared" si="4"/>
        <v>0</v>
      </c>
      <c r="Z24" s="132">
        <f t="shared" si="4"/>
        <v>0</v>
      </c>
      <c r="AA24" s="132">
        <f t="shared" si="4"/>
        <v>0</v>
      </c>
      <c r="AB24" s="132">
        <f t="shared" si="4"/>
        <v>0</v>
      </c>
      <c r="AC24" s="132">
        <f t="shared" si="4"/>
        <v>0</v>
      </c>
      <c r="AD24" s="132">
        <f t="shared" si="4"/>
        <v>0</v>
      </c>
      <c r="AE24" s="132">
        <f t="shared" si="4"/>
        <v>0</v>
      </c>
      <c r="AF24" s="132">
        <f t="shared" si="4"/>
        <v>0</v>
      </c>
      <c r="AG24" s="132">
        <f t="shared" si="4"/>
        <v>0</v>
      </c>
      <c r="AH24" s="132">
        <f t="shared" si="3"/>
        <v>0</v>
      </c>
      <c r="AI24" s="132">
        <f t="shared" si="2"/>
        <v>0</v>
      </c>
      <c r="AJ24" s="132">
        <f t="shared" si="2"/>
        <v>0</v>
      </c>
      <c r="AK24" s="132">
        <f t="shared" si="2"/>
        <v>0</v>
      </c>
      <c r="AL24" s="132">
        <f t="shared" si="2"/>
        <v>0</v>
      </c>
      <c r="AM24" s="132">
        <f t="shared" si="2"/>
        <v>0</v>
      </c>
      <c r="AN24" s="132">
        <f t="shared" si="2"/>
        <v>0</v>
      </c>
      <c r="AO24" s="132">
        <f t="shared" si="2"/>
        <v>0</v>
      </c>
      <c r="AP24" s="132">
        <f t="shared" si="2"/>
        <v>0</v>
      </c>
      <c r="AQ24" s="133">
        <f t="shared" si="2"/>
        <v>0</v>
      </c>
    </row>
    <row r="25" spans="1:43" ht="39.950000000000003" customHeight="1">
      <c r="A25" s="16">
        <v>22</v>
      </c>
      <c r="B25" s="1" t="s">
        <v>37</v>
      </c>
      <c r="C25" s="130">
        <f t="shared" si="5"/>
        <v>0</v>
      </c>
      <c r="D25" s="131">
        <f t="shared" si="5"/>
        <v>0</v>
      </c>
      <c r="E25" s="131">
        <f t="shared" si="5"/>
        <v>0</v>
      </c>
      <c r="F25" s="132">
        <f t="shared" si="5"/>
        <v>0</v>
      </c>
      <c r="G25" s="132">
        <f t="shared" si="5"/>
        <v>0</v>
      </c>
      <c r="H25" s="132">
        <f t="shared" si="5"/>
        <v>0</v>
      </c>
      <c r="I25" s="132">
        <f t="shared" si="5"/>
        <v>0</v>
      </c>
      <c r="J25" s="132">
        <f t="shared" si="5"/>
        <v>0</v>
      </c>
      <c r="K25" s="132">
        <f t="shared" si="5"/>
        <v>0</v>
      </c>
      <c r="L25" s="132">
        <f t="shared" si="5"/>
        <v>0</v>
      </c>
      <c r="M25" s="132">
        <f t="shared" si="5"/>
        <v>0</v>
      </c>
      <c r="N25" s="132">
        <f t="shared" si="5"/>
        <v>0</v>
      </c>
      <c r="O25" s="132">
        <f t="shared" si="5"/>
        <v>0</v>
      </c>
      <c r="P25" s="132">
        <f t="shared" si="5"/>
        <v>0</v>
      </c>
      <c r="Q25" s="132">
        <f t="shared" si="5"/>
        <v>0</v>
      </c>
      <c r="R25" s="132">
        <f t="shared" si="5"/>
        <v>0</v>
      </c>
      <c r="S25" s="132">
        <f t="shared" si="4"/>
        <v>0</v>
      </c>
      <c r="T25" s="132">
        <f t="shared" si="4"/>
        <v>0</v>
      </c>
      <c r="U25" s="132">
        <f t="shared" si="4"/>
        <v>0</v>
      </c>
      <c r="V25" s="132">
        <f t="shared" si="4"/>
        <v>0</v>
      </c>
      <c r="W25" s="132">
        <f t="shared" si="4"/>
        <v>0</v>
      </c>
      <c r="X25" s="131">
        <f>'41'!$BI25</f>
        <v>0.6181746894811988</v>
      </c>
      <c r="Y25" s="132">
        <f t="shared" si="4"/>
        <v>0</v>
      </c>
      <c r="Z25" s="132">
        <f t="shared" si="4"/>
        <v>0</v>
      </c>
      <c r="AA25" s="132">
        <f t="shared" si="4"/>
        <v>0</v>
      </c>
      <c r="AB25" s="132">
        <f t="shared" si="4"/>
        <v>0</v>
      </c>
      <c r="AC25" s="132">
        <f t="shared" si="4"/>
        <v>0</v>
      </c>
      <c r="AD25" s="132">
        <f t="shared" si="4"/>
        <v>0</v>
      </c>
      <c r="AE25" s="132">
        <f t="shared" si="4"/>
        <v>0</v>
      </c>
      <c r="AF25" s="132">
        <f t="shared" si="4"/>
        <v>0</v>
      </c>
      <c r="AG25" s="132">
        <f t="shared" si="4"/>
        <v>0</v>
      </c>
      <c r="AH25" s="132">
        <f t="shared" si="3"/>
        <v>0</v>
      </c>
      <c r="AI25" s="132">
        <f t="shared" si="2"/>
        <v>0</v>
      </c>
      <c r="AJ25" s="132">
        <f t="shared" si="2"/>
        <v>0</v>
      </c>
      <c r="AK25" s="132">
        <f t="shared" si="2"/>
        <v>0</v>
      </c>
      <c r="AL25" s="132">
        <f t="shared" si="2"/>
        <v>0</v>
      </c>
      <c r="AM25" s="132">
        <f t="shared" si="2"/>
        <v>0</v>
      </c>
      <c r="AN25" s="132">
        <f t="shared" si="2"/>
        <v>0</v>
      </c>
      <c r="AO25" s="132">
        <f t="shared" si="2"/>
        <v>0</v>
      </c>
      <c r="AP25" s="132">
        <f t="shared" si="2"/>
        <v>0</v>
      </c>
      <c r="AQ25" s="133">
        <f t="shared" si="2"/>
        <v>0</v>
      </c>
    </row>
    <row r="26" spans="1:43" ht="39.950000000000003" customHeight="1">
      <c r="A26" s="16">
        <v>23</v>
      </c>
      <c r="B26" s="1" t="s">
        <v>38</v>
      </c>
      <c r="C26" s="130">
        <f t="shared" si="5"/>
        <v>0</v>
      </c>
      <c r="D26" s="131">
        <f t="shared" si="5"/>
        <v>0</v>
      </c>
      <c r="E26" s="131">
        <f t="shared" si="5"/>
        <v>0</v>
      </c>
      <c r="F26" s="132">
        <f t="shared" si="5"/>
        <v>0</v>
      </c>
      <c r="G26" s="132">
        <f t="shared" si="5"/>
        <v>0</v>
      </c>
      <c r="H26" s="132">
        <f t="shared" si="5"/>
        <v>0</v>
      </c>
      <c r="I26" s="132">
        <f t="shared" si="5"/>
        <v>0</v>
      </c>
      <c r="J26" s="132">
        <f t="shared" si="5"/>
        <v>0</v>
      </c>
      <c r="K26" s="132">
        <f t="shared" si="5"/>
        <v>0</v>
      </c>
      <c r="L26" s="132">
        <f t="shared" si="5"/>
        <v>0</v>
      </c>
      <c r="M26" s="132">
        <f t="shared" si="5"/>
        <v>0</v>
      </c>
      <c r="N26" s="132">
        <f t="shared" si="5"/>
        <v>0</v>
      </c>
      <c r="O26" s="132">
        <f t="shared" si="5"/>
        <v>0</v>
      </c>
      <c r="P26" s="132">
        <f t="shared" si="5"/>
        <v>0</v>
      </c>
      <c r="Q26" s="132">
        <f t="shared" si="5"/>
        <v>0</v>
      </c>
      <c r="R26" s="132">
        <f t="shared" si="5"/>
        <v>0</v>
      </c>
      <c r="S26" s="132">
        <f t="shared" si="4"/>
        <v>0</v>
      </c>
      <c r="T26" s="132">
        <f t="shared" si="4"/>
        <v>0</v>
      </c>
      <c r="U26" s="132">
        <f t="shared" si="4"/>
        <v>0</v>
      </c>
      <c r="V26" s="132">
        <f t="shared" si="4"/>
        <v>0</v>
      </c>
      <c r="W26" s="132">
        <f t="shared" si="4"/>
        <v>0</v>
      </c>
      <c r="X26" s="132">
        <f t="shared" si="4"/>
        <v>0</v>
      </c>
      <c r="Y26" s="131">
        <f>'41'!$BI26</f>
        <v>0.97552305504773518</v>
      </c>
      <c r="Z26" s="132">
        <f t="shared" si="4"/>
        <v>0</v>
      </c>
      <c r="AA26" s="132">
        <f t="shared" si="4"/>
        <v>0</v>
      </c>
      <c r="AB26" s="132">
        <f t="shared" si="4"/>
        <v>0</v>
      </c>
      <c r="AC26" s="132">
        <f t="shared" si="4"/>
        <v>0</v>
      </c>
      <c r="AD26" s="132">
        <f t="shared" si="4"/>
        <v>0</v>
      </c>
      <c r="AE26" s="132">
        <f t="shared" si="4"/>
        <v>0</v>
      </c>
      <c r="AF26" s="132">
        <f t="shared" si="4"/>
        <v>0</v>
      </c>
      <c r="AG26" s="132">
        <f t="shared" si="4"/>
        <v>0</v>
      </c>
      <c r="AH26" s="132">
        <f t="shared" si="3"/>
        <v>0</v>
      </c>
      <c r="AI26" s="132">
        <f t="shared" si="2"/>
        <v>0</v>
      </c>
      <c r="AJ26" s="132">
        <f t="shared" si="2"/>
        <v>0</v>
      </c>
      <c r="AK26" s="132">
        <f t="shared" si="2"/>
        <v>0</v>
      </c>
      <c r="AL26" s="132">
        <f t="shared" si="2"/>
        <v>0</v>
      </c>
      <c r="AM26" s="132">
        <f t="shared" si="2"/>
        <v>0</v>
      </c>
      <c r="AN26" s="132">
        <f t="shared" si="2"/>
        <v>0</v>
      </c>
      <c r="AO26" s="132">
        <f t="shared" si="2"/>
        <v>0</v>
      </c>
      <c r="AP26" s="132">
        <f t="shared" si="2"/>
        <v>0</v>
      </c>
      <c r="AQ26" s="133">
        <f t="shared" si="2"/>
        <v>0</v>
      </c>
    </row>
    <row r="27" spans="1:43" ht="39.950000000000003" customHeight="1">
      <c r="A27" s="16">
        <v>24</v>
      </c>
      <c r="B27" s="1" t="s">
        <v>39</v>
      </c>
      <c r="C27" s="130">
        <f t="shared" si="5"/>
        <v>0</v>
      </c>
      <c r="D27" s="131">
        <f t="shared" si="5"/>
        <v>0</v>
      </c>
      <c r="E27" s="131">
        <f t="shared" si="5"/>
        <v>0</v>
      </c>
      <c r="F27" s="132">
        <f t="shared" si="5"/>
        <v>0</v>
      </c>
      <c r="G27" s="132">
        <f t="shared" si="5"/>
        <v>0</v>
      </c>
      <c r="H27" s="132">
        <f t="shared" si="5"/>
        <v>0</v>
      </c>
      <c r="I27" s="132">
        <f t="shared" si="5"/>
        <v>0</v>
      </c>
      <c r="J27" s="132">
        <f t="shared" si="5"/>
        <v>0</v>
      </c>
      <c r="K27" s="132">
        <f t="shared" si="5"/>
        <v>0</v>
      </c>
      <c r="L27" s="132">
        <f t="shared" si="5"/>
        <v>0</v>
      </c>
      <c r="M27" s="132">
        <f t="shared" si="5"/>
        <v>0</v>
      </c>
      <c r="N27" s="132">
        <f t="shared" si="5"/>
        <v>0</v>
      </c>
      <c r="O27" s="132">
        <f t="shared" si="5"/>
        <v>0</v>
      </c>
      <c r="P27" s="132">
        <f t="shared" si="5"/>
        <v>0</v>
      </c>
      <c r="Q27" s="132">
        <f t="shared" si="5"/>
        <v>0</v>
      </c>
      <c r="R27" s="132">
        <f t="shared" si="5"/>
        <v>0</v>
      </c>
      <c r="S27" s="132">
        <f t="shared" si="4"/>
        <v>0</v>
      </c>
      <c r="T27" s="132">
        <f t="shared" si="4"/>
        <v>0</v>
      </c>
      <c r="U27" s="132">
        <f t="shared" si="4"/>
        <v>0</v>
      </c>
      <c r="V27" s="132">
        <f t="shared" si="4"/>
        <v>0</v>
      </c>
      <c r="W27" s="132">
        <f t="shared" si="4"/>
        <v>0</v>
      </c>
      <c r="X27" s="132">
        <f t="shared" si="4"/>
        <v>0</v>
      </c>
      <c r="Y27" s="132">
        <f t="shared" si="4"/>
        <v>0</v>
      </c>
      <c r="Z27" s="131">
        <f>'41'!$BI27</f>
        <v>0.68850114851605637</v>
      </c>
      <c r="AA27" s="132">
        <f t="shared" si="4"/>
        <v>0</v>
      </c>
      <c r="AB27" s="132">
        <f t="shared" si="4"/>
        <v>0</v>
      </c>
      <c r="AC27" s="132">
        <f t="shared" si="4"/>
        <v>0</v>
      </c>
      <c r="AD27" s="132">
        <f t="shared" si="4"/>
        <v>0</v>
      </c>
      <c r="AE27" s="132">
        <f t="shared" si="4"/>
        <v>0</v>
      </c>
      <c r="AF27" s="132">
        <f t="shared" si="4"/>
        <v>0</v>
      </c>
      <c r="AG27" s="132">
        <f t="shared" si="4"/>
        <v>0</v>
      </c>
      <c r="AH27" s="132">
        <f t="shared" si="3"/>
        <v>0</v>
      </c>
      <c r="AI27" s="132">
        <f t="shared" si="2"/>
        <v>0</v>
      </c>
      <c r="AJ27" s="132">
        <f t="shared" si="2"/>
        <v>0</v>
      </c>
      <c r="AK27" s="132">
        <f t="shared" si="2"/>
        <v>0</v>
      </c>
      <c r="AL27" s="132">
        <f t="shared" si="2"/>
        <v>0</v>
      </c>
      <c r="AM27" s="132">
        <f t="shared" si="2"/>
        <v>0</v>
      </c>
      <c r="AN27" s="132">
        <f t="shared" si="2"/>
        <v>0</v>
      </c>
      <c r="AO27" s="132">
        <f t="shared" si="2"/>
        <v>0</v>
      </c>
      <c r="AP27" s="132">
        <f t="shared" si="2"/>
        <v>0</v>
      </c>
      <c r="AQ27" s="133">
        <f t="shared" si="2"/>
        <v>0</v>
      </c>
    </row>
    <row r="28" spans="1:43" ht="39.950000000000003" customHeight="1">
      <c r="A28" s="16">
        <v>25</v>
      </c>
      <c r="B28" s="1" t="s">
        <v>192</v>
      </c>
      <c r="C28" s="130">
        <f t="shared" si="5"/>
        <v>0</v>
      </c>
      <c r="D28" s="131">
        <f t="shared" si="5"/>
        <v>0</v>
      </c>
      <c r="E28" s="131">
        <f t="shared" si="5"/>
        <v>0</v>
      </c>
      <c r="F28" s="132">
        <f t="shared" si="5"/>
        <v>0</v>
      </c>
      <c r="G28" s="132">
        <f t="shared" si="5"/>
        <v>0</v>
      </c>
      <c r="H28" s="132">
        <f t="shared" si="5"/>
        <v>0</v>
      </c>
      <c r="I28" s="132">
        <f t="shared" si="5"/>
        <v>0</v>
      </c>
      <c r="J28" s="132">
        <f t="shared" si="5"/>
        <v>0</v>
      </c>
      <c r="K28" s="132">
        <f t="shared" si="5"/>
        <v>0</v>
      </c>
      <c r="L28" s="132">
        <f t="shared" si="5"/>
        <v>0</v>
      </c>
      <c r="M28" s="132">
        <f t="shared" si="5"/>
        <v>0</v>
      </c>
      <c r="N28" s="132">
        <f t="shared" si="5"/>
        <v>0</v>
      </c>
      <c r="O28" s="132">
        <f t="shared" si="5"/>
        <v>0</v>
      </c>
      <c r="P28" s="132">
        <f t="shared" si="5"/>
        <v>0</v>
      </c>
      <c r="Q28" s="132">
        <f t="shared" si="5"/>
        <v>0</v>
      </c>
      <c r="R28" s="132">
        <f t="shared" si="5"/>
        <v>0</v>
      </c>
      <c r="S28" s="132">
        <f t="shared" si="4"/>
        <v>0</v>
      </c>
      <c r="T28" s="132">
        <f t="shared" si="4"/>
        <v>0</v>
      </c>
      <c r="U28" s="132">
        <f t="shared" si="4"/>
        <v>0</v>
      </c>
      <c r="V28" s="132">
        <f t="shared" si="4"/>
        <v>0</v>
      </c>
      <c r="W28" s="132">
        <f t="shared" si="4"/>
        <v>0</v>
      </c>
      <c r="X28" s="132">
        <f t="shared" si="4"/>
        <v>0</v>
      </c>
      <c r="Y28" s="132">
        <f t="shared" si="4"/>
        <v>0</v>
      </c>
      <c r="Z28" s="132">
        <f t="shared" si="4"/>
        <v>0</v>
      </c>
      <c r="AA28" s="131">
        <f>'41'!$BI28</f>
        <v>0.3612209826804309</v>
      </c>
      <c r="AB28" s="132">
        <f t="shared" si="4"/>
        <v>0</v>
      </c>
      <c r="AC28" s="132">
        <f t="shared" si="4"/>
        <v>0</v>
      </c>
      <c r="AD28" s="132">
        <f t="shared" si="4"/>
        <v>0</v>
      </c>
      <c r="AE28" s="132">
        <f t="shared" si="4"/>
        <v>0</v>
      </c>
      <c r="AF28" s="132">
        <f t="shared" si="4"/>
        <v>0</v>
      </c>
      <c r="AG28" s="132">
        <f t="shared" si="4"/>
        <v>0</v>
      </c>
      <c r="AH28" s="132">
        <f t="shared" si="3"/>
        <v>0</v>
      </c>
      <c r="AI28" s="132">
        <f t="shared" si="2"/>
        <v>0</v>
      </c>
      <c r="AJ28" s="132">
        <f t="shared" si="2"/>
        <v>0</v>
      </c>
      <c r="AK28" s="132">
        <f t="shared" si="2"/>
        <v>0</v>
      </c>
      <c r="AL28" s="132">
        <f t="shared" si="2"/>
        <v>0</v>
      </c>
      <c r="AM28" s="132">
        <f t="shared" si="2"/>
        <v>0</v>
      </c>
      <c r="AN28" s="132">
        <f t="shared" si="2"/>
        <v>0</v>
      </c>
      <c r="AO28" s="132">
        <f t="shared" si="2"/>
        <v>0</v>
      </c>
      <c r="AP28" s="132">
        <f t="shared" si="2"/>
        <v>0</v>
      </c>
      <c r="AQ28" s="133">
        <f t="shared" si="2"/>
        <v>0</v>
      </c>
    </row>
    <row r="29" spans="1:43" ht="39.950000000000003" customHeight="1">
      <c r="A29" s="16">
        <v>26</v>
      </c>
      <c r="B29" s="1" t="s">
        <v>193</v>
      </c>
      <c r="C29" s="130">
        <f t="shared" si="5"/>
        <v>0</v>
      </c>
      <c r="D29" s="131">
        <f t="shared" si="5"/>
        <v>0</v>
      </c>
      <c r="E29" s="131">
        <f t="shared" si="5"/>
        <v>0</v>
      </c>
      <c r="F29" s="132">
        <f t="shared" si="5"/>
        <v>0</v>
      </c>
      <c r="G29" s="132">
        <f t="shared" si="5"/>
        <v>0</v>
      </c>
      <c r="H29" s="132">
        <f t="shared" si="5"/>
        <v>0</v>
      </c>
      <c r="I29" s="132">
        <f t="shared" si="5"/>
        <v>0</v>
      </c>
      <c r="J29" s="132">
        <f t="shared" si="5"/>
        <v>0</v>
      </c>
      <c r="K29" s="132">
        <f t="shared" si="5"/>
        <v>0</v>
      </c>
      <c r="L29" s="132">
        <f t="shared" si="5"/>
        <v>0</v>
      </c>
      <c r="M29" s="132">
        <f t="shared" si="5"/>
        <v>0</v>
      </c>
      <c r="N29" s="132">
        <f t="shared" si="5"/>
        <v>0</v>
      </c>
      <c r="O29" s="132">
        <f t="shared" si="5"/>
        <v>0</v>
      </c>
      <c r="P29" s="132">
        <f t="shared" si="5"/>
        <v>0</v>
      </c>
      <c r="Q29" s="132">
        <f t="shared" si="5"/>
        <v>0</v>
      </c>
      <c r="R29" s="132">
        <f t="shared" si="5"/>
        <v>0</v>
      </c>
      <c r="S29" s="132">
        <f t="shared" si="4"/>
        <v>0</v>
      </c>
      <c r="T29" s="132">
        <f t="shared" si="4"/>
        <v>0</v>
      </c>
      <c r="U29" s="132">
        <f t="shared" si="4"/>
        <v>0</v>
      </c>
      <c r="V29" s="132">
        <f t="shared" si="4"/>
        <v>0</v>
      </c>
      <c r="W29" s="132">
        <f t="shared" si="4"/>
        <v>0</v>
      </c>
      <c r="X29" s="132">
        <f t="shared" si="4"/>
        <v>0</v>
      </c>
      <c r="Y29" s="132">
        <f t="shared" si="4"/>
        <v>0</v>
      </c>
      <c r="Z29" s="132">
        <f t="shared" si="4"/>
        <v>0</v>
      </c>
      <c r="AA29" s="132">
        <f t="shared" si="4"/>
        <v>0</v>
      </c>
      <c r="AB29" s="131">
        <f>'41'!$BI29</f>
        <v>0.94154089884251813</v>
      </c>
      <c r="AC29" s="132">
        <f t="shared" si="4"/>
        <v>0</v>
      </c>
      <c r="AD29" s="132">
        <f t="shared" si="4"/>
        <v>0</v>
      </c>
      <c r="AE29" s="132">
        <f t="shared" si="4"/>
        <v>0</v>
      </c>
      <c r="AF29" s="132">
        <f t="shared" si="4"/>
        <v>0</v>
      </c>
      <c r="AG29" s="132">
        <f t="shared" si="4"/>
        <v>0</v>
      </c>
      <c r="AH29" s="132">
        <f t="shared" si="3"/>
        <v>0</v>
      </c>
      <c r="AI29" s="132">
        <f t="shared" si="2"/>
        <v>0</v>
      </c>
      <c r="AJ29" s="132">
        <f t="shared" si="2"/>
        <v>0</v>
      </c>
      <c r="AK29" s="132">
        <f t="shared" si="2"/>
        <v>0</v>
      </c>
      <c r="AL29" s="132">
        <f t="shared" si="2"/>
        <v>0</v>
      </c>
      <c r="AM29" s="132">
        <f t="shared" si="2"/>
        <v>0</v>
      </c>
      <c r="AN29" s="132">
        <f t="shared" si="2"/>
        <v>0</v>
      </c>
      <c r="AO29" s="132">
        <f t="shared" si="2"/>
        <v>0</v>
      </c>
      <c r="AP29" s="132">
        <f t="shared" si="2"/>
        <v>0</v>
      </c>
      <c r="AQ29" s="133">
        <f t="shared" si="2"/>
        <v>0</v>
      </c>
    </row>
    <row r="30" spans="1:43" ht="39.950000000000003" customHeight="1">
      <c r="A30" s="16">
        <v>27</v>
      </c>
      <c r="B30" s="1" t="s">
        <v>40</v>
      </c>
      <c r="C30" s="130">
        <f t="shared" si="5"/>
        <v>0</v>
      </c>
      <c r="D30" s="131">
        <f t="shared" si="5"/>
        <v>0</v>
      </c>
      <c r="E30" s="131">
        <f t="shared" si="5"/>
        <v>0</v>
      </c>
      <c r="F30" s="132">
        <f t="shared" si="5"/>
        <v>0</v>
      </c>
      <c r="G30" s="132">
        <f t="shared" si="5"/>
        <v>0</v>
      </c>
      <c r="H30" s="132">
        <f t="shared" si="5"/>
        <v>0</v>
      </c>
      <c r="I30" s="132">
        <f t="shared" si="5"/>
        <v>0</v>
      </c>
      <c r="J30" s="132">
        <f t="shared" si="5"/>
        <v>0</v>
      </c>
      <c r="K30" s="132">
        <f t="shared" si="5"/>
        <v>0</v>
      </c>
      <c r="L30" s="132">
        <f t="shared" si="5"/>
        <v>0</v>
      </c>
      <c r="M30" s="132">
        <f t="shared" si="5"/>
        <v>0</v>
      </c>
      <c r="N30" s="132">
        <f t="shared" si="5"/>
        <v>0</v>
      </c>
      <c r="O30" s="132">
        <f t="shared" si="5"/>
        <v>0</v>
      </c>
      <c r="P30" s="132">
        <f t="shared" si="5"/>
        <v>0</v>
      </c>
      <c r="Q30" s="132">
        <f t="shared" si="5"/>
        <v>0</v>
      </c>
      <c r="R30" s="132">
        <f t="shared" si="5"/>
        <v>0</v>
      </c>
      <c r="S30" s="132">
        <f t="shared" si="4"/>
        <v>0</v>
      </c>
      <c r="T30" s="132">
        <f t="shared" si="4"/>
        <v>0</v>
      </c>
      <c r="U30" s="132">
        <f t="shared" si="4"/>
        <v>0</v>
      </c>
      <c r="V30" s="132">
        <f t="shared" si="4"/>
        <v>0</v>
      </c>
      <c r="W30" s="132">
        <f t="shared" si="4"/>
        <v>0</v>
      </c>
      <c r="X30" s="132">
        <f t="shared" si="4"/>
        <v>0</v>
      </c>
      <c r="Y30" s="132">
        <f t="shared" si="4"/>
        <v>0</v>
      </c>
      <c r="Z30" s="132">
        <f t="shared" si="4"/>
        <v>0</v>
      </c>
      <c r="AA30" s="132">
        <f t="shared" si="4"/>
        <v>0</v>
      </c>
      <c r="AB30" s="132">
        <f t="shared" si="4"/>
        <v>0</v>
      </c>
      <c r="AC30" s="131">
        <f>'41'!$BI30</f>
        <v>0.74997424047565442</v>
      </c>
      <c r="AD30" s="132">
        <f t="shared" si="4"/>
        <v>0</v>
      </c>
      <c r="AE30" s="132">
        <f t="shared" si="4"/>
        <v>0</v>
      </c>
      <c r="AF30" s="132">
        <f t="shared" si="4"/>
        <v>0</v>
      </c>
      <c r="AG30" s="132">
        <f t="shared" si="4"/>
        <v>0</v>
      </c>
      <c r="AH30" s="132">
        <f t="shared" si="3"/>
        <v>0</v>
      </c>
      <c r="AI30" s="132">
        <f t="shared" si="2"/>
        <v>0</v>
      </c>
      <c r="AJ30" s="132">
        <f t="shared" si="2"/>
        <v>0</v>
      </c>
      <c r="AK30" s="132">
        <f t="shared" si="2"/>
        <v>0</v>
      </c>
      <c r="AL30" s="132">
        <f t="shared" si="2"/>
        <v>0</v>
      </c>
      <c r="AM30" s="132">
        <f t="shared" si="2"/>
        <v>0</v>
      </c>
      <c r="AN30" s="132">
        <f t="shared" si="2"/>
        <v>0</v>
      </c>
      <c r="AO30" s="132">
        <f t="shared" si="2"/>
        <v>0</v>
      </c>
      <c r="AP30" s="132">
        <f t="shared" si="2"/>
        <v>0</v>
      </c>
      <c r="AQ30" s="133">
        <f t="shared" si="2"/>
        <v>0</v>
      </c>
    </row>
    <row r="31" spans="1:43" ht="39.950000000000003" customHeight="1">
      <c r="A31" s="16">
        <v>28</v>
      </c>
      <c r="B31" s="1" t="s">
        <v>191</v>
      </c>
      <c r="C31" s="130">
        <f t="shared" si="5"/>
        <v>0</v>
      </c>
      <c r="D31" s="131">
        <f t="shared" si="5"/>
        <v>0</v>
      </c>
      <c r="E31" s="131">
        <f t="shared" si="5"/>
        <v>0</v>
      </c>
      <c r="F31" s="132">
        <f t="shared" si="5"/>
        <v>0</v>
      </c>
      <c r="G31" s="132">
        <f t="shared" si="5"/>
        <v>0</v>
      </c>
      <c r="H31" s="132">
        <f t="shared" si="5"/>
        <v>0</v>
      </c>
      <c r="I31" s="132">
        <f t="shared" si="5"/>
        <v>0</v>
      </c>
      <c r="J31" s="132">
        <f t="shared" si="5"/>
        <v>0</v>
      </c>
      <c r="K31" s="132">
        <f t="shared" si="5"/>
        <v>0</v>
      </c>
      <c r="L31" s="132">
        <f t="shared" si="5"/>
        <v>0</v>
      </c>
      <c r="M31" s="132">
        <f t="shared" si="5"/>
        <v>0</v>
      </c>
      <c r="N31" s="132">
        <f t="shared" si="5"/>
        <v>0</v>
      </c>
      <c r="O31" s="132">
        <f t="shared" si="5"/>
        <v>0</v>
      </c>
      <c r="P31" s="132">
        <f t="shared" si="5"/>
        <v>0</v>
      </c>
      <c r="Q31" s="132">
        <f t="shared" si="5"/>
        <v>0</v>
      </c>
      <c r="R31" s="132">
        <f t="shared" si="5"/>
        <v>0</v>
      </c>
      <c r="S31" s="132">
        <f t="shared" si="4"/>
        <v>0</v>
      </c>
      <c r="T31" s="132">
        <f t="shared" si="4"/>
        <v>0</v>
      </c>
      <c r="U31" s="132">
        <f t="shared" si="4"/>
        <v>0</v>
      </c>
      <c r="V31" s="132">
        <f t="shared" si="4"/>
        <v>0</v>
      </c>
      <c r="W31" s="132">
        <f t="shared" si="4"/>
        <v>0</v>
      </c>
      <c r="X31" s="132">
        <f t="shared" si="4"/>
        <v>0</v>
      </c>
      <c r="Y31" s="132">
        <f t="shared" si="4"/>
        <v>0</v>
      </c>
      <c r="Z31" s="132">
        <f t="shared" si="4"/>
        <v>0</v>
      </c>
      <c r="AA31" s="132">
        <f t="shared" si="4"/>
        <v>0</v>
      </c>
      <c r="AB31" s="132">
        <f t="shared" si="4"/>
        <v>0</v>
      </c>
      <c r="AC31" s="132">
        <f t="shared" si="4"/>
        <v>0</v>
      </c>
      <c r="AD31" s="131">
        <f>'41'!$BI31</f>
        <v>0.99993170179817292</v>
      </c>
      <c r="AE31" s="132">
        <f t="shared" si="4"/>
        <v>0</v>
      </c>
      <c r="AF31" s="132">
        <f t="shared" si="4"/>
        <v>0</v>
      </c>
      <c r="AG31" s="132">
        <f t="shared" si="4"/>
        <v>0</v>
      </c>
      <c r="AH31" s="132">
        <f t="shared" si="3"/>
        <v>0</v>
      </c>
      <c r="AI31" s="132">
        <f t="shared" si="2"/>
        <v>0</v>
      </c>
      <c r="AJ31" s="132">
        <f t="shared" si="2"/>
        <v>0</v>
      </c>
      <c r="AK31" s="132">
        <f t="shared" si="2"/>
        <v>0</v>
      </c>
      <c r="AL31" s="132">
        <f t="shared" si="2"/>
        <v>0</v>
      </c>
      <c r="AM31" s="132">
        <f t="shared" si="2"/>
        <v>0</v>
      </c>
      <c r="AN31" s="132">
        <f t="shared" si="2"/>
        <v>0</v>
      </c>
      <c r="AO31" s="132">
        <f t="shared" si="2"/>
        <v>0</v>
      </c>
      <c r="AP31" s="132">
        <f t="shared" si="2"/>
        <v>0</v>
      </c>
      <c r="AQ31" s="133">
        <f t="shared" si="2"/>
        <v>0</v>
      </c>
    </row>
    <row r="32" spans="1:43" ht="39.950000000000003" customHeight="1">
      <c r="A32" s="16"/>
      <c r="B32" s="1" t="s">
        <v>190</v>
      </c>
      <c r="C32" s="130">
        <f t="shared" si="5"/>
        <v>0</v>
      </c>
      <c r="D32" s="131">
        <f t="shared" si="5"/>
        <v>0</v>
      </c>
      <c r="E32" s="131">
        <f t="shared" si="5"/>
        <v>0</v>
      </c>
      <c r="F32" s="132">
        <f t="shared" si="5"/>
        <v>0</v>
      </c>
      <c r="G32" s="132">
        <f t="shared" si="5"/>
        <v>0</v>
      </c>
      <c r="H32" s="132">
        <f t="shared" si="5"/>
        <v>0</v>
      </c>
      <c r="I32" s="132">
        <f t="shared" si="5"/>
        <v>0</v>
      </c>
      <c r="J32" s="132">
        <f t="shared" si="5"/>
        <v>0</v>
      </c>
      <c r="K32" s="132">
        <f t="shared" si="5"/>
        <v>0</v>
      </c>
      <c r="L32" s="132">
        <f t="shared" si="5"/>
        <v>0</v>
      </c>
      <c r="M32" s="132">
        <f t="shared" si="5"/>
        <v>0</v>
      </c>
      <c r="N32" s="132">
        <f t="shared" si="5"/>
        <v>0</v>
      </c>
      <c r="O32" s="132">
        <f t="shared" si="5"/>
        <v>0</v>
      </c>
      <c r="P32" s="132">
        <f t="shared" si="5"/>
        <v>0</v>
      </c>
      <c r="Q32" s="132">
        <f t="shared" si="5"/>
        <v>0</v>
      </c>
      <c r="R32" s="132">
        <f t="shared" si="5"/>
        <v>0</v>
      </c>
      <c r="S32" s="132">
        <f t="shared" si="4"/>
        <v>0</v>
      </c>
      <c r="T32" s="132">
        <f t="shared" si="4"/>
        <v>0</v>
      </c>
      <c r="U32" s="132">
        <f t="shared" si="4"/>
        <v>0</v>
      </c>
      <c r="V32" s="132">
        <f t="shared" si="4"/>
        <v>0</v>
      </c>
      <c r="W32" s="132">
        <f t="shared" si="4"/>
        <v>0</v>
      </c>
      <c r="X32" s="132">
        <f t="shared" si="4"/>
        <v>0</v>
      </c>
      <c r="Y32" s="132">
        <f t="shared" si="4"/>
        <v>0</v>
      </c>
      <c r="Z32" s="132">
        <f t="shared" si="4"/>
        <v>0</v>
      </c>
      <c r="AA32" s="132">
        <f t="shared" si="4"/>
        <v>0</v>
      </c>
      <c r="AB32" s="132">
        <f t="shared" si="4"/>
        <v>0</v>
      </c>
      <c r="AC32" s="132">
        <f t="shared" si="4"/>
        <v>0</v>
      </c>
      <c r="AD32" s="132">
        <f t="shared" si="4"/>
        <v>0</v>
      </c>
      <c r="AE32" s="131">
        <f>'41'!$BI32</f>
        <v>1</v>
      </c>
      <c r="AF32" s="132">
        <f t="shared" si="4"/>
        <v>0</v>
      </c>
      <c r="AG32" s="132">
        <f t="shared" si="4"/>
        <v>0</v>
      </c>
      <c r="AH32" s="132">
        <f t="shared" si="3"/>
        <v>0</v>
      </c>
      <c r="AI32" s="132">
        <f t="shared" si="2"/>
        <v>0</v>
      </c>
      <c r="AJ32" s="132">
        <f t="shared" si="2"/>
        <v>0</v>
      </c>
      <c r="AK32" s="132">
        <f t="shared" si="2"/>
        <v>0</v>
      </c>
      <c r="AL32" s="132">
        <f t="shared" si="2"/>
        <v>0</v>
      </c>
      <c r="AM32" s="132">
        <f t="shared" si="2"/>
        <v>0</v>
      </c>
      <c r="AN32" s="132">
        <f t="shared" si="2"/>
        <v>0</v>
      </c>
      <c r="AO32" s="132">
        <f t="shared" si="2"/>
        <v>0</v>
      </c>
      <c r="AP32" s="132">
        <f t="shared" si="2"/>
        <v>0</v>
      </c>
      <c r="AQ32" s="133">
        <f t="shared" si="2"/>
        <v>0</v>
      </c>
    </row>
    <row r="33" spans="1:43" ht="39.950000000000003" customHeight="1">
      <c r="A33" s="16">
        <v>29</v>
      </c>
      <c r="B33" s="1" t="s">
        <v>42</v>
      </c>
      <c r="C33" s="130">
        <f t="shared" si="5"/>
        <v>0</v>
      </c>
      <c r="D33" s="131">
        <f t="shared" si="5"/>
        <v>0</v>
      </c>
      <c r="E33" s="131">
        <f t="shared" si="5"/>
        <v>0</v>
      </c>
      <c r="F33" s="132">
        <f t="shared" si="5"/>
        <v>0</v>
      </c>
      <c r="G33" s="132">
        <f t="shared" si="5"/>
        <v>0</v>
      </c>
      <c r="H33" s="132">
        <f t="shared" si="5"/>
        <v>0</v>
      </c>
      <c r="I33" s="132">
        <f t="shared" si="5"/>
        <v>0</v>
      </c>
      <c r="J33" s="132">
        <f t="shared" si="5"/>
        <v>0</v>
      </c>
      <c r="K33" s="132">
        <f t="shared" si="5"/>
        <v>0</v>
      </c>
      <c r="L33" s="132">
        <f t="shared" si="5"/>
        <v>0</v>
      </c>
      <c r="M33" s="132">
        <f t="shared" si="5"/>
        <v>0</v>
      </c>
      <c r="N33" s="132">
        <f t="shared" si="5"/>
        <v>0</v>
      </c>
      <c r="O33" s="132">
        <f t="shared" si="5"/>
        <v>0</v>
      </c>
      <c r="P33" s="132">
        <f t="shared" si="5"/>
        <v>0</v>
      </c>
      <c r="Q33" s="132">
        <f t="shared" si="5"/>
        <v>0</v>
      </c>
      <c r="R33" s="132">
        <f t="shared" si="5"/>
        <v>0</v>
      </c>
      <c r="S33" s="132">
        <f t="shared" si="4"/>
        <v>0</v>
      </c>
      <c r="T33" s="132">
        <f t="shared" si="4"/>
        <v>0</v>
      </c>
      <c r="U33" s="132">
        <f t="shared" si="4"/>
        <v>0</v>
      </c>
      <c r="V33" s="132">
        <f t="shared" si="4"/>
        <v>0</v>
      </c>
      <c r="W33" s="132">
        <f t="shared" si="4"/>
        <v>0</v>
      </c>
      <c r="X33" s="132">
        <f t="shared" si="4"/>
        <v>0</v>
      </c>
      <c r="Y33" s="132">
        <f t="shared" si="4"/>
        <v>0</v>
      </c>
      <c r="Z33" s="132">
        <f t="shared" si="4"/>
        <v>0</v>
      </c>
      <c r="AA33" s="132">
        <f t="shared" si="4"/>
        <v>0</v>
      </c>
      <c r="AB33" s="132">
        <f t="shared" si="4"/>
        <v>0</v>
      </c>
      <c r="AC33" s="132">
        <f t="shared" si="4"/>
        <v>0</v>
      </c>
      <c r="AD33" s="132">
        <f t="shared" si="4"/>
        <v>0</v>
      </c>
      <c r="AE33" s="132">
        <f t="shared" si="4"/>
        <v>0</v>
      </c>
      <c r="AF33" s="131">
        <f>'41'!$BI33</f>
        <v>0.66527963259925371</v>
      </c>
      <c r="AG33" s="132">
        <f t="shared" si="4"/>
        <v>0</v>
      </c>
      <c r="AH33" s="132">
        <f t="shared" si="3"/>
        <v>0</v>
      </c>
      <c r="AI33" s="132">
        <f t="shared" si="2"/>
        <v>0</v>
      </c>
      <c r="AJ33" s="132">
        <f t="shared" si="2"/>
        <v>0</v>
      </c>
      <c r="AK33" s="132">
        <f t="shared" si="2"/>
        <v>0</v>
      </c>
      <c r="AL33" s="132">
        <f t="shared" si="2"/>
        <v>0</v>
      </c>
      <c r="AM33" s="132">
        <f t="shared" si="2"/>
        <v>0</v>
      </c>
      <c r="AN33" s="132">
        <f t="shared" si="2"/>
        <v>0</v>
      </c>
      <c r="AO33" s="132">
        <f t="shared" si="2"/>
        <v>0</v>
      </c>
      <c r="AP33" s="132">
        <f t="shared" si="2"/>
        <v>0</v>
      </c>
      <c r="AQ33" s="133">
        <f t="shared" si="2"/>
        <v>0</v>
      </c>
    </row>
    <row r="34" spans="1:43" ht="39.950000000000003" customHeight="1">
      <c r="A34" s="16">
        <v>30</v>
      </c>
      <c r="B34" s="1" t="s">
        <v>43</v>
      </c>
      <c r="C34" s="130">
        <f t="shared" si="5"/>
        <v>0</v>
      </c>
      <c r="D34" s="131">
        <f t="shared" si="5"/>
        <v>0</v>
      </c>
      <c r="E34" s="131">
        <f t="shared" si="5"/>
        <v>0</v>
      </c>
      <c r="F34" s="132">
        <f t="shared" si="5"/>
        <v>0</v>
      </c>
      <c r="G34" s="132">
        <f t="shared" si="5"/>
        <v>0</v>
      </c>
      <c r="H34" s="132">
        <f t="shared" si="5"/>
        <v>0</v>
      </c>
      <c r="I34" s="132">
        <f t="shared" si="5"/>
        <v>0</v>
      </c>
      <c r="J34" s="132">
        <f t="shared" si="5"/>
        <v>0</v>
      </c>
      <c r="K34" s="132">
        <f t="shared" si="5"/>
        <v>0</v>
      </c>
      <c r="L34" s="132">
        <f t="shared" si="5"/>
        <v>0</v>
      </c>
      <c r="M34" s="132">
        <f t="shared" si="5"/>
        <v>0</v>
      </c>
      <c r="N34" s="132">
        <f t="shared" si="5"/>
        <v>0</v>
      </c>
      <c r="O34" s="132">
        <f t="shared" si="5"/>
        <v>0</v>
      </c>
      <c r="P34" s="132">
        <f t="shared" si="5"/>
        <v>0</v>
      </c>
      <c r="Q34" s="132">
        <f t="shared" si="5"/>
        <v>0</v>
      </c>
      <c r="R34" s="132">
        <f t="shared" si="5"/>
        <v>0</v>
      </c>
      <c r="S34" s="132">
        <f t="shared" si="4"/>
        <v>0</v>
      </c>
      <c r="T34" s="132">
        <f t="shared" si="4"/>
        <v>0</v>
      </c>
      <c r="U34" s="132">
        <f t="shared" si="4"/>
        <v>0</v>
      </c>
      <c r="V34" s="132">
        <f t="shared" si="4"/>
        <v>0</v>
      </c>
      <c r="W34" s="132">
        <f t="shared" si="4"/>
        <v>0</v>
      </c>
      <c r="X34" s="132">
        <f t="shared" si="4"/>
        <v>0</v>
      </c>
      <c r="Y34" s="132">
        <f t="shared" si="4"/>
        <v>0</v>
      </c>
      <c r="Z34" s="132">
        <f t="shared" si="4"/>
        <v>0</v>
      </c>
      <c r="AA34" s="132">
        <f t="shared" si="4"/>
        <v>0</v>
      </c>
      <c r="AB34" s="132">
        <f t="shared" si="4"/>
        <v>0</v>
      </c>
      <c r="AC34" s="132">
        <f t="shared" si="4"/>
        <v>0</v>
      </c>
      <c r="AD34" s="132">
        <f t="shared" si="4"/>
        <v>0</v>
      </c>
      <c r="AE34" s="132">
        <f t="shared" si="4"/>
        <v>0</v>
      </c>
      <c r="AF34" s="132">
        <f t="shared" si="4"/>
        <v>0</v>
      </c>
      <c r="AG34" s="131">
        <f>'41'!$BI34</f>
        <v>0.74775144008230054</v>
      </c>
      <c r="AH34" s="132">
        <f t="shared" si="3"/>
        <v>0</v>
      </c>
      <c r="AI34" s="132">
        <f t="shared" si="2"/>
        <v>0</v>
      </c>
      <c r="AJ34" s="132">
        <f t="shared" si="2"/>
        <v>0</v>
      </c>
      <c r="AK34" s="132">
        <f t="shared" si="2"/>
        <v>0</v>
      </c>
      <c r="AL34" s="132">
        <f t="shared" si="2"/>
        <v>0</v>
      </c>
      <c r="AM34" s="132">
        <f t="shared" si="2"/>
        <v>0</v>
      </c>
      <c r="AN34" s="132">
        <f t="shared" si="2"/>
        <v>0</v>
      </c>
      <c r="AO34" s="132">
        <f t="shared" si="2"/>
        <v>0</v>
      </c>
      <c r="AP34" s="132">
        <f t="shared" si="2"/>
        <v>0</v>
      </c>
      <c r="AQ34" s="133">
        <f t="shared" si="2"/>
        <v>0</v>
      </c>
    </row>
    <row r="35" spans="1:43" ht="39.950000000000003" customHeight="1">
      <c r="A35" s="16">
        <v>31</v>
      </c>
      <c r="B35" s="1" t="s">
        <v>44</v>
      </c>
      <c r="C35" s="130">
        <f t="shared" si="5"/>
        <v>0</v>
      </c>
      <c r="D35" s="131">
        <f t="shared" si="5"/>
        <v>0</v>
      </c>
      <c r="E35" s="131">
        <f t="shared" si="5"/>
        <v>0</v>
      </c>
      <c r="F35" s="132">
        <f t="shared" si="5"/>
        <v>0</v>
      </c>
      <c r="G35" s="132">
        <f t="shared" si="5"/>
        <v>0</v>
      </c>
      <c r="H35" s="132">
        <f t="shared" si="5"/>
        <v>0</v>
      </c>
      <c r="I35" s="132">
        <f t="shared" si="5"/>
        <v>0</v>
      </c>
      <c r="J35" s="132">
        <f t="shared" si="5"/>
        <v>0</v>
      </c>
      <c r="K35" s="132">
        <f t="shared" si="5"/>
        <v>0</v>
      </c>
      <c r="L35" s="132">
        <f t="shared" si="5"/>
        <v>0</v>
      </c>
      <c r="M35" s="132">
        <f t="shared" si="5"/>
        <v>0</v>
      </c>
      <c r="N35" s="132">
        <f t="shared" si="5"/>
        <v>0</v>
      </c>
      <c r="O35" s="132">
        <f t="shared" si="5"/>
        <v>0</v>
      </c>
      <c r="P35" s="132">
        <f t="shared" si="5"/>
        <v>0</v>
      </c>
      <c r="Q35" s="132">
        <f t="shared" si="5"/>
        <v>0</v>
      </c>
      <c r="R35" s="132">
        <f t="shared" si="5"/>
        <v>0</v>
      </c>
      <c r="S35" s="132">
        <f t="shared" si="4"/>
        <v>0</v>
      </c>
      <c r="T35" s="132">
        <f t="shared" si="4"/>
        <v>0</v>
      </c>
      <c r="U35" s="132">
        <f t="shared" si="4"/>
        <v>0</v>
      </c>
      <c r="V35" s="132">
        <f t="shared" si="4"/>
        <v>0</v>
      </c>
      <c r="W35" s="132">
        <f t="shared" si="4"/>
        <v>0</v>
      </c>
      <c r="X35" s="132">
        <f t="shared" si="4"/>
        <v>0</v>
      </c>
      <c r="Y35" s="132">
        <f t="shared" si="4"/>
        <v>0</v>
      </c>
      <c r="Z35" s="132">
        <f t="shared" si="4"/>
        <v>0</v>
      </c>
      <c r="AA35" s="132">
        <f t="shared" si="4"/>
        <v>0</v>
      </c>
      <c r="AB35" s="132">
        <f t="shared" si="4"/>
        <v>0</v>
      </c>
      <c r="AC35" s="132">
        <f t="shared" si="4"/>
        <v>0</v>
      </c>
      <c r="AD35" s="132">
        <f t="shared" si="4"/>
        <v>0</v>
      </c>
      <c r="AE35" s="132">
        <f t="shared" si="4"/>
        <v>0</v>
      </c>
      <c r="AF35" s="132">
        <f t="shared" si="4"/>
        <v>0</v>
      </c>
      <c r="AG35" s="132">
        <f t="shared" si="4"/>
        <v>0</v>
      </c>
      <c r="AH35" s="131">
        <f>'41'!$BI35</f>
        <v>1</v>
      </c>
      <c r="AI35" s="132">
        <f t="shared" si="2"/>
        <v>0</v>
      </c>
      <c r="AJ35" s="132">
        <f t="shared" si="2"/>
        <v>0</v>
      </c>
      <c r="AK35" s="132">
        <f t="shared" si="2"/>
        <v>0</v>
      </c>
      <c r="AL35" s="132">
        <f t="shared" si="2"/>
        <v>0</v>
      </c>
      <c r="AM35" s="132">
        <f t="shared" si="2"/>
        <v>0</v>
      </c>
      <c r="AN35" s="132">
        <f t="shared" si="2"/>
        <v>0</v>
      </c>
      <c r="AO35" s="132">
        <f t="shared" si="2"/>
        <v>0</v>
      </c>
      <c r="AP35" s="132">
        <f t="shared" si="2"/>
        <v>0</v>
      </c>
      <c r="AQ35" s="133">
        <f t="shared" si="2"/>
        <v>0</v>
      </c>
    </row>
    <row r="36" spans="1:43" ht="39.950000000000003" customHeight="1">
      <c r="A36" s="16">
        <v>32</v>
      </c>
      <c r="B36" s="1" t="s">
        <v>45</v>
      </c>
      <c r="C36" s="130">
        <f t="shared" si="5"/>
        <v>0</v>
      </c>
      <c r="D36" s="131">
        <f t="shared" si="5"/>
        <v>0</v>
      </c>
      <c r="E36" s="131">
        <f t="shared" si="5"/>
        <v>0</v>
      </c>
      <c r="F36" s="132">
        <f t="shared" si="5"/>
        <v>0</v>
      </c>
      <c r="G36" s="132">
        <f t="shared" si="5"/>
        <v>0</v>
      </c>
      <c r="H36" s="132">
        <f t="shared" si="5"/>
        <v>0</v>
      </c>
      <c r="I36" s="132">
        <f t="shared" si="5"/>
        <v>0</v>
      </c>
      <c r="J36" s="132">
        <f t="shared" si="5"/>
        <v>0</v>
      </c>
      <c r="K36" s="132">
        <f t="shared" si="5"/>
        <v>0</v>
      </c>
      <c r="L36" s="132">
        <f t="shared" si="5"/>
        <v>0</v>
      </c>
      <c r="M36" s="132">
        <f t="shared" si="5"/>
        <v>0</v>
      </c>
      <c r="N36" s="132">
        <f t="shared" si="5"/>
        <v>0</v>
      </c>
      <c r="O36" s="132">
        <f t="shared" si="5"/>
        <v>0</v>
      </c>
      <c r="P36" s="132">
        <f t="shared" si="5"/>
        <v>0</v>
      </c>
      <c r="Q36" s="132">
        <f t="shared" si="5"/>
        <v>0</v>
      </c>
      <c r="R36" s="132">
        <f t="shared" ref="R36:AG44" si="6">IF(R$2=$A36,1,0)</f>
        <v>0</v>
      </c>
      <c r="S36" s="132">
        <f t="shared" si="6"/>
        <v>0</v>
      </c>
      <c r="T36" s="132">
        <f t="shared" si="6"/>
        <v>0</v>
      </c>
      <c r="U36" s="132">
        <f t="shared" si="6"/>
        <v>0</v>
      </c>
      <c r="V36" s="132">
        <f t="shared" si="6"/>
        <v>0</v>
      </c>
      <c r="W36" s="132">
        <f t="shared" si="6"/>
        <v>0</v>
      </c>
      <c r="X36" s="132">
        <f t="shared" si="6"/>
        <v>0</v>
      </c>
      <c r="Y36" s="132">
        <f t="shared" si="6"/>
        <v>0</v>
      </c>
      <c r="Z36" s="132">
        <f t="shared" si="6"/>
        <v>0</v>
      </c>
      <c r="AA36" s="132">
        <f t="shared" si="6"/>
        <v>0</v>
      </c>
      <c r="AB36" s="132">
        <f t="shared" si="6"/>
        <v>0</v>
      </c>
      <c r="AC36" s="132">
        <f t="shared" si="6"/>
        <v>0</v>
      </c>
      <c r="AD36" s="132">
        <f t="shared" si="6"/>
        <v>0</v>
      </c>
      <c r="AE36" s="132">
        <f t="shared" si="6"/>
        <v>0</v>
      </c>
      <c r="AF36" s="132">
        <f t="shared" si="6"/>
        <v>0</v>
      </c>
      <c r="AG36" s="132">
        <f t="shared" si="6"/>
        <v>0</v>
      </c>
      <c r="AH36" s="132">
        <f t="shared" si="2"/>
        <v>0</v>
      </c>
      <c r="AI36" s="131">
        <f>'41'!$BI36</f>
        <v>0.93108935765216772</v>
      </c>
      <c r="AJ36" s="132">
        <f t="shared" si="2"/>
        <v>0</v>
      </c>
      <c r="AK36" s="132">
        <f t="shared" si="2"/>
        <v>0</v>
      </c>
      <c r="AL36" s="132">
        <f t="shared" si="2"/>
        <v>0</v>
      </c>
      <c r="AM36" s="132">
        <f t="shared" si="2"/>
        <v>0</v>
      </c>
      <c r="AN36" s="132">
        <f t="shared" si="2"/>
        <v>0</v>
      </c>
      <c r="AO36" s="132">
        <f t="shared" si="2"/>
        <v>0</v>
      </c>
      <c r="AP36" s="132">
        <f t="shared" si="2"/>
        <v>0</v>
      </c>
      <c r="AQ36" s="133">
        <f t="shared" si="2"/>
        <v>0</v>
      </c>
    </row>
    <row r="37" spans="1:43" ht="39.950000000000003" customHeight="1">
      <c r="A37" s="16">
        <v>33</v>
      </c>
      <c r="B37" s="1" t="s">
        <v>46</v>
      </c>
      <c r="C37" s="130">
        <f t="shared" ref="C37:R44" si="7">IF(C$2=$A37,1,0)</f>
        <v>0</v>
      </c>
      <c r="D37" s="131">
        <f t="shared" si="7"/>
        <v>0</v>
      </c>
      <c r="E37" s="131">
        <f t="shared" si="7"/>
        <v>0</v>
      </c>
      <c r="F37" s="132">
        <f t="shared" si="7"/>
        <v>0</v>
      </c>
      <c r="G37" s="132">
        <f t="shared" si="7"/>
        <v>0</v>
      </c>
      <c r="H37" s="132">
        <f t="shared" si="7"/>
        <v>0</v>
      </c>
      <c r="I37" s="132">
        <f t="shared" si="7"/>
        <v>0</v>
      </c>
      <c r="J37" s="132">
        <f t="shared" si="7"/>
        <v>0</v>
      </c>
      <c r="K37" s="132">
        <f t="shared" si="7"/>
        <v>0</v>
      </c>
      <c r="L37" s="132">
        <f t="shared" si="7"/>
        <v>0</v>
      </c>
      <c r="M37" s="132">
        <f t="shared" si="7"/>
        <v>0</v>
      </c>
      <c r="N37" s="132">
        <f t="shared" si="7"/>
        <v>0</v>
      </c>
      <c r="O37" s="132">
        <f t="shared" si="7"/>
        <v>0</v>
      </c>
      <c r="P37" s="132">
        <f t="shared" si="7"/>
        <v>0</v>
      </c>
      <c r="Q37" s="132">
        <f t="shared" si="7"/>
        <v>0</v>
      </c>
      <c r="R37" s="132">
        <f t="shared" si="7"/>
        <v>0</v>
      </c>
      <c r="S37" s="132">
        <f t="shared" si="6"/>
        <v>0</v>
      </c>
      <c r="T37" s="132">
        <f t="shared" si="6"/>
        <v>0</v>
      </c>
      <c r="U37" s="132">
        <f t="shared" si="6"/>
        <v>0</v>
      </c>
      <c r="V37" s="132">
        <f t="shared" si="6"/>
        <v>0</v>
      </c>
      <c r="W37" s="132">
        <f t="shared" si="6"/>
        <v>0</v>
      </c>
      <c r="X37" s="132">
        <f t="shared" si="6"/>
        <v>0</v>
      </c>
      <c r="Y37" s="132">
        <f t="shared" si="6"/>
        <v>0</v>
      </c>
      <c r="Z37" s="132">
        <f t="shared" si="6"/>
        <v>0</v>
      </c>
      <c r="AA37" s="132">
        <f t="shared" si="6"/>
        <v>0</v>
      </c>
      <c r="AB37" s="132">
        <f t="shared" si="6"/>
        <v>0</v>
      </c>
      <c r="AC37" s="132">
        <f t="shared" si="6"/>
        <v>0</v>
      </c>
      <c r="AD37" s="132">
        <f t="shared" si="6"/>
        <v>0</v>
      </c>
      <c r="AE37" s="132">
        <f t="shared" si="6"/>
        <v>0</v>
      </c>
      <c r="AF37" s="132">
        <f t="shared" si="6"/>
        <v>0</v>
      </c>
      <c r="AG37" s="132">
        <f t="shared" si="6"/>
        <v>0</v>
      </c>
      <c r="AH37" s="132">
        <f t="shared" si="2"/>
        <v>0</v>
      </c>
      <c r="AI37" s="132">
        <f t="shared" si="2"/>
        <v>0</v>
      </c>
      <c r="AJ37" s="131">
        <f>'41'!$BI37</f>
        <v>0.92515241363227507</v>
      </c>
      <c r="AK37" s="132">
        <f t="shared" si="2"/>
        <v>0</v>
      </c>
      <c r="AL37" s="132">
        <f t="shared" si="2"/>
        <v>0</v>
      </c>
      <c r="AM37" s="132">
        <f t="shared" si="2"/>
        <v>0</v>
      </c>
      <c r="AN37" s="132">
        <f t="shared" si="2"/>
        <v>0</v>
      </c>
      <c r="AO37" s="132">
        <f t="shared" si="2"/>
        <v>0</v>
      </c>
      <c r="AP37" s="132">
        <f t="shared" si="2"/>
        <v>0</v>
      </c>
      <c r="AQ37" s="133">
        <f t="shared" si="2"/>
        <v>0</v>
      </c>
    </row>
    <row r="38" spans="1:43" ht="39.950000000000003" customHeight="1">
      <c r="A38" s="16">
        <v>34</v>
      </c>
      <c r="B38" s="1" t="s">
        <v>47</v>
      </c>
      <c r="C38" s="130">
        <f t="shared" si="7"/>
        <v>0</v>
      </c>
      <c r="D38" s="131">
        <f t="shared" si="7"/>
        <v>0</v>
      </c>
      <c r="E38" s="131">
        <f t="shared" si="7"/>
        <v>0</v>
      </c>
      <c r="F38" s="132">
        <f t="shared" si="7"/>
        <v>0</v>
      </c>
      <c r="G38" s="132">
        <f t="shared" si="7"/>
        <v>0</v>
      </c>
      <c r="H38" s="132">
        <f t="shared" si="7"/>
        <v>0</v>
      </c>
      <c r="I38" s="132">
        <f t="shared" si="7"/>
        <v>0</v>
      </c>
      <c r="J38" s="132">
        <f t="shared" si="7"/>
        <v>0</v>
      </c>
      <c r="K38" s="132">
        <f t="shared" si="7"/>
        <v>0</v>
      </c>
      <c r="L38" s="132">
        <f t="shared" si="7"/>
        <v>0</v>
      </c>
      <c r="M38" s="132">
        <f t="shared" si="7"/>
        <v>0</v>
      </c>
      <c r="N38" s="132">
        <f t="shared" si="7"/>
        <v>0</v>
      </c>
      <c r="O38" s="132">
        <f t="shared" si="7"/>
        <v>0</v>
      </c>
      <c r="P38" s="132">
        <f t="shared" si="7"/>
        <v>0</v>
      </c>
      <c r="Q38" s="132">
        <f t="shared" si="7"/>
        <v>0</v>
      </c>
      <c r="R38" s="132">
        <f t="shared" si="7"/>
        <v>0</v>
      </c>
      <c r="S38" s="132">
        <f t="shared" si="6"/>
        <v>0</v>
      </c>
      <c r="T38" s="132">
        <f t="shared" si="6"/>
        <v>0</v>
      </c>
      <c r="U38" s="132">
        <f t="shared" si="6"/>
        <v>0</v>
      </c>
      <c r="V38" s="132">
        <f t="shared" si="6"/>
        <v>0</v>
      </c>
      <c r="W38" s="132">
        <f t="shared" si="6"/>
        <v>0</v>
      </c>
      <c r="X38" s="132">
        <f t="shared" si="6"/>
        <v>0</v>
      </c>
      <c r="Y38" s="132">
        <f t="shared" si="6"/>
        <v>0</v>
      </c>
      <c r="Z38" s="132">
        <f t="shared" si="6"/>
        <v>0</v>
      </c>
      <c r="AA38" s="132">
        <f t="shared" si="6"/>
        <v>0</v>
      </c>
      <c r="AB38" s="132">
        <f t="shared" si="6"/>
        <v>0</v>
      </c>
      <c r="AC38" s="132">
        <f t="shared" si="6"/>
        <v>0</v>
      </c>
      <c r="AD38" s="132">
        <f t="shared" si="6"/>
        <v>0</v>
      </c>
      <c r="AE38" s="132">
        <f t="shared" si="6"/>
        <v>0</v>
      </c>
      <c r="AF38" s="132">
        <f t="shared" si="6"/>
        <v>0</v>
      </c>
      <c r="AG38" s="132">
        <f t="shared" si="6"/>
        <v>0</v>
      </c>
      <c r="AH38" s="132">
        <f t="shared" si="2"/>
        <v>0</v>
      </c>
      <c r="AI38" s="132">
        <f t="shared" si="2"/>
        <v>0</v>
      </c>
      <c r="AJ38" s="132">
        <f t="shared" si="2"/>
        <v>0</v>
      </c>
      <c r="AK38" s="131">
        <f>'41'!$BI38</f>
        <v>0.75671625424905886</v>
      </c>
      <c r="AL38" s="132">
        <f t="shared" si="2"/>
        <v>0</v>
      </c>
      <c r="AM38" s="132">
        <f t="shared" si="2"/>
        <v>0</v>
      </c>
      <c r="AN38" s="132">
        <f t="shared" si="2"/>
        <v>0</v>
      </c>
      <c r="AO38" s="132">
        <f t="shared" si="2"/>
        <v>0</v>
      </c>
      <c r="AP38" s="132">
        <f t="shared" si="2"/>
        <v>0</v>
      </c>
      <c r="AQ38" s="133">
        <f t="shared" si="2"/>
        <v>0</v>
      </c>
    </row>
    <row r="39" spans="1:43" ht="39.950000000000003" customHeight="1">
      <c r="A39" s="16">
        <v>35</v>
      </c>
      <c r="B39" s="1" t="s">
        <v>48</v>
      </c>
      <c r="C39" s="130">
        <f t="shared" si="7"/>
        <v>0</v>
      </c>
      <c r="D39" s="131">
        <f t="shared" si="7"/>
        <v>0</v>
      </c>
      <c r="E39" s="131">
        <f t="shared" si="7"/>
        <v>0</v>
      </c>
      <c r="F39" s="132">
        <f t="shared" si="7"/>
        <v>0</v>
      </c>
      <c r="G39" s="132">
        <f t="shared" si="7"/>
        <v>0</v>
      </c>
      <c r="H39" s="132">
        <f t="shared" si="7"/>
        <v>0</v>
      </c>
      <c r="I39" s="132">
        <f t="shared" si="7"/>
        <v>0</v>
      </c>
      <c r="J39" s="132">
        <f t="shared" si="7"/>
        <v>0</v>
      </c>
      <c r="K39" s="132">
        <f t="shared" si="7"/>
        <v>0</v>
      </c>
      <c r="L39" s="132">
        <f t="shared" si="7"/>
        <v>0</v>
      </c>
      <c r="M39" s="132">
        <f t="shared" si="7"/>
        <v>0</v>
      </c>
      <c r="N39" s="132">
        <f t="shared" si="7"/>
        <v>0</v>
      </c>
      <c r="O39" s="132">
        <f t="shared" si="7"/>
        <v>0</v>
      </c>
      <c r="P39" s="132">
        <f t="shared" si="7"/>
        <v>0</v>
      </c>
      <c r="Q39" s="132">
        <f t="shared" si="7"/>
        <v>0</v>
      </c>
      <c r="R39" s="132">
        <f t="shared" si="7"/>
        <v>0</v>
      </c>
      <c r="S39" s="132">
        <f t="shared" si="6"/>
        <v>0</v>
      </c>
      <c r="T39" s="132">
        <f t="shared" si="6"/>
        <v>0</v>
      </c>
      <c r="U39" s="132">
        <f t="shared" si="6"/>
        <v>0</v>
      </c>
      <c r="V39" s="132">
        <f t="shared" si="6"/>
        <v>0</v>
      </c>
      <c r="W39" s="132">
        <f t="shared" si="6"/>
        <v>0</v>
      </c>
      <c r="X39" s="132">
        <f t="shared" si="6"/>
        <v>0</v>
      </c>
      <c r="Y39" s="132">
        <f t="shared" si="6"/>
        <v>0</v>
      </c>
      <c r="Z39" s="132">
        <f t="shared" si="6"/>
        <v>0</v>
      </c>
      <c r="AA39" s="132">
        <f t="shared" si="6"/>
        <v>0</v>
      </c>
      <c r="AB39" s="132">
        <f t="shared" si="6"/>
        <v>0</v>
      </c>
      <c r="AC39" s="132">
        <f t="shared" si="6"/>
        <v>0</v>
      </c>
      <c r="AD39" s="132">
        <f t="shared" si="6"/>
        <v>0</v>
      </c>
      <c r="AE39" s="132">
        <f t="shared" si="6"/>
        <v>0</v>
      </c>
      <c r="AF39" s="132">
        <f t="shared" si="6"/>
        <v>0</v>
      </c>
      <c r="AG39" s="132">
        <f t="shared" si="6"/>
        <v>0</v>
      </c>
      <c r="AH39" s="132">
        <f t="shared" si="2"/>
        <v>0</v>
      </c>
      <c r="AI39" s="132">
        <f t="shared" si="2"/>
        <v>0</v>
      </c>
      <c r="AJ39" s="132">
        <f t="shared" si="2"/>
        <v>0</v>
      </c>
      <c r="AK39" s="132">
        <f t="shared" si="2"/>
        <v>0</v>
      </c>
      <c r="AL39" s="131">
        <f>'41'!$BI39</f>
        <v>0.85340142790490026</v>
      </c>
      <c r="AM39" s="132">
        <f t="shared" si="2"/>
        <v>0</v>
      </c>
      <c r="AN39" s="132">
        <f t="shared" si="2"/>
        <v>0</v>
      </c>
      <c r="AO39" s="132">
        <f t="shared" si="2"/>
        <v>0</v>
      </c>
      <c r="AP39" s="132">
        <f t="shared" si="2"/>
        <v>0</v>
      </c>
      <c r="AQ39" s="133">
        <f t="shared" si="2"/>
        <v>0</v>
      </c>
    </row>
    <row r="40" spans="1:43" ht="39.950000000000003" customHeight="1">
      <c r="A40" s="16">
        <v>36</v>
      </c>
      <c r="B40" s="1" t="s">
        <v>194</v>
      </c>
      <c r="C40" s="130">
        <f t="shared" si="7"/>
        <v>0</v>
      </c>
      <c r="D40" s="131">
        <f t="shared" si="7"/>
        <v>0</v>
      </c>
      <c r="E40" s="131">
        <f t="shared" si="7"/>
        <v>0</v>
      </c>
      <c r="F40" s="132">
        <f t="shared" si="7"/>
        <v>0</v>
      </c>
      <c r="G40" s="132">
        <f t="shared" si="7"/>
        <v>0</v>
      </c>
      <c r="H40" s="132">
        <f t="shared" si="7"/>
        <v>0</v>
      </c>
      <c r="I40" s="132">
        <f t="shared" si="7"/>
        <v>0</v>
      </c>
      <c r="J40" s="132">
        <f t="shared" si="7"/>
        <v>0</v>
      </c>
      <c r="K40" s="132">
        <f t="shared" si="7"/>
        <v>0</v>
      </c>
      <c r="L40" s="132">
        <f t="shared" si="7"/>
        <v>0</v>
      </c>
      <c r="M40" s="132">
        <f t="shared" si="7"/>
        <v>0</v>
      </c>
      <c r="N40" s="132">
        <f t="shared" si="7"/>
        <v>0</v>
      </c>
      <c r="O40" s="132">
        <f t="shared" si="7"/>
        <v>0</v>
      </c>
      <c r="P40" s="132">
        <f t="shared" si="7"/>
        <v>0</v>
      </c>
      <c r="Q40" s="132">
        <f t="shared" si="7"/>
        <v>0</v>
      </c>
      <c r="R40" s="132">
        <f t="shared" si="7"/>
        <v>0</v>
      </c>
      <c r="S40" s="132">
        <f t="shared" si="6"/>
        <v>0</v>
      </c>
      <c r="T40" s="132">
        <f t="shared" si="6"/>
        <v>0</v>
      </c>
      <c r="U40" s="132">
        <f t="shared" si="6"/>
        <v>0</v>
      </c>
      <c r="V40" s="132">
        <f t="shared" si="6"/>
        <v>0</v>
      </c>
      <c r="W40" s="132">
        <f t="shared" si="6"/>
        <v>0</v>
      </c>
      <c r="X40" s="132">
        <f t="shared" si="6"/>
        <v>0</v>
      </c>
      <c r="Y40" s="132">
        <f t="shared" si="6"/>
        <v>0</v>
      </c>
      <c r="Z40" s="132">
        <f t="shared" si="6"/>
        <v>0</v>
      </c>
      <c r="AA40" s="132">
        <f t="shared" si="6"/>
        <v>0</v>
      </c>
      <c r="AB40" s="132">
        <f t="shared" si="6"/>
        <v>0</v>
      </c>
      <c r="AC40" s="132">
        <f t="shared" si="6"/>
        <v>0</v>
      </c>
      <c r="AD40" s="132">
        <f t="shared" si="6"/>
        <v>0</v>
      </c>
      <c r="AE40" s="132">
        <f t="shared" si="6"/>
        <v>0</v>
      </c>
      <c r="AF40" s="132">
        <f t="shared" si="6"/>
        <v>0</v>
      </c>
      <c r="AG40" s="132">
        <f t="shared" si="6"/>
        <v>0</v>
      </c>
      <c r="AH40" s="132">
        <f t="shared" si="2"/>
        <v>0</v>
      </c>
      <c r="AI40" s="132">
        <f t="shared" si="2"/>
        <v>0</v>
      </c>
      <c r="AJ40" s="132">
        <f t="shared" si="2"/>
        <v>0</v>
      </c>
      <c r="AK40" s="132">
        <f t="shared" si="2"/>
        <v>0</v>
      </c>
      <c r="AL40" s="132">
        <f t="shared" si="2"/>
        <v>0</v>
      </c>
      <c r="AM40" s="131">
        <f>'41'!$BI40</f>
        <v>0.27420276426530765</v>
      </c>
      <c r="AN40" s="132">
        <f t="shared" si="2"/>
        <v>0</v>
      </c>
      <c r="AO40" s="132">
        <f t="shared" ref="AO40:AQ40" si="8">IF(AO$2=$A40,1,0)</f>
        <v>0</v>
      </c>
      <c r="AP40" s="132">
        <f t="shared" si="8"/>
        <v>0</v>
      </c>
      <c r="AQ40" s="133">
        <f t="shared" si="8"/>
        <v>0</v>
      </c>
    </row>
    <row r="41" spans="1:43" ht="39.950000000000003" customHeight="1">
      <c r="A41" s="16">
        <v>37</v>
      </c>
      <c r="B41" s="1" t="s">
        <v>195</v>
      </c>
      <c r="C41" s="130">
        <f t="shared" si="7"/>
        <v>0</v>
      </c>
      <c r="D41" s="131">
        <f t="shared" si="7"/>
        <v>0</v>
      </c>
      <c r="E41" s="131">
        <f t="shared" si="7"/>
        <v>0</v>
      </c>
      <c r="F41" s="132">
        <f t="shared" si="7"/>
        <v>0</v>
      </c>
      <c r="G41" s="132">
        <f t="shared" si="7"/>
        <v>0</v>
      </c>
      <c r="H41" s="132">
        <f t="shared" si="7"/>
        <v>0</v>
      </c>
      <c r="I41" s="132">
        <f t="shared" si="7"/>
        <v>0</v>
      </c>
      <c r="J41" s="132">
        <f t="shared" si="7"/>
        <v>0</v>
      </c>
      <c r="K41" s="132">
        <f t="shared" si="7"/>
        <v>0</v>
      </c>
      <c r="L41" s="132">
        <f t="shared" si="7"/>
        <v>0</v>
      </c>
      <c r="M41" s="132">
        <f t="shared" si="7"/>
        <v>0</v>
      </c>
      <c r="N41" s="132">
        <f t="shared" si="7"/>
        <v>0</v>
      </c>
      <c r="O41" s="132">
        <f t="shared" si="7"/>
        <v>0</v>
      </c>
      <c r="P41" s="132">
        <f t="shared" si="7"/>
        <v>0</v>
      </c>
      <c r="Q41" s="132">
        <f t="shared" si="7"/>
        <v>0</v>
      </c>
      <c r="R41" s="132">
        <f t="shared" si="7"/>
        <v>0</v>
      </c>
      <c r="S41" s="132">
        <f t="shared" si="6"/>
        <v>0</v>
      </c>
      <c r="T41" s="132">
        <f t="shared" si="6"/>
        <v>0</v>
      </c>
      <c r="U41" s="132">
        <f t="shared" si="6"/>
        <v>0</v>
      </c>
      <c r="V41" s="132">
        <f t="shared" si="6"/>
        <v>0</v>
      </c>
      <c r="W41" s="132">
        <f t="shared" si="6"/>
        <v>0</v>
      </c>
      <c r="X41" s="132">
        <f t="shared" si="6"/>
        <v>0</v>
      </c>
      <c r="Y41" s="132">
        <f t="shared" si="6"/>
        <v>0</v>
      </c>
      <c r="Z41" s="132">
        <f t="shared" si="6"/>
        <v>0</v>
      </c>
      <c r="AA41" s="132">
        <f t="shared" si="6"/>
        <v>0</v>
      </c>
      <c r="AB41" s="132">
        <f t="shared" si="6"/>
        <v>0</v>
      </c>
      <c r="AC41" s="132">
        <f t="shared" si="6"/>
        <v>0</v>
      </c>
      <c r="AD41" s="132">
        <f t="shared" si="6"/>
        <v>0</v>
      </c>
      <c r="AE41" s="132">
        <f t="shared" si="6"/>
        <v>0</v>
      </c>
      <c r="AF41" s="132">
        <f t="shared" si="6"/>
        <v>0</v>
      </c>
      <c r="AG41" s="132">
        <f t="shared" si="6"/>
        <v>0</v>
      </c>
      <c r="AH41" s="132">
        <f t="shared" ref="AH41:AQ44" si="9">IF(AH$2=$A41,1,0)</f>
        <v>0</v>
      </c>
      <c r="AI41" s="132">
        <f t="shared" si="9"/>
        <v>0</v>
      </c>
      <c r="AJ41" s="132">
        <f t="shared" si="9"/>
        <v>0</v>
      </c>
      <c r="AK41" s="132">
        <f t="shared" si="9"/>
        <v>0</v>
      </c>
      <c r="AL41" s="132">
        <f t="shared" si="9"/>
        <v>0</v>
      </c>
      <c r="AM41" s="132">
        <f t="shared" si="9"/>
        <v>0</v>
      </c>
      <c r="AN41" s="131">
        <f>'41'!$BI41</f>
        <v>0.92363837047516151</v>
      </c>
      <c r="AO41" s="132">
        <f t="shared" si="9"/>
        <v>0</v>
      </c>
      <c r="AP41" s="132">
        <f t="shared" si="9"/>
        <v>0</v>
      </c>
      <c r="AQ41" s="133">
        <f t="shared" si="9"/>
        <v>0</v>
      </c>
    </row>
    <row r="42" spans="1:43" ht="39.950000000000003" customHeight="1">
      <c r="A42" s="16">
        <v>38</v>
      </c>
      <c r="B42" s="1" t="s">
        <v>49</v>
      </c>
      <c r="C42" s="130">
        <f t="shared" si="7"/>
        <v>0</v>
      </c>
      <c r="D42" s="131">
        <f t="shared" si="7"/>
        <v>0</v>
      </c>
      <c r="E42" s="131">
        <f t="shared" si="7"/>
        <v>0</v>
      </c>
      <c r="F42" s="132">
        <f t="shared" si="7"/>
        <v>0</v>
      </c>
      <c r="G42" s="132">
        <f t="shared" si="7"/>
        <v>0</v>
      </c>
      <c r="H42" s="132">
        <f t="shared" si="7"/>
        <v>0</v>
      </c>
      <c r="I42" s="132">
        <f t="shared" si="7"/>
        <v>0</v>
      </c>
      <c r="J42" s="132">
        <f t="shared" si="7"/>
        <v>0</v>
      </c>
      <c r="K42" s="132">
        <f t="shared" si="7"/>
        <v>0</v>
      </c>
      <c r="L42" s="132">
        <f t="shared" si="7"/>
        <v>0</v>
      </c>
      <c r="M42" s="132">
        <f t="shared" si="7"/>
        <v>0</v>
      </c>
      <c r="N42" s="132">
        <f t="shared" si="7"/>
        <v>0</v>
      </c>
      <c r="O42" s="132">
        <f t="shared" si="7"/>
        <v>0</v>
      </c>
      <c r="P42" s="132">
        <f t="shared" si="7"/>
        <v>0</v>
      </c>
      <c r="Q42" s="132">
        <f t="shared" si="7"/>
        <v>0</v>
      </c>
      <c r="R42" s="132">
        <f t="shared" si="7"/>
        <v>0</v>
      </c>
      <c r="S42" s="132">
        <f t="shared" si="6"/>
        <v>0</v>
      </c>
      <c r="T42" s="132">
        <f t="shared" si="6"/>
        <v>0</v>
      </c>
      <c r="U42" s="132">
        <f t="shared" si="6"/>
        <v>0</v>
      </c>
      <c r="V42" s="132">
        <f t="shared" si="6"/>
        <v>0</v>
      </c>
      <c r="W42" s="132">
        <f t="shared" si="6"/>
        <v>0</v>
      </c>
      <c r="X42" s="132">
        <f t="shared" si="6"/>
        <v>0</v>
      </c>
      <c r="Y42" s="132">
        <f t="shared" si="6"/>
        <v>0</v>
      </c>
      <c r="Z42" s="132">
        <f t="shared" si="6"/>
        <v>0</v>
      </c>
      <c r="AA42" s="132">
        <f t="shared" si="6"/>
        <v>0</v>
      </c>
      <c r="AB42" s="132">
        <f t="shared" si="6"/>
        <v>0</v>
      </c>
      <c r="AC42" s="132">
        <f t="shared" si="6"/>
        <v>0</v>
      </c>
      <c r="AD42" s="132">
        <f t="shared" si="6"/>
        <v>0</v>
      </c>
      <c r="AE42" s="132">
        <f t="shared" si="6"/>
        <v>0</v>
      </c>
      <c r="AF42" s="132">
        <f t="shared" si="6"/>
        <v>0</v>
      </c>
      <c r="AG42" s="132">
        <f t="shared" si="6"/>
        <v>0</v>
      </c>
      <c r="AH42" s="132">
        <f t="shared" si="9"/>
        <v>0</v>
      </c>
      <c r="AI42" s="132">
        <f t="shared" si="9"/>
        <v>0</v>
      </c>
      <c r="AJ42" s="132">
        <f t="shared" si="9"/>
        <v>0</v>
      </c>
      <c r="AK42" s="132">
        <f t="shared" si="9"/>
        <v>0</v>
      </c>
      <c r="AL42" s="132">
        <f t="shared" si="9"/>
        <v>0</v>
      </c>
      <c r="AM42" s="132">
        <f t="shared" si="9"/>
        <v>0</v>
      </c>
      <c r="AN42" s="132">
        <f t="shared" si="9"/>
        <v>0</v>
      </c>
      <c r="AO42" s="131">
        <f>'41'!$BI42</f>
        <v>0.80270826766108427</v>
      </c>
      <c r="AP42" s="132">
        <f t="shared" si="9"/>
        <v>0</v>
      </c>
      <c r="AQ42" s="133">
        <f t="shared" si="9"/>
        <v>0</v>
      </c>
    </row>
    <row r="43" spans="1:43" ht="39.950000000000003" customHeight="1">
      <c r="A43" s="16">
        <v>39</v>
      </c>
      <c r="B43" s="1" t="s">
        <v>50</v>
      </c>
      <c r="C43" s="130">
        <f t="shared" si="7"/>
        <v>0</v>
      </c>
      <c r="D43" s="131">
        <f t="shared" si="7"/>
        <v>0</v>
      </c>
      <c r="E43" s="131">
        <f t="shared" si="7"/>
        <v>0</v>
      </c>
      <c r="F43" s="132">
        <f t="shared" si="7"/>
        <v>0</v>
      </c>
      <c r="G43" s="132">
        <f t="shared" si="7"/>
        <v>0</v>
      </c>
      <c r="H43" s="132">
        <f t="shared" si="7"/>
        <v>0</v>
      </c>
      <c r="I43" s="132">
        <f t="shared" si="7"/>
        <v>0</v>
      </c>
      <c r="J43" s="132">
        <f t="shared" si="7"/>
        <v>0</v>
      </c>
      <c r="K43" s="132">
        <f t="shared" si="7"/>
        <v>0</v>
      </c>
      <c r="L43" s="132">
        <f t="shared" si="7"/>
        <v>0</v>
      </c>
      <c r="M43" s="132">
        <f t="shared" si="7"/>
        <v>0</v>
      </c>
      <c r="N43" s="132">
        <f t="shared" si="7"/>
        <v>0</v>
      </c>
      <c r="O43" s="132">
        <f t="shared" si="7"/>
        <v>0</v>
      </c>
      <c r="P43" s="132">
        <f t="shared" si="7"/>
        <v>0</v>
      </c>
      <c r="Q43" s="132">
        <f t="shared" si="7"/>
        <v>0</v>
      </c>
      <c r="R43" s="132">
        <f t="shared" si="7"/>
        <v>0</v>
      </c>
      <c r="S43" s="132">
        <f t="shared" si="6"/>
        <v>0</v>
      </c>
      <c r="T43" s="132">
        <f t="shared" si="6"/>
        <v>0</v>
      </c>
      <c r="U43" s="132">
        <f t="shared" si="6"/>
        <v>0</v>
      </c>
      <c r="V43" s="132">
        <f t="shared" si="6"/>
        <v>0</v>
      </c>
      <c r="W43" s="132">
        <f t="shared" si="6"/>
        <v>0</v>
      </c>
      <c r="X43" s="132">
        <f t="shared" si="6"/>
        <v>0</v>
      </c>
      <c r="Y43" s="132">
        <f t="shared" si="6"/>
        <v>0</v>
      </c>
      <c r="Z43" s="132">
        <f t="shared" si="6"/>
        <v>0</v>
      </c>
      <c r="AA43" s="132">
        <f t="shared" si="6"/>
        <v>0</v>
      </c>
      <c r="AB43" s="132">
        <f t="shared" si="6"/>
        <v>0</v>
      </c>
      <c r="AC43" s="132">
        <f t="shared" si="6"/>
        <v>0</v>
      </c>
      <c r="AD43" s="132">
        <f t="shared" si="6"/>
        <v>0</v>
      </c>
      <c r="AE43" s="132">
        <f t="shared" si="6"/>
        <v>0</v>
      </c>
      <c r="AF43" s="132">
        <f t="shared" si="6"/>
        <v>0</v>
      </c>
      <c r="AG43" s="132">
        <f t="shared" si="6"/>
        <v>0</v>
      </c>
      <c r="AH43" s="132">
        <f t="shared" si="9"/>
        <v>0</v>
      </c>
      <c r="AI43" s="132">
        <f t="shared" si="9"/>
        <v>0</v>
      </c>
      <c r="AJ43" s="132">
        <f t="shared" si="9"/>
        <v>0</v>
      </c>
      <c r="AK43" s="132">
        <f t="shared" si="9"/>
        <v>0</v>
      </c>
      <c r="AL43" s="132">
        <f t="shared" si="9"/>
        <v>0</v>
      </c>
      <c r="AM43" s="132">
        <f t="shared" si="9"/>
        <v>0</v>
      </c>
      <c r="AN43" s="132">
        <f t="shared" si="9"/>
        <v>0</v>
      </c>
      <c r="AO43" s="132">
        <f t="shared" si="9"/>
        <v>0</v>
      </c>
      <c r="AP43" s="131">
        <f>'41'!$BI43</f>
        <v>1</v>
      </c>
      <c r="AQ43" s="133">
        <f t="shared" si="9"/>
        <v>0</v>
      </c>
    </row>
    <row r="44" spans="1:43" ht="39.950000000000003" customHeight="1">
      <c r="A44" s="7">
        <v>40</v>
      </c>
      <c r="B44" s="8" t="s">
        <v>51</v>
      </c>
      <c r="C44" s="137">
        <f t="shared" si="7"/>
        <v>0</v>
      </c>
      <c r="D44" s="138">
        <f t="shared" si="7"/>
        <v>0</v>
      </c>
      <c r="E44" s="138">
        <f t="shared" si="7"/>
        <v>0</v>
      </c>
      <c r="F44" s="138">
        <f t="shared" si="7"/>
        <v>0</v>
      </c>
      <c r="G44" s="138">
        <f t="shared" si="7"/>
        <v>0</v>
      </c>
      <c r="H44" s="138">
        <f t="shared" si="7"/>
        <v>0</v>
      </c>
      <c r="I44" s="138">
        <f t="shared" si="7"/>
        <v>0</v>
      </c>
      <c r="J44" s="138">
        <f t="shared" si="7"/>
        <v>0</v>
      </c>
      <c r="K44" s="138">
        <f t="shared" si="7"/>
        <v>0</v>
      </c>
      <c r="L44" s="138">
        <f t="shared" si="7"/>
        <v>0</v>
      </c>
      <c r="M44" s="138">
        <f t="shared" si="7"/>
        <v>0</v>
      </c>
      <c r="N44" s="138">
        <f t="shared" si="7"/>
        <v>0</v>
      </c>
      <c r="O44" s="138">
        <f t="shared" si="7"/>
        <v>0</v>
      </c>
      <c r="P44" s="138">
        <f t="shared" si="7"/>
        <v>0</v>
      </c>
      <c r="Q44" s="138">
        <f t="shared" si="7"/>
        <v>0</v>
      </c>
      <c r="R44" s="138">
        <f t="shared" si="7"/>
        <v>0</v>
      </c>
      <c r="S44" s="138">
        <f t="shared" si="6"/>
        <v>0</v>
      </c>
      <c r="T44" s="138">
        <f t="shared" si="6"/>
        <v>0</v>
      </c>
      <c r="U44" s="138">
        <f t="shared" si="6"/>
        <v>0</v>
      </c>
      <c r="V44" s="138">
        <f t="shared" si="6"/>
        <v>0</v>
      </c>
      <c r="W44" s="138">
        <f t="shared" si="6"/>
        <v>0</v>
      </c>
      <c r="X44" s="138">
        <f t="shared" si="6"/>
        <v>0</v>
      </c>
      <c r="Y44" s="138">
        <f t="shared" si="6"/>
        <v>0</v>
      </c>
      <c r="Z44" s="138">
        <f t="shared" si="6"/>
        <v>0</v>
      </c>
      <c r="AA44" s="138">
        <f t="shared" si="6"/>
        <v>0</v>
      </c>
      <c r="AB44" s="138">
        <f t="shared" si="6"/>
        <v>0</v>
      </c>
      <c r="AC44" s="138">
        <f t="shared" si="6"/>
        <v>0</v>
      </c>
      <c r="AD44" s="138">
        <f t="shared" si="6"/>
        <v>0</v>
      </c>
      <c r="AE44" s="138">
        <f t="shared" si="6"/>
        <v>0</v>
      </c>
      <c r="AF44" s="138">
        <f t="shared" si="6"/>
        <v>0</v>
      </c>
      <c r="AG44" s="138">
        <f t="shared" si="6"/>
        <v>0</v>
      </c>
      <c r="AH44" s="138">
        <f t="shared" si="9"/>
        <v>0</v>
      </c>
      <c r="AI44" s="138">
        <f t="shared" si="9"/>
        <v>0</v>
      </c>
      <c r="AJ44" s="138">
        <f t="shared" si="9"/>
        <v>0</v>
      </c>
      <c r="AK44" s="138">
        <f t="shared" si="9"/>
        <v>0</v>
      </c>
      <c r="AL44" s="138">
        <f t="shared" si="9"/>
        <v>0</v>
      </c>
      <c r="AM44" s="138">
        <f t="shared" si="9"/>
        <v>0</v>
      </c>
      <c r="AN44" s="138">
        <f t="shared" si="9"/>
        <v>0</v>
      </c>
      <c r="AO44" s="138">
        <f t="shared" si="9"/>
        <v>0</v>
      </c>
      <c r="AP44" s="138">
        <f t="shared" si="9"/>
        <v>0</v>
      </c>
      <c r="AQ44" s="139">
        <f>'41'!$BI44</f>
        <v>0.99076369216241733</v>
      </c>
    </row>
    <row r="45" spans="1:43" ht="39.950000000000003" customHeight="1"/>
  </sheetData>
  <mergeCells count="1">
    <mergeCell ref="C1:J1"/>
  </mergeCells>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S45"/>
  <sheetViews>
    <sheetView zoomScale="70" zoomScaleNormal="70" workbookViewId="0">
      <pane xSplit="2" ySplit="3" topLeftCell="C4" activePane="bottomRight" state="frozen"/>
      <selection pane="topRight"/>
      <selection pane="bottomLeft"/>
      <selection pane="bottomRight"/>
    </sheetView>
  </sheetViews>
  <sheetFormatPr defaultRowHeight="13.5"/>
  <cols>
    <col min="2" max="46" width="18.625" customWidth="1"/>
  </cols>
  <sheetData>
    <row r="1" spans="1:45" ht="39.950000000000003" customHeight="1">
      <c r="B1" s="1"/>
      <c r="C1" s="337"/>
      <c r="D1" s="337"/>
      <c r="E1" s="337"/>
      <c r="F1" s="337"/>
      <c r="G1" s="337"/>
      <c r="H1" s="337"/>
      <c r="I1" s="337"/>
      <c r="J1" s="337"/>
    </row>
    <row r="2" spans="1:45" ht="39.950000000000003" customHeight="1">
      <c r="A2" s="2"/>
      <c r="B2" s="3"/>
      <c r="C2" s="2">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c r="AF2" s="4">
        <v>29</v>
      </c>
      <c r="AG2" s="4">
        <v>30</v>
      </c>
      <c r="AH2" s="4">
        <v>31</v>
      </c>
      <c r="AI2" s="4">
        <v>32</v>
      </c>
      <c r="AJ2" s="4">
        <v>33</v>
      </c>
      <c r="AK2" s="4">
        <v>34</v>
      </c>
      <c r="AL2" s="4">
        <v>35</v>
      </c>
      <c r="AM2" s="4">
        <v>36</v>
      </c>
      <c r="AN2" s="4">
        <v>37</v>
      </c>
      <c r="AO2" s="4">
        <v>38</v>
      </c>
      <c r="AP2" s="4">
        <v>39</v>
      </c>
      <c r="AQ2" s="5">
        <v>40</v>
      </c>
    </row>
    <row r="3" spans="1:45" ht="39.950000000000003" customHeight="1">
      <c r="A3" s="7"/>
      <c r="B3" s="8"/>
      <c r="C3" s="9" t="s">
        <v>72</v>
      </c>
      <c r="D3" s="8" t="s">
        <v>73</v>
      </c>
      <c r="E3" s="8" t="s">
        <v>74</v>
      </c>
      <c r="F3" s="8" t="s">
        <v>19</v>
      </c>
      <c r="G3" s="8" t="s">
        <v>20</v>
      </c>
      <c r="H3" s="8" t="s">
        <v>21</v>
      </c>
      <c r="I3" s="8" t="s">
        <v>22</v>
      </c>
      <c r="J3" s="8" t="s">
        <v>23</v>
      </c>
      <c r="K3" s="8" t="s">
        <v>24</v>
      </c>
      <c r="L3" s="8" t="s">
        <v>25</v>
      </c>
      <c r="M3" s="8" t="s">
        <v>26</v>
      </c>
      <c r="N3" s="8" t="s">
        <v>27</v>
      </c>
      <c r="O3" s="8" t="s">
        <v>28</v>
      </c>
      <c r="P3" s="8" t="s">
        <v>29</v>
      </c>
      <c r="Q3" s="8" t="s">
        <v>30</v>
      </c>
      <c r="R3" s="8" t="s">
        <v>31</v>
      </c>
      <c r="S3" s="8" t="s">
        <v>32</v>
      </c>
      <c r="T3" s="8" t="s">
        <v>33</v>
      </c>
      <c r="U3" s="8" t="s">
        <v>34</v>
      </c>
      <c r="V3" s="8" t="s">
        <v>35</v>
      </c>
      <c r="W3" s="8" t="s">
        <v>36</v>
      </c>
      <c r="X3" s="8" t="s">
        <v>37</v>
      </c>
      <c r="Y3" s="8" t="s">
        <v>38</v>
      </c>
      <c r="Z3" s="8" t="s">
        <v>39</v>
      </c>
      <c r="AA3" s="8" t="s">
        <v>192</v>
      </c>
      <c r="AB3" s="8" t="s">
        <v>193</v>
      </c>
      <c r="AC3" s="8" t="s">
        <v>40</v>
      </c>
      <c r="AD3" s="8" t="s">
        <v>191</v>
      </c>
      <c r="AE3" s="8" t="s">
        <v>190</v>
      </c>
      <c r="AF3" s="8" t="s">
        <v>42</v>
      </c>
      <c r="AG3" s="8" t="s">
        <v>43</v>
      </c>
      <c r="AH3" s="8" t="s">
        <v>44</v>
      </c>
      <c r="AI3" s="8" t="s">
        <v>45</v>
      </c>
      <c r="AJ3" s="8" t="s">
        <v>46</v>
      </c>
      <c r="AK3" s="8" t="s">
        <v>47</v>
      </c>
      <c r="AL3" s="8" t="s">
        <v>48</v>
      </c>
      <c r="AM3" s="8" t="s">
        <v>194</v>
      </c>
      <c r="AN3" s="8" t="s">
        <v>195</v>
      </c>
      <c r="AO3" s="8" t="s">
        <v>49</v>
      </c>
      <c r="AP3" s="8" t="s">
        <v>50</v>
      </c>
      <c r="AQ3" s="10" t="s">
        <v>51</v>
      </c>
      <c r="AR3" s="1"/>
      <c r="AS3" s="1"/>
    </row>
    <row r="4" spans="1:45" ht="39.950000000000003" customHeight="1">
      <c r="A4" s="2">
        <v>1</v>
      </c>
      <c r="B4" s="3" t="s">
        <v>72</v>
      </c>
      <c r="C4" s="130">
        <f t="array" ref="C4:AQ44">MMULT('41(I-M)'!C4:AQ44,'41A'!C4:AQ44)</f>
        <v>3.6444098991560473E-3</v>
      </c>
      <c r="D4" s="131">
        <v>3.1507773625232655E-4</v>
      </c>
      <c r="E4" s="131">
        <v>0</v>
      </c>
      <c r="F4" s="132">
        <v>0</v>
      </c>
      <c r="G4" s="132">
        <v>8.7607907533812108E-3</v>
      </c>
      <c r="H4" s="132">
        <v>1.2499849821135853E-4</v>
      </c>
      <c r="I4" s="132">
        <v>0</v>
      </c>
      <c r="J4" s="132">
        <v>2.5421751138096071E-5</v>
      </c>
      <c r="K4" s="132">
        <v>0</v>
      </c>
      <c r="L4" s="132">
        <v>0</v>
      </c>
      <c r="M4" s="132">
        <v>0</v>
      </c>
      <c r="N4" s="132">
        <v>0</v>
      </c>
      <c r="O4" s="132">
        <v>0</v>
      </c>
      <c r="P4" s="132">
        <v>0</v>
      </c>
      <c r="Q4" s="132">
        <v>0</v>
      </c>
      <c r="R4" s="132">
        <v>0</v>
      </c>
      <c r="S4" s="132">
        <v>0</v>
      </c>
      <c r="T4" s="132">
        <v>0</v>
      </c>
      <c r="U4" s="132">
        <v>0</v>
      </c>
      <c r="V4" s="132">
        <v>1.0642633728971017E-4</v>
      </c>
      <c r="W4" s="132">
        <v>5.4283808177721186E-5</v>
      </c>
      <c r="X4" s="132">
        <v>0</v>
      </c>
      <c r="Y4" s="132">
        <v>0</v>
      </c>
      <c r="Z4" s="132">
        <v>0</v>
      </c>
      <c r="AA4" s="132">
        <v>0</v>
      </c>
      <c r="AB4" s="132">
        <v>1.4678550482586739E-5</v>
      </c>
      <c r="AC4" s="132">
        <v>0</v>
      </c>
      <c r="AD4" s="132">
        <v>0</v>
      </c>
      <c r="AE4" s="132">
        <v>2.4849520243302372E-7</v>
      </c>
      <c r="AF4" s="132">
        <v>4.8295931179646585E-6</v>
      </c>
      <c r="AG4" s="132">
        <v>0</v>
      </c>
      <c r="AH4" s="132">
        <v>2.4035306356563084E-6</v>
      </c>
      <c r="AI4" s="132">
        <v>9.7598443746498093E-5</v>
      </c>
      <c r="AJ4" s="132">
        <v>1.1399858443644718E-4</v>
      </c>
      <c r="AK4" s="132">
        <v>1.1698440637227738E-4</v>
      </c>
      <c r="AL4" s="132">
        <v>7.8808561728749743E-7</v>
      </c>
      <c r="AM4" s="132">
        <v>7.4645327875011165E-4</v>
      </c>
      <c r="AN4" s="132">
        <v>1.6954989745472839E-3</v>
      </c>
      <c r="AO4" s="132">
        <v>1.554816044203324E-4</v>
      </c>
      <c r="AP4" s="132">
        <v>0</v>
      </c>
      <c r="AQ4" s="133">
        <v>0</v>
      </c>
    </row>
    <row r="5" spans="1:45" ht="39.950000000000003" customHeight="1">
      <c r="A5" s="16">
        <v>2</v>
      </c>
      <c r="B5" s="35" t="s">
        <v>73</v>
      </c>
      <c r="C5" s="130">
        <v>1.5709029501066498E-5</v>
      </c>
      <c r="D5" s="131">
        <v>2.3522051923678455E-2</v>
      </c>
      <c r="E5" s="131">
        <v>0</v>
      </c>
      <c r="F5" s="132">
        <v>0</v>
      </c>
      <c r="G5" s="132">
        <v>3.6428356202443481E-5</v>
      </c>
      <c r="H5" s="132">
        <v>0</v>
      </c>
      <c r="I5" s="132">
        <v>7.0634602236137008E-4</v>
      </c>
      <c r="J5" s="132">
        <v>8.075977280004545E-5</v>
      </c>
      <c r="K5" s="132">
        <v>0</v>
      </c>
      <c r="L5" s="132">
        <v>0</v>
      </c>
      <c r="M5" s="132">
        <v>0</v>
      </c>
      <c r="N5" s="132">
        <v>0</v>
      </c>
      <c r="O5" s="132">
        <v>0</v>
      </c>
      <c r="P5" s="132">
        <v>0</v>
      </c>
      <c r="Q5" s="132">
        <v>0</v>
      </c>
      <c r="R5" s="132">
        <v>0</v>
      </c>
      <c r="S5" s="132">
        <v>0</v>
      </c>
      <c r="T5" s="132">
        <v>0</v>
      </c>
      <c r="U5" s="132">
        <v>0</v>
      </c>
      <c r="V5" s="132">
        <v>1.8346240029222942E-5</v>
      </c>
      <c r="W5" s="132">
        <v>4.1777613141423838E-6</v>
      </c>
      <c r="X5" s="132">
        <v>0</v>
      </c>
      <c r="Y5" s="132">
        <v>0</v>
      </c>
      <c r="Z5" s="132">
        <v>0</v>
      </c>
      <c r="AA5" s="132">
        <v>0</v>
      </c>
      <c r="AB5" s="132">
        <v>0</v>
      </c>
      <c r="AC5" s="132">
        <v>0</v>
      </c>
      <c r="AD5" s="132">
        <v>0</v>
      </c>
      <c r="AE5" s="132">
        <v>0</v>
      </c>
      <c r="AF5" s="132">
        <v>0</v>
      </c>
      <c r="AG5" s="132">
        <v>0</v>
      </c>
      <c r="AH5" s="132">
        <v>1.0907902505508279E-6</v>
      </c>
      <c r="AI5" s="132">
        <v>6.7211713942425126E-6</v>
      </c>
      <c r="AJ5" s="132">
        <v>8.2581592478063221E-6</v>
      </c>
      <c r="AK5" s="132">
        <v>0</v>
      </c>
      <c r="AL5" s="132">
        <v>0</v>
      </c>
      <c r="AM5" s="132">
        <v>1.8997471310849969E-4</v>
      </c>
      <c r="AN5" s="132">
        <v>3.4497809948828389E-4</v>
      </c>
      <c r="AO5" s="132">
        <v>8.0035549718836063E-6</v>
      </c>
      <c r="AP5" s="132">
        <v>0</v>
      </c>
      <c r="AQ5" s="133">
        <v>0</v>
      </c>
    </row>
    <row r="6" spans="1:45" ht="39.950000000000003" customHeight="1">
      <c r="A6" s="16">
        <v>3</v>
      </c>
      <c r="B6" s="35" t="s">
        <v>74</v>
      </c>
      <c r="C6" s="130">
        <v>0</v>
      </c>
      <c r="D6" s="131">
        <v>0</v>
      </c>
      <c r="E6" s="131">
        <v>6.916531809478565E-4</v>
      </c>
      <c r="F6" s="132">
        <v>0</v>
      </c>
      <c r="G6" s="132">
        <v>3.552141806605034E-3</v>
      </c>
      <c r="H6" s="132">
        <v>0</v>
      </c>
      <c r="I6" s="132">
        <v>0</v>
      </c>
      <c r="J6" s="132">
        <v>0</v>
      </c>
      <c r="K6" s="132">
        <v>0</v>
      </c>
      <c r="L6" s="132">
        <v>0</v>
      </c>
      <c r="M6" s="132">
        <v>0</v>
      </c>
      <c r="N6" s="132">
        <v>0</v>
      </c>
      <c r="O6" s="132">
        <v>0</v>
      </c>
      <c r="P6" s="132">
        <v>0</v>
      </c>
      <c r="Q6" s="132">
        <v>0</v>
      </c>
      <c r="R6" s="132">
        <v>0</v>
      </c>
      <c r="S6" s="132">
        <v>0</v>
      </c>
      <c r="T6" s="132">
        <v>0</v>
      </c>
      <c r="U6" s="132">
        <v>0</v>
      </c>
      <c r="V6" s="132">
        <v>3.4358155386967743E-5</v>
      </c>
      <c r="W6" s="132">
        <v>0</v>
      </c>
      <c r="X6" s="132">
        <v>0</v>
      </c>
      <c r="Y6" s="132">
        <v>0</v>
      </c>
      <c r="Z6" s="132">
        <v>0</v>
      </c>
      <c r="AA6" s="132">
        <v>0</v>
      </c>
      <c r="AB6" s="132">
        <v>0</v>
      </c>
      <c r="AC6" s="132">
        <v>0</v>
      </c>
      <c r="AD6" s="132">
        <v>0</v>
      </c>
      <c r="AE6" s="132">
        <v>0</v>
      </c>
      <c r="AF6" s="132">
        <v>8.8167412603502864E-7</v>
      </c>
      <c r="AG6" s="132">
        <v>0</v>
      </c>
      <c r="AH6" s="132">
        <v>7.6264211389575661E-7</v>
      </c>
      <c r="AI6" s="132">
        <v>3.8308746581836056E-6</v>
      </c>
      <c r="AJ6" s="132">
        <v>4.3303605040848317E-5</v>
      </c>
      <c r="AK6" s="132">
        <v>0</v>
      </c>
      <c r="AL6" s="132">
        <v>0</v>
      </c>
      <c r="AM6" s="132">
        <v>3.7503141590371106E-4</v>
      </c>
      <c r="AN6" s="132">
        <v>6.3972742075400302E-4</v>
      </c>
      <c r="AO6" s="132">
        <v>1.6187860604070778E-5</v>
      </c>
      <c r="AP6" s="132">
        <v>0</v>
      </c>
      <c r="AQ6" s="133">
        <v>0</v>
      </c>
    </row>
    <row r="7" spans="1:45" ht="39.950000000000003" customHeight="1">
      <c r="A7" s="16">
        <v>4</v>
      </c>
      <c r="B7" s="1" t="s">
        <v>19</v>
      </c>
      <c r="C7" s="130">
        <v>0</v>
      </c>
      <c r="D7" s="131">
        <v>0</v>
      </c>
      <c r="E7" s="131">
        <v>0</v>
      </c>
      <c r="F7" s="131">
        <v>0</v>
      </c>
      <c r="G7" s="132">
        <v>4.0086470156570037E-6</v>
      </c>
      <c r="H7" s="132">
        <v>0</v>
      </c>
      <c r="I7" s="132">
        <v>3.373712378744629E-6</v>
      </c>
      <c r="J7" s="132">
        <v>1.1571959205883023E-4</v>
      </c>
      <c r="K7" s="132">
        <v>8.7031282224299573E-4</v>
      </c>
      <c r="L7" s="132">
        <v>1.7230026357070446E-6</v>
      </c>
      <c r="M7" s="132">
        <v>0</v>
      </c>
      <c r="N7" s="132">
        <v>2.9935741556368032E-6</v>
      </c>
      <c r="O7" s="132">
        <v>0</v>
      </c>
      <c r="P7" s="132">
        <v>0</v>
      </c>
      <c r="Q7" s="132">
        <v>0</v>
      </c>
      <c r="R7" s="132">
        <v>1.2444639187871355E-6</v>
      </c>
      <c r="S7" s="132">
        <v>1.0533483800144587E-6</v>
      </c>
      <c r="T7" s="132">
        <v>0</v>
      </c>
      <c r="U7" s="132">
        <v>0</v>
      </c>
      <c r="V7" s="132">
        <v>1.9403107067389185E-5</v>
      </c>
      <c r="W7" s="132">
        <v>8.2514284481810291E-5</v>
      </c>
      <c r="X7" s="132">
        <v>4.5738849177760534E-3</v>
      </c>
      <c r="Y7" s="132">
        <v>0</v>
      </c>
      <c r="Z7" s="132">
        <v>0</v>
      </c>
      <c r="AA7" s="132">
        <v>2.1127016079370964E-8</v>
      </c>
      <c r="AB7" s="132">
        <v>6.2915852425185352E-8</v>
      </c>
      <c r="AC7" s="132">
        <v>2.7286690068847048E-8</v>
      </c>
      <c r="AD7" s="132">
        <v>3.6521143104331393E-8</v>
      </c>
      <c r="AE7" s="132">
        <v>0</v>
      </c>
      <c r="AF7" s="132">
        <v>8.3653981143407098E-8</v>
      </c>
      <c r="AG7" s="132">
        <v>0</v>
      </c>
      <c r="AH7" s="132">
        <v>2.0260834696981166E-7</v>
      </c>
      <c r="AI7" s="132">
        <v>4.6525005203488949E-7</v>
      </c>
      <c r="AJ7" s="132">
        <v>1.1223717761212397E-7</v>
      </c>
      <c r="AK7" s="132">
        <v>9.2450001643076671E-7</v>
      </c>
      <c r="AL7" s="132">
        <v>1.4947328904248902E-7</v>
      </c>
      <c r="AM7" s="132">
        <v>5.3374943305778515E-7</v>
      </c>
      <c r="AN7" s="132">
        <v>-4.2249100691128433E-7</v>
      </c>
      <c r="AO7" s="132">
        <v>1.3197515928150572E-6</v>
      </c>
      <c r="AP7" s="132">
        <v>0</v>
      </c>
      <c r="AQ7" s="133">
        <v>3.0519740677923276E-6</v>
      </c>
    </row>
    <row r="8" spans="1:45" ht="39.950000000000003" customHeight="1">
      <c r="A8" s="16">
        <v>5</v>
      </c>
      <c r="B8" s="1" t="s">
        <v>20</v>
      </c>
      <c r="C8" s="130">
        <v>1.137306950985858E-2</v>
      </c>
      <c r="D8" s="131">
        <v>1.1495818241987414E-2</v>
      </c>
      <c r="E8" s="131">
        <v>6.6497080075470956E-3</v>
      </c>
      <c r="F8" s="132">
        <v>0</v>
      </c>
      <c r="G8" s="131">
        <v>2.0928628878681556E-2</v>
      </c>
      <c r="H8" s="132">
        <v>1.6891304972814622E-4</v>
      </c>
      <c r="I8" s="132">
        <v>3.6055168733871696E-5</v>
      </c>
      <c r="J8" s="132">
        <v>9.6188223152361241E-4</v>
      </c>
      <c r="K8" s="132">
        <v>4.3821492078822106E-5</v>
      </c>
      <c r="L8" s="132">
        <v>0</v>
      </c>
      <c r="M8" s="132">
        <v>0</v>
      </c>
      <c r="N8" s="132">
        <v>0</v>
      </c>
      <c r="O8" s="132">
        <v>0</v>
      </c>
      <c r="P8" s="132">
        <v>0</v>
      </c>
      <c r="Q8" s="132">
        <v>0</v>
      </c>
      <c r="R8" s="132">
        <v>0</v>
      </c>
      <c r="S8" s="132">
        <v>0</v>
      </c>
      <c r="T8" s="132">
        <v>0</v>
      </c>
      <c r="U8" s="132">
        <v>0</v>
      </c>
      <c r="V8" s="132">
        <v>1.6499832256064814E-4</v>
      </c>
      <c r="W8" s="132">
        <v>3.9491160177042704E-7</v>
      </c>
      <c r="X8" s="132">
        <v>0</v>
      </c>
      <c r="Y8" s="132">
        <v>0</v>
      </c>
      <c r="Z8" s="132">
        <v>0</v>
      </c>
      <c r="AA8" s="132">
        <v>2.1223914828100524E-5</v>
      </c>
      <c r="AB8" s="132">
        <v>2.2861171403818314E-5</v>
      </c>
      <c r="AC8" s="132">
        <v>0</v>
      </c>
      <c r="AD8" s="132">
        <v>0</v>
      </c>
      <c r="AE8" s="132">
        <v>0</v>
      </c>
      <c r="AF8" s="132">
        <v>5.7038325933169694E-5</v>
      </c>
      <c r="AG8" s="132">
        <v>0</v>
      </c>
      <c r="AH8" s="132">
        <v>5.6606963697693335E-5</v>
      </c>
      <c r="AI8" s="132">
        <v>7.0753969193564981E-4</v>
      </c>
      <c r="AJ8" s="132">
        <v>1.1453404949567962E-3</v>
      </c>
      <c r="AK8" s="132">
        <v>2.1407132780470518E-4</v>
      </c>
      <c r="AL8" s="132">
        <v>6.2122454054396303E-7</v>
      </c>
      <c r="AM8" s="132">
        <v>1.1319090499919455E-2</v>
      </c>
      <c r="AN8" s="132">
        <v>3.8540840137716574E-2</v>
      </c>
      <c r="AO8" s="132">
        <v>4.2750633007788454E-4</v>
      </c>
      <c r="AP8" s="132">
        <v>0</v>
      </c>
      <c r="AQ8" s="133">
        <v>4.7760200601021266E-4</v>
      </c>
    </row>
    <row r="9" spans="1:45" ht="39.950000000000003" customHeight="1">
      <c r="A9" s="16">
        <v>6</v>
      </c>
      <c r="B9" s="1" t="s">
        <v>21</v>
      </c>
      <c r="C9" s="130">
        <v>8.1694356944667394E-5</v>
      </c>
      <c r="D9" s="131">
        <v>1.0844481893334244E-4</v>
      </c>
      <c r="E9" s="131">
        <v>5.3457255041305994E-4</v>
      </c>
      <c r="F9" s="132">
        <v>6.5422448143393473E-5</v>
      </c>
      <c r="G9" s="132">
        <v>1.6773742452825752E-5</v>
      </c>
      <c r="H9" s="131">
        <v>4.9604970302601263E-3</v>
      </c>
      <c r="I9" s="132">
        <v>1.2550551722530267E-4</v>
      </c>
      <c r="J9" s="132">
        <v>1.3124652499716078E-5</v>
      </c>
      <c r="K9" s="132">
        <v>2.7903575281408208E-5</v>
      </c>
      <c r="L9" s="132">
        <v>7.0350852099195007E-6</v>
      </c>
      <c r="M9" s="132">
        <v>2.4098848651853878E-5</v>
      </c>
      <c r="N9" s="132">
        <v>2.6482900141761626E-5</v>
      </c>
      <c r="O9" s="132">
        <v>2.2776738741511035E-5</v>
      </c>
      <c r="P9" s="132">
        <v>2.037724045768922E-5</v>
      </c>
      <c r="Q9" s="132">
        <v>0</v>
      </c>
      <c r="R9" s="132">
        <v>7.4887113010246346E-5</v>
      </c>
      <c r="S9" s="132">
        <v>4.8026286159077686E-5</v>
      </c>
      <c r="T9" s="132">
        <v>0</v>
      </c>
      <c r="U9" s="132">
        <v>7.8397111713933434E-5</v>
      </c>
      <c r="V9" s="132">
        <v>4.0321700688625064E-5</v>
      </c>
      <c r="W9" s="132">
        <v>6.5153837123723752E-5</v>
      </c>
      <c r="X9" s="132">
        <v>2.9159399761205206E-6</v>
      </c>
      <c r="Y9" s="132">
        <v>2.0965506179080503E-5</v>
      </c>
      <c r="Z9" s="132">
        <v>3.8734222490650983E-5</v>
      </c>
      <c r="AA9" s="132">
        <v>7.3423687265623092E-5</v>
      </c>
      <c r="AB9" s="132">
        <v>9.5961870564825549E-5</v>
      </c>
      <c r="AC9" s="132">
        <v>3.2012551445347777E-5</v>
      </c>
      <c r="AD9" s="132">
        <v>1.5408778837054781E-6</v>
      </c>
      <c r="AE9" s="132">
        <v>0</v>
      </c>
      <c r="AF9" s="132">
        <v>3.6023445952445867E-5</v>
      </c>
      <c r="AG9" s="132">
        <v>2.2263820649493463E-5</v>
      </c>
      <c r="AH9" s="132">
        <v>5.983829805261974E-5</v>
      </c>
      <c r="AI9" s="132">
        <v>7.4718922976716318E-6</v>
      </c>
      <c r="AJ9" s="132">
        <v>6.0818797813999766E-5</v>
      </c>
      <c r="AK9" s="132">
        <v>5.3182296573780336E-4</v>
      </c>
      <c r="AL9" s="132">
        <v>4.0099306570286433E-5</v>
      </c>
      <c r="AM9" s="132">
        <v>1.985601946587873E-4</v>
      </c>
      <c r="AN9" s="132">
        <v>1.345536527054814E-5</v>
      </c>
      <c r="AO9" s="132">
        <v>1.1539027738414361E-4</v>
      </c>
      <c r="AP9" s="132">
        <v>3.8909233681806943E-4</v>
      </c>
      <c r="AQ9" s="133">
        <v>1.0087740134224354E-5</v>
      </c>
    </row>
    <row r="10" spans="1:45" ht="39.950000000000003" customHeight="1">
      <c r="A10" s="16">
        <v>7</v>
      </c>
      <c r="B10" s="1" t="s">
        <v>22</v>
      </c>
      <c r="C10" s="130">
        <v>4.2351886837319004E-4</v>
      </c>
      <c r="D10" s="131">
        <v>4.9565236152690245E-4</v>
      </c>
      <c r="E10" s="131">
        <v>4.3006205491753626E-5</v>
      </c>
      <c r="F10" s="132">
        <v>1.6612028145892541E-5</v>
      </c>
      <c r="G10" s="132">
        <v>3.1391176863207845E-4</v>
      </c>
      <c r="H10" s="132">
        <v>1.3546073835223285E-4</v>
      </c>
      <c r="I10" s="131">
        <v>5.0476253413707104E-3</v>
      </c>
      <c r="J10" s="132">
        <v>2.8438218759730094E-4</v>
      </c>
      <c r="K10" s="132">
        <v>5.8099122350548516E-5</v>
      </c>
      <c r="L10" s="132">
        <v>1.1908963649070923E-5</v>
      </c>
      <c r="M10" s="132">
        <v>0</v>
      </c>
      <c r="N10" s="132">
        <v>6.0003425809257592E-5</v>
      </c>
      <c r="O10" s="132">
        <v>2.3133822459001386E-5</v>
      </c>
      <c r="P10" s="132">
        <v>4.5992679763959829E-6</v>
      </c>
      <c r="Q10" s="132">
        <v>1.3121448953377156E-4</v>
      </c>
      <c r="R10" s="132">
        <v>4.4850280314343602E-5</v>
      </c>
      <c r="S10" s="132">
        <v>1.0629501933923839E-4</v>
      </c>
      <c r="T10" s="132">
        <v>1.5266797994718567E-4</v>
      </c>
      <c r="U10" s="132">
        <v>2.117332706085098E-4</v>
      </c>
      <c r="V10" s="132">
        <v>2.0707649207604888E-3</v>
      </c>
      <c r="W10" s="132">
        <v>1.0223328923420533E-3</v>
      </c>
      <c r="X10" s="132">
        <v>3.5539857645591115E-5</v>
      </c>
      <c r="Y10" s="132">
        <v>7.2280292944850458E-5</v>
      </c>
      <c r="Z10" s="132">
        <v>7.1529964795584325E-5</v>
      </c>
      <c r="AA10" s="132">
        <v>1.7187101965865503E-4</v>
      </c>
      <c r="AB10" s="132">
        <v>1.5118585718991602E-4</v>
      </c>
      <c r="AC10" s="132">
        <v>8.7622994563793906E-5</v>
      </c>
      <c r="AD10" s="132">
        <v>1.5776563418949881E-5</v>
      </c>
      <c r="AE10" s="132">
        <v>4.6909274661817459E-6</v>
      </c>
      <c r="AF10" s="132">
        <v>6.3300833814234584E-5</v>
      </c>
      <c r="AG10" s="132">
        <v>3.0344225069351332E-4</v>
      </c>
      <c r="AH10" s="132">
        <v>2.4446603400610462E-5</v>
      </c>
      <c r="AI10" s="132">
        <v>1.3470534191071618E-4</v>
      </c>
      <c r="AJ10" s="132">
        <v>1.0350792468586093E-4</v>
      </c>
      <c r="AK10" s="132">
        <v>3.7061495899212493E-4</v>
      </c>
      <c r="AL10" s="132">
        <v>9.32450019894863E-5</v>
      </c>
      <c r="AM10" s="132">
        <v>9.9360910059554324E-5</v>
      </c>
      <c r="AN10" s="132">
        <v>1.3004411404896811E-4</v>
      </c>
      <c r="AO10" s="132">
        <v>1.1266987338344766E-4</v>
      </c>
      <c r="AP10" s="132">
        <v>8.7538316022612323E-3</v>
      </c>
      <c r="AQ10" s="133">
        <v>2.4710679013799976E-5</v>
      </c>
    </row>
    <row r="11" spans="1:45" ht="39.950000000000003" customHeight="1">
      <c r="A11" s="16">
        <v>8</v>
      </c>
      <c r="B11" s="1" t="s">
        <v>23</v>
      </c>
      <c r="C11" s="130">
        <v>4.8463568792839992E-4</v>
      </c>
      <c r="D11" s="131">
        <v>0</v>
      </c>
      <c r="E11" s="131">
        <v>2.0046429316277929E-5</v>
      </c>
      <c r="F11" s="132">
        <v>1.9710330464104865E-5</v>
      </c>
      <c r="G11" s="132">
        <v>4.2726654582375063E-5</v>
      </c>
      <c r="H11" s="132">
        <v>4.2810745487797041E-4</v>
      </c>
      <c r="I11" s="132">
        <v>1.775979413978254E-4</v>
      </c>
      <c r="J11" s="131">
        <v>2.4267283303010608E-3</v>
      </c>
      <c r="K11" s="132">
        <v>8.791034978956094E-5</v>
      </c>
      <c r="L11" s="132">
        <v>4.0371712583664245E-5</v>
      </c>
      <c r="M11" s="132">
        <v>2.4892963940173848E-5</v>
      </c>
      <c r="N11" s="132">
        <v>6.8038226708150504E-5</v>
      </c>
      <c r="O11" s="132">
        <v>2.6958350047216882E-5</v>
      </c>
      <c r="P11" s="132">
        <v>2.5726213045172291E-5</v>
      </c>
      <c r="Q11" s="132">
        <v>6.8745018721186392E-5</v>
      </c>
      <c r="R11" s="132">
        <v>8.4644589669174205E-5</v>
      </c>
      <c r="S11" s="132">
        <v>6.4417485734610889E-5</v>
      </c>
      <c r="T11" s="132">
        <v>2.5877431440632698E-5</v>
      </c>
      <c r="U11" s="132">
        <v>1.3742143072035967E-4</v>
      </c>
      <c r="V11" s="132">
        <v>3.1883086469323486E-4</v>
      </c>
      <c r="W11" s="132">
        <v>3.7239263959438359E-5</v>
      </c>
      <c r="X11" s="132">
        <v>5.3547150996228619E-6</v>
      </c>
      <c r="Y11" s="132">
        <v>6.4969110787356388E-5</v>
      </c>
      <c r="Z11" s="132">
        <v>9.8965634416642442E-5</v>
      </c>
      <c r="AA11" s="132">
        <v>5.940330930882026E-8</v>
      </c>
      <c r="AB11" s="132">
        <v>1.0810673275709976E-7</v>
      </c>
      <c r="AC11" s="132">
        <v>1.6623230885274365E-7</v>
      </c>
      <c r="AD11" s="132">
        <v>1.4547370999527412E-7</v>
      </c>
      <c r="AE11" s="132">
        <v>2.9448837866400266E-7</v>
      </c>
      <c r="AF11" s="132">
        <v>2.8774242584396595E-6</v>
      </c>
      <c r="AG11" s="132">
        <v>1.0558164762613441E-5</v>
      </c>
      <c r="AH11" s="132">
        <v>6.3342820922292608E-6</v>
      </c>
      <c r="AI11" s="132">
        <v>4.2547712167125373E-5</v>
      </c>
      <c r="AJ11" s="132">
        <v>9.4105900152845407E-4</v>
      </c>
      <c r="AK11" s="132">
        <v>1.6607518138962015E-5</v>
      </c>
      <c r="AL11" s="132">
        <v>2.4582338200058327E-5</v>
      </c>
      <c r="AM11" s="132">
        <v>2.1594202154014211E-5</v>
      </c>
      <c r="AN11" s="132">
        <v>1.7462534646683998E-5</v>
      </c>
      <c r="AO11" s="132">
        <v>9.0103598690822613E-5</v>
      </c>
      <c r="AP11" s="132">
        <v>6.4032681436118361E-5</v>
      </c>
      <c r="AQ11" s="133">
        <v>5.0159768357048741E-5</v>
      </c>
    </row>
    <row r="12" spans="1:45" ht="39.950000000000003" customHeight="1">
      <c r="A12" s="16">
        <v>9</v>
      </c>
      <c r="B12" s="1" t="s">
        <v>24</v>
      </c>
      <c r="C12" s="130">
        <v>1.3690378150985405E-4</v>
      </c>
      <c r="D12" s="131">
        <v>2.1807879543770772E-4</v>
      </c>
      <c r="E12" s="131">
        <v>0</v>
      </c>
      <c r="F12" s="132">
        <v>0</v>
      </c>
      <c r="G12" s="132">
        <v>3.7676476902483597E-4</v>
      </c>
      <c r="H12" s="132">
        <v>5.1910088435366393E-5</v>
      </c>
      <c r="I12" s="132">
        <v>4.8630718270806467E-4</v>
      </c>
      <c r="J12" s="132">
        <v>9.3256058456852686E-4</v>
      </c>
      <c r="K12" s="131">
        <v>1.1278738876336432E-2</v>
      </c>
      <c r="L12" s="132">
        <v>5.6589256120162022E-5</v>
      </c>
      <c r="M12" s="132">
        <v>4.8461954541712828E-4</v>
      </c>
      <c r="N12" s="132">
        <v>2.8676415367408632E-4</v>
      </c>
      <c r="O12" s="132">
        <v>8.7598690863413683E-4</v>
      </c>
      <c r="P12" s="132">
        <v>4.5531031839938981E-4</v>
      </c>
      <c r="Q12" s="132">
        <v>5.6682516813002777E-4</v>
      </c>
      <c r="R12" s="132">
        <v>1.049545357096547E-3</v>
      </c>
      <c r="S12" s="132">
        <v>7.1497442924262522E-4</v>
      </c>
      <c r="T12" s="132">
        <v>0</v>
      </c>
      <c r="U12" s="132">
        <v>2.0781649298251781E-4</v>
      </c>
      <c r="V12" s="132">
        <v>1.4504035211647349E-4</v>
      </c>
      <c r="W12" s="132">
        <v>4.3085090141113981E-3</v>
      </c>
      <c r="X12" s="132">
        <v>3.6300053839119912E-6</v>
      </c>
      <c r="Y12" s="132">
        <v>4.1448331985165416E-4</v>
      </c>
      <c r="Z12" s="132">
        <v>4.0716893313585201E-5</v>
      </c>
      <c r="AA12" s="132">
        <v>1.0408244008399604E-5</v>
      </c>
      <c r="AB12" s="132">
        <v>2.2730072110369855E-5</v>
      </c>
      <c r="AC12" s="132">
        <v>8.9618753969219691E-7</v>
      </c>
      <c r="AD12" s="132">
        <v>1.2994348555311495E-6</v>
      </c>
      <c r="AE12" s="132">
        <v>8.083726092396732E-6</v>
      </c>
      <c r="AF12" s="132">
        <v>2.289567287116036E-6</v>
      </c>
      <c r="AG12" s="132">
        <v>1.0422140004836617E-6</v>
      </c>
      <c r="AH12" s="132">
        <v>1.2991818315061829E-5</v>
      </c>
      <c r="AI12" s="132">
        <v>1.4681909234914332E-4</v>
      </c>
      <c r="AJ12" s="132">
        <v>6.8020088474169589E-5</v>
      </c>
      <c r="AK12" s="132">
        <v>4.2171832223371752E-5</v>
      </c>
      <c r="AL12" s="132">
        <v>2.1727801015718595E-5</v>
      </c>
      <c r="AM12" s="132">
        <v>1.4803232247953522E-4</v>
      </c>
      <c r="AN12" s="132">
        <v>1.3536846951632138E-4</v>
      </c>
      <c r="AO12" s="132">
        <v>6.5266794163509404E-5</v>
      </c>
      <c r="AP12" s="132">
        <v>3.9939508841869466E-4</v>
      </c>
      <c r="AQ12" s="133">
        <v>3.7588946169150932E-4</v>
      </c>
    </row>
    <row r="13" spans="1:45" ht="39.950000000000003" customHeight="1">
      <c r="A13" s="16">
        <v>10</v>
      </c>
      <c r="B13" s="1" t="s">
        <v>25</v>
      </c>
      <c r="C13" s="130">
        <v>0</v>
      </c>
      <c r="D13" s="131">
        <v>0</v>
      </c>
      <c r="E13" s="131">
        <v>0</v>
      </c>
      <c r="F13" s="132">
        <v>0</v>
      </c>
      <c r="G13" s="132">
        <v>0</v>
      </c>
      <c r="H13" s="132">
        <v>0</v>
      </c>
      <c r="I13" s="132">
        <v>0</v>
      </c>
      <c r="J13" s="132">
        <v>0</v>
      </c>
      <c r="K13" s="132">
        <v>0</v>
      </c>
      <c r="L13" s="131">
        <v>0</v>
      </c>
      <c r="M13" s="132">
        <v>0</v>
      </c>
      <c r="N13" s="132">
        <v>0</v>
      </c>
      <c r="O13" s="132">
        <v>0</v>
      </c>
      <c r="P13" s="132">
        <v>0</v>
      </c>
      <c r="Q13" s="132">
        <v>0</v>
      </c>
      <c r="R13" s="132">
        <v>0</v>
      </c>
      <c r="S13" s="132">
        <v>0</v>
      </c>
      <c r="T13" s="132">
        <v>0</v>
      </c>
      <c r="U13" s="132">
        <v>0</v>
      </c>
      <c r="V13" s="132">
        <v>0</v>
      </c>
      <c r="W13" s="132">
        <v>0</v>
      </c>
      <c r="X13" s="132">
        <v>0</v>
      </c>
      <c r="Y13" s="132">
        <v>0</v>
      </c>
      <c r="Z13" s="132">
        <v>0</v>
      </c>
      <c r="AA13" s="132">
        <v>0</v>
      </c>
      <c r="AB13" s="132">
        <v>0</v>
      </c>
      <c r="AC13" s="132">
        <v>0</v>
      </c>
      <c r="AD13" s="132">
        <v>0</v>
      </c>
      <c r="AE13" s="132">
        <v>0</v>
      </c>
      <c r="AF13" s="132">
        <v>0</v>
      </c>
      <c r="AG13" s="132">
        <v>0</v>
      </c>
      <c r="AH13" s="132">
        <v>0</v>
      </c>
      <c r="AI13" s="132">
        <v>0</v>
      </c>
      <c r="AJ13" s="132">
        <v>0</v>
      </c>
      <c r="AK13" s="132">
        <v>0</v>
      </c>
      <c r="AL13" s="132">
        <v>0</v>
      </c>
      <c r="AM13" s="132">
        <v>0</v>
      </c>
      <c r="AN13" s="132">
        <v>0</v>
      </c>
      <c r="AO13" s="132">
        <v>0</v>
      </c>
      <c r="AP13" s="132">
        <v>0</v>
      </c>
      <c r="AQ13" s="133">
        <v>0</v>
      </c>
    </row>
    <row r="14" spans="1:45" ht="39.950000000000003" customHeight="1">
      <c r="A14" s="16">
        <v>11</v>
      </c>
      <c r="B14" s="1" t="s">
        <v>26</v>
      </c>
      <c r="C14" s="130">
        <v>0</v>
      </c>
      <c r="D14" s="131">
        <v>0</v>
      </c>
      <c r="E14" s="131">
        <v>0</v>
      </c>
      <c r="F14" s="132">
        <v>0</v>
      </c>
      <c r="G14" s="132">
        <v>0</v>
      </c>
      <c r="H14" s="132">
        <v>0</v>
      </c>
      <c r="I14" s="132">
        <v>0</v>
      </c>
      <c r="J14" s="132">
        <v>0</v>
      </c>
      <c r="K14" s="132">
        <v>0</v>
      </c>
      <c r="L14" s="132">
        <v>0</v>
      </c>
      <c r="M14" s="131">
        <v>0</v>
      </c>
      <c r="N14" s="132">
        <v>0</v>
      </c>
      <c r="O14" s="132">
        <v>0</v>
      </c>
      <c r="P14" s="132">
        <v>0</v>
      </c>
      <c r="Q14" s="132">
        <v>0</v>
      </c>
      <c r="R14" s="132">
        <v>0</v>
      </c>
      <c r="S14" s="132">
        <v>0</v>
      </c>
      <c r="T14" s="132">
        <v>0</v>
      </c>
      <c r="U14" s="132">
        <v>0</v>
      </c>
      <c r="V14" s="132">
        <v>0</v>
      </c>
      <c r="W14" s="132">
        <v>0</v>
      </c>
      <c r="X14" s="132">
        <v>0</v>
      </c>
      <c r="Y14" s="132">
        <v>0</v>
      </c>
      <c r="Z14" s="132">
        <v>0</v>
      </c>
      <c r="AA14" s="132">
        <v>0</v>
      </c>
      <c r="AB14" s="132">
        <v>0</v>
      </c>
      <c r="AC14" s="132">
        <v>0</v>
      </c>
      <c r="AD14" s="132">
        <v>0</v>
      </c>
      <c r="AE14" s="132">
        <v>0</v>
      </c>
      <c r="AF14" s="132">
        <v>0</v>
      </c>
      <c r="AG14" s="132">
        <v>0</v>
      </c>
      <c r="AH14" s="132">
        <v>0</v>
      </c>
      <c r="AI14" s="132">
        <v>0</v>
      </c>
      <c r="AJ14" s="132">
        <v>0</v>
      </c>
      <c r="AK14" s="132">
        <v>0</v>
      </c>
      <c r="AL14" s="132">
        <v>0</v>
      </c>
      <c r="AM14" s="132">
        <v>0</v>
      </c>
      <c r="AN14" s="132">
        <v>0</v>
      </c>
      <c r="AO14" s="132">
        <v>0</v>
      </c>
      <c r="AP14" s="132">
        <v>0</v>
      </c>
      <c r="AQ14" s="133">
        <v>0</v>
      </c>
    </row>
    <row r="15" spans="1:45" ht="39.950000000000003" customHeight="1">
      <c r="A15" s="16">
        <v>12</v>
      </c>
      <c r="B15" s="1" t="s">
        <v>27</v>
      </c>
      <c r="C15" s="130">
        <v>3.0741061327532519E-5</v>
      </c>
      <c r="D15" s="131">
        <v>0</v>
      </c>
      <c r="E15" s="131">
        <v>4.7799496419627486E-5</v>
      </c>
      <c r="F15" s="132">
        <v>5.1697897971883988E-4</v>
      </c>
      <c r="G15" s="132">
        <v>6.8330487627076182E-4</v>
      </c>
      <c r="H15" s="132">
        <v>1.6318612037696884E-4</v>
      </c>
      <c r="I15" s="132">
        <v>7.989412492763171E-4</v>
      </c>
      <c r="J15" s="132">
        <v>7.7439166617827545E-4</v>
      </c>
      <c r="K15" s="132">
        <v>2.9987817198626031E-4</v>
      </c>
      <c r="L15" s="132">
        <v>8.4712234811139084E-6</v>
      </c>
      <c r="M15" s="132">
        <v>1.3058268224782292E-4</v>
      </c>
      <c r="N15" s="131">
        <v>2.5057476901043188E-3</v>
      </c>
      <c r="O15" s="132">
        <v>7.9450763164894979E-4</v>
      </c>
      <c r="P15" s="132">
        <v>1.022376611267421E-3</v>
      </c>
      <c r="Q15" s="132">
        <v>1.4000554089619436E-3</v>
      </c>
      <c r="R15" s="132">
        <v>3.2384163171445245E-4</v>
      </c>
      <c r="S15" s="132">
        <v>9.6714778045041297E-4</v>
      </c>
      <c r="T15" s="132">
        <v>1.1538492374892375E-3</v>
      </c>
      <c r="U15" s="132">
        <v>1.647727475114238E-3</v>
      </c>
      <c r="V15" s="132">
        <v>1.2822081762177542E-4</v>
      </c>
      <c r="W15" s="132">
        <v>3.4451462060809015E-3</v>
      </c>
      <c r="X15" s="132">
        <v>1.7806791353922054E-5</v>
      </c>
      <c r="Y15" s="132">
        <v>2.8267728355893592E-5</v>
      </c>
      <c r="Z15" s="132">
        <v>5.5651675843821032E-6</v>
      </c>
      <c r="AA15" s="132">
        <v>1.3796794154021888E-4</v>
      </c>
      <c r="AB15" s="132">
        <v>6.6711899771865893E-5</v>
      </c>
      <c r="AC15" s="132">
        <v>4.1588451405272803E-6</v>
      </c>
      <c r="AD15" s="132">
        <v>6.8680903423318661E-6</v>
      </c>
      <c r="AE15" s="132">
        <v>1.3671633472503703E-5</v>
      </c>
      <c r="AF15" s="132">
        <v>3.0723268283785213E-5</v>
      </c>
      <c r="AG15" s="132">
        <v>1.2676297602813024E-5</v>
      </c>
      <c r="AH15" s="132">
        <v>1.8478275782310332E-4</v>
      </c>
      <c r="AI15" s="132">
        <v>5.8901161789041846E-6</v>
      </c>
      <c r="AJ15" s="132">
        <v>1.0681646213500503E-5</v>
      </c>
      <c r="AK15" s="132">
        <v>9.0149398123962068E-5</v>
      </c>
      <c r="AL15" s="132">
        <v>3.6479244890501704E-5</v>
      </c>
      <c r="AM15" s="132">
        <v>3.4114654427347361E-5</v>
      </c>
      <c r="AN15" s="132">
        <v>9.4581698971502024E-5</v>
      </c>
      <c r="AO15" s="132">
        <v>1.0616726046790178E-4</v>
      </c>
      <c r="AP15" s="132">
        <v>1.3044680016431842E-5</v>
      </c>
      <c r="AQ15" s="133">
        <v>2.0900063814485091E-4</v>
      </c>
    </row>
    <row r="16" spans="1:45" ht="39.950000000000003" customHeight="1">
      <c r="A16" s="16">
        <v>13</v>
      </c>
      <c r="B16" s="1" t="s">
        <v>28</v>
      </c>
      <c r="C16" s="130">
        <v>0</v>
      </c>
      <c r="D16" s="131">
        <v>0</v>
      </c>
      <c r="E16" s="131">
        <v>0</v>
      </c>
      <c r="F16" s="132">
        <v>2.5060530820597649E-5</v>
      </c>
      <c r="G16" s="132">
        <v>0</v>
      </c>
      <c r="H16" s="132">
        <v>0</v>
      </c>
      <c r="I16" s="132">
        <v>1.4070958472560774E-5</v>
      </c>
      <c r="J16" s="132">
        <v>0</v>
      </c>
      <c r="K16" s="132">
        <v>1.1401239025266074E-6</v>
      </c>
      <c r="L16" s="132">
        <v>0</v>
      </c>
      <c r="M16" s="132">
        <v>0</v>
      </c>
      <c r="N16" s="132">
        <v>2.9132813776811837E-6</v>
      </c>
      <c r="O16" s="131">
        <v>7.3433654555516933E-4</v>
      </c>
      <c r="P16" s="132">
        <v>1.9704919366210537E-4</v>
      </c>
      <c r="Q16" s="132">
        <v>5.9984005495642793E-5</v>
      </c>
      <c r="R16" s="132">
        <v>6.871055196311979E-6</v>
      </c>
      <c r="S16" s="132">
        <v>3.7489216921790222E-5</v>
      </c>
      <c r="T16" s="132">
        <v>0</v>
      </c>
      <c r="U16" s="132">
        <v>1.394146338212633E-4</v>
      </c>
      <c r="V16" s="132">
        <v>4.0607919475156453E-7</v>
      </c>
      <c r="W16" s="132">
        <v>2.9164442646242736E-5</v>
      </c>
      <c r="X16" s="132">
        <v>0</v>
      </c>
      <c r="Y16" s="132">
        <v>5.350973810874309E-5</v>
      </c>
      <c r="Z16" s="132">
        <v>0</v>
      </c>
      <c r="AA16" s="132">
        <v>1.4685966700208677E-8</v>
      </c>
      <c r="AB16" s="132">
        <v>1.7493811907185826E-8</v>
      </c>
      <c r="AC16" s="132">
        <v>0</v>
      </c>
      <c r="AD16" s="132">
        <v>0</v>
      </c>
      <c r="AE16" s="132">
        <v>0</v>
      </c>
      <c r="AF16" s="132">
        <v>4.7915740267358988E-7</v>
      </c>
      <c r="AG16" s="132">
        <v>2.6470032954488773E-8</v>
      </c>
      <c r="AH16" s="132">
        <v>1.641775718616296E-6</v>
      </c>
      <c r="AI16" s="132">
        <v>0</v>
      </c>
      <c r="AJ16" s="132">
        <v>0</v>
      </c>
      <c r="AK16" s="132">
        <v>0</v>
      </c>
      <c r="AL16" s="132">
        <v>2.8584861883379878E-5</v>
      </c>
      <c r="AM16" s="132">
        <v>0</v>
      </c>
      <c r="AN16" s="132">
        <v>0</v>
      </c>
      <c r="AO16" s="132">
        <v>8.857611022627707E-8</v>
      </c>
      <c r="AP16" s="132">
        <v>0</v>
      </c>
      <c r="AQ16" s="133">
        <v>0</v>
      </c>
    </row>
    <row r="17" spans="1:43" ht="39.950000000000003" customHeight="1">
      <c r="A17" s="16">
        <v>14</v>
      </c>
      <c r="B17" s="1" t="s">
        <v>29</v>
      </c>
      <c r="C17" s="130">
        <v>0</v>
      </c>
      <c r="D17" s="131">
        <v>0</v>
      </c>
      <c r="E17" s="131">
        <v>0</v>
      </c>
      <c r="F17" s="132">
        <v>1.3128123514819548E-5</v>
      </c>
      <c r="G17" s="132">
        <v>0</v>
      </c>
      <c r="H17" s="132">
        <v>0</v>
      </c>
      <c r="I17" s="132">
        <v>2.457054642644757E-6</v>
      </c>
      <c r="J17" s="132">
        <v>0</v>
      </c>
      <c r="K17" s="132">
        <v>4.4794604077974689E-6</v>
      </c>
      <c r="L17" s="132">
        <v>1.8822788445269537E-6</v>
      </c>
      <c r="M17" s="132">
        <v>1.9343370396231699E-5</v>
      </c>
      <c r="N17" s="132">
        <v>1.635151678211317E-6</v>
      </c>
      <c r="O17" s="132">
        <v>1.3483089542651224E-4</v>
      </c>
      <c r="P17" s="131">
        <v>2.1008572739612285E-3</v>
      </c>
      <c r="Q17" s="132">
        <v>2.828071339861068E-5</v>
      </c>
      <c r="R17" s="132">
        <v>4.7776837150225462E-5</v>
      </c>
      <c r="S17" s="132">
        <v>7.4221506583406997E-5</v>
      </c>
      <c r="T17" s="132">
        <v>0</v>
      </c>
      <c r="U17" s="132">
        <v>6.8647460757909889E-5</v>
      </c>
      <c r="V17" s="132">
        <v>5.0142851978448679E-6</v>
      </c>
      <c r="W17" s="132">
        <v>8.4773034455560736E-7</v>
      </c>
      <c r="X17" s="132">
        <v>1.1145386638516006E-7</v>
      </c>
      <c r="Y17" s="132">
        <v>5.214414347792889E-6</v>
      </c>
      <c r="Z17" s="132">
        <v>0</v>
      </c>
      <c r="AA17" s="132">
        <v>5.7700050177030266E-8</v>
      </c>
      <c r="AB17" s="132">
        <v>4.5821240800253615E-8</v>
      </c>
      <c r="AC17" s="132">
        <v>0</v>
      </c>
      <c r="AD17" s="132">
        <v>0</v>
      </c>
      <c r="AE17" s="132">
        <v>0</v>
      </c>
      <c r="AF17" s="132">
        <v>9.1387044745916586E-7</v>
      </c>
      <c r="AG17" s="132">
        <v>6.9332502283282661E-8</v>
      </c>
      <c r="AH17" s="132">
        <v>3.1619668505478152E-7</v>
      </c>
      <c r="AI17" s="132">
        <v>0</v>
      </c>
      <c r="AJ17" s="132">
        <v>0</v>
      </c>
      <c r="AK17" s="132">
        <v>0</v>
      </c>
      <c r="AL17" s="132">
        <v>1.6657471857037387E-4</v>
      </c>
      <c r="AM17" s="132">
        <v>0</v>
      </c>
      <c r="AN17" s="132">
        <v>0</v>
      </c>
      <c r="AO17" s="132">
        <v>3.9772437058917734E-7</v>
      </c>
      <c r="AP17" s="132">
        <v>0</v>
      </c>
      <c r="AQ17" s="133">
        <v>0</v>
      </c>
    </row>
    <row r="18" spans="1:43" ht="39.950000000000003" customHeight="1">
      <c r="A18" s="16">
        <v>15</v>
      </c>
      <c r="B18" s="1" t="s">
        <v>30</v>
      </c>
      <c r="C18" s="130">
        <v>1.6713469990009588E-5</v>
      </c>
      <c r="D18" s="131">
        <v>0</v>
      </c>
      <c r="E18" s="131">
        <v>0</v>
      </c>
      <c r="F18" s="132">
        <v>0</v>
      </c>
      <c r="G18" s="132">
        <v>0</v>
      </c>
      <c r="H18" s="132">
        <v>0</v>
      </c>
      <c r="I18" s="132">
        <v>0</v>
      </c>
      <c r="J18" s="132">
        <v>0</v>
      </c>
      <c r="K18" s="132">
        <v>0</v>
      </c>
      <c r="L18" s="132">
        <v>0</v>
      </c>
      <c r="M18" s="132">
        <v>0</v>
      </c>
      <c r="N18" s="132">
        <v>0</v>
      </c>
      <c r="O18" s="132">
        <v>1.8026019881836618E-5</v>
      </c>
      <c r="P18" s="132">
        <v>2.6914908058944414E-5</v>
      </c>
      <c r="Q18" s="131">
        <v>3.8545100391383159E-4</v>
      </c>
      <c r="R18" s="132">
        <v>0</v>
      </c>
      <c r="S18" s="132">
        <v>9.262034917691543E-6</v>
      </c>
      <c r="T18" s="132">
        <v>9.7110081357355738E-6</v>
      </c>
      <c r="U18" s="132">
        <v>1.335296136103153E-5</v>
      </c>
      <c r="V18" s="132">
        <v>2.2014253333845781E-7</v>
      </c>
      <c r="W18" s="132">
        <v>1.0332416808445718E-6</v>
      </c>
      <c r="X18" s="132">
        <v>0</v>
      </c>
      <c r="Y18" s="132">
        <v>6.1047684850097255E-7</v>
      </c>
      <c r="Z18" s="132">
        <v>1.1374815962048815E-7</v>
      </c>
      <c r="AA18" s="132">
        <v>9.2327044575362677E-6</v>
      </c>
      <c r="AB18" s="132">
        <v>1.5342514377161384E-6</v>
      </c>
      <c r="AC18" s="132">
        <v>6.7180506165184785E-8</v>
      </c>
      <c r="AD18" s="132">
        <v>0</v>
      </c>
      <c r="AE18" s="132">
        <v>0</v>
      </c>
      <c r="AF18" s="132">
        <v>4.3545441998150566E-7</v>
      </c>
      <c r="AG18" s="132">
        <v>1.2611933633436648E-6</v>
      </c>
      <c r="AH18" s="132">
        <v>2.0166853452055639E-5</v>
      </c>
      <c r="AI18" s="132">
        <v>0</v>
      </c>
      <c r="AJ18" s="132">
        <v>5.6912847170648079E-5</v>
      </c>
      <c r="AK18" s="132">
        <v>0</v>
      </c>
      <c r="AL18" s="132">
        <v>1.9872374564247713E-5</v>
      </c>
      <c r="AM18" s="132">
        <v>1.8772918742083841E-7</v>
      </c>
      <c r="AN18" s="132">
        <v>0</v>
      </c>
      <c r="AO18" s="132">
        <v>9.9398577837867049E-6</v>
      </c>
      <c r="AP18" s="132">
        <v>1.2737971066195864E-4</v>
      </c>
      <c r="AQ18" s="133">
        <v>0</v>
      </c>
    </row>
    <row r="19" spans="1:43" ht="39.950000000000003" customHeight="1">
      <c r="A19" s="16">
        <v>16</v>
      </c>
      <c r="B19" s="1" t="s">
        <v>31</v>
      </c>
      <c r="C19" s="130">
        <v>0</v>
      </c>
      <c r="D19" s="131">
        <v>0</v>
      </c>
      <c r="E19" s="131">
        <v>0</v>
      </c>
      <c r="F19" s="132">
        <v>0</v>
      </c>
      <c r="G19" s="132">
        <v>1.0376682126375372E-7</v>
      </c>
      <c r="H19" s="132">
        <v>0</v>
      </c>
      <c r="I19" s="132">
        <v>0</v>
      </c>
      <c r="J19" s="132">
        <v>0</v>
      </c>
      <c r="K19" s="132">
        <v>0</v>
      </c>
      <c r="L19" s="132">
        <v>0</v>
      </c>
      <c r="M19" s="132">
        <v>0</v>
      </c>
      <c r="N19" s="132">
        <v>3.2778651683694167E-5</v>
      </c>
      <c r="O19" s="132">
        <v>5.8027356986458376E-4</v>
      </c>
      <c r="P19" s="132">
        <v>1.5382001264782841E-4</v>
      </c>
      <c r="Q19" s="132">
        <v>4.7453481049403749E-3</v>
      </c>
      <c r="R19" s="131">
        <v>1.1974206704067772E-2</v>
      </c>
      <c r="S19" s="132">
        <v>6.3141246183228226E-3</v>
      </c>
      <c r="T19" s="132">
        <v>1.0682074916393329E-2</v>
      </c>
      <c r="U19" s="132">
        <v>8.9193211802343105E-5</v>
      </c>
      <c r="V19" s="132">
        <v>7.2088373487930678E-5</v>
      </c>
      <c r="W19" s="132">
        <v>1.2722879256536018E-5</v>
      </c>
      <c r="X19" s="132">
        <v>1.2412397488261301E-7</v>
      </c>
      <c r="Y19" s="132">
        <v>1.0558528205844602E-6</v>
      </c>
      <c r="Z19" s="132">
        <v>0</v>
      </c>
      <c r="AA19" s="132">
        <v>4.6266774442685741E-7</v>
      </c>
      <c r="AB19" s="132">
        <v>1.3267855382035566E-6</v>
      </c>
      <c r="AC19" s="132">
        <v>1.7262860331665711E-6</v>
      </c>
      <c r="AD19" s="132">
        <v>0</v>
      </c>
      <c r="AE19" s="132">
        <v>0</v>
      </c>
      <c r="AF19" s="132">
        <v>5.2923494532418828E-7</v>
      </c>
      <c r="AG19" s="132">
        <v>5.6405003525772826E-5</v>
      </c>
      <c r="AH19" s="132">
        <v>9.6698198071183669E-5</v>
      </c>
      <c r="AI19" s="132">
        <v>4.1886753909721319E-5</v>
      </c>
      <c r="AJ19" s="132">
        <v>2.7310225611684672E-7</v>
      </c>
      <c r="AK19" s="132">
        <v>0</v>
      </c>
      <c r="AL19" s="132">
        <v>3.76639222487039E-4</v>
      </c>
      <c r="AM19" s="132">
        <v>0</v>
      </c>
      <c r="AN19" s="132">
        <v>0</v>
      </c>
      <c r="AO19" s="132">
        <v>1.2180789353702946E-6</v>
      </c>
      <c r="AP19" s="132">
        <v>1.284738859081273E-3</v>
      </c>
      <c r="AQ19" s="133">
        <v>0</v>
      </c>
    </row>
    <row r="20" spans="1:43" ht="39.950000000000003" customHeight="1">
      <c r="A20" s="16">
        <v>17</v>
      </c>
      <c r="B20" s="1" t="s">
        <v>32</v>
      </c>
      <c r="C20" s="130">
        <v>0</v>
      </c>
      <c r="D20" s="131">
        <v>0</v>
      </c>
      <c r="E20" s="131">
        <v>8.5924470917263273E-5</v>
      </c>
      <c r="F20" s="132">
        <v>0</v>
      </c>
      <c r="G20" s="132">
        <v>0</v>
      </c>
      <c r="H20" s="132">
        <v>0</v>
      </c>
      <c r="I20" s="132">
        <v>1.1043278714703708E-5</v>
      </c>
      <c r="J20" s="132">
        <v>0</v>
      </c>
      <c r="K20" s="132">
        <v>2.5166274752410893E-6</v>
      </c>
      <c r="L20" s="132">
        <v>0</v>
      </c>
      <c r="M20" s="132">
        <v>0</v>
      </c>
      <c r="N20" s="132">
        <v>2.5722270858222199E-5</v>
      </c>
      <c r="O20" s="132">
        <v>4.4936442009040165E-4</v>
      </c>
      <c r="P20" s="132">
        <v>8.0864355133074056E-4</v>
      </c>
      <c r="Q20" s="132">
        <v>6.7791041602633187E-4</v>
      </c>
      <c r="R20" s="132">
        <v>2.6357277013262684E-3</v>
      </c>
      <c r="S20" s="131">
        <v>3.1846205248288939E-3</v>
      </c>
      <c r="T20" s="132">
        <v>8.1339674917283757E-4</v>
      </c>
      <c r="U20" s="132">
        <v>7.4241791417603824E-4</v>
      </c>
      <c r="V20" s="132">
        <v>8.1951999888199824E-6</v>
      </c>
      <c r="W20" s="132">
        <v>3.1256756623500629E-4</v>
      </c>
      <c r="X20" s="132">
        <v>1.2523287933452582E-7</v>
      </c>
      <c r="Y20" s="132">
        <v>8.5222851749840019E-6</v>
      </c>
      <c r="Z20" s="132">
        <v>0</v>
      </c>
      <c r="AA20" s="132">
        <v>9.3360229342610475E-6</v>
      </c>
      <c r="AB20" s="132">
        <v>6.4872497418215926E-6</v>
      </c>
      <c r="AC20" s="132">
        <v>1.3397756972282711E-7</v>
      </c>
      <c r="AD20" s="132">
        <v>1.2104012760008018E-6</v>
      </c>
      <c r="AE20" s="132">
        <v>0</v>
      </c>
      <c r="AF20" s="132">
        <v>1.1541816668457195E-5</v>
      </c>
      <c r="AG20" s="132">
        <v>1.0127528031299337E-5</v>
      </c>
      <c r="AH20" s="132">
        <v>7.6742208048822193E-5</v>
      </c>
      <c r="AI20" s="132">
        <v>1.7132823125793415E-5</v>
      </c>
      <c r="AJ20" s="132">
        <v>2.8341474126287599E-6</v>
      </c>
      <c r="AK20" s="132">
        <v>0</v>
      </c>
      <c r="AL20" s="132">
        <v>1.8535391129085555E-4</v>
      </c>
      <c r="AM20" s="132">
        <v>3.4942775739913657E-6</v>
      </c>
      <c r="AN20" s="132">
        <v>1.5212483940508787E-6</v>
      </c>
      <c r="AO20" s="132">
        <v>1.0055135984345698E-5</v>
      </c>
      <c r="AP20" s="132">
        <v>0</v>
      </c>
      <c r="AQ20" s="133">
        <v>4.1744440839368481E-5</v>
      </c>
    </row>
    <row r="21" spans="1:43" ht="39.950000000000003" customHeight="1">
      <c r="A21" s="16">
        <v>18</v>
      </c>
      <c r="B21" s="1" t="s">
        <v>33</v>
      </c>
      <c r="C21" s="130">
        <v>0</v>
      </c>
      <c r="D21" s="131">
        <v>0</v>
      </c>
      <c r="E21" s="131">
        <v>0</v>
      </c>
      <c r="F21" s="132">
        <v>0</v>
      </c>
      <c r="G21" s="132">
        <v>2.7112302849492329E-8</v>
      </c>
      <c r="H21" s="132">
        <v>0</v>
      </c>
      <c r="I21" s="132">
        <v>0</v>
      </c>
      <c r="J21" s="132">
        <v>0</v>
      </c>
      <c r="K21" s="132">
        <v>0</v>
      </c>
      <c r="L21" s="132">
        <v>0</v>
      </c>
      <c r="M21" s="132">
        <v>0</v>
      </c>
      <c r="N21" s="132">
        <v>0</v>
      </c>
      <c r="O21" s="132">
        <v>3.8948582238518792E-6</v>
      </c>
      <c r="P21" s="132">
        <v>4.5327352655637699E-7</v>
      </c>
      <c r="Q21" s="132">
        <v>0</v>
      </c>
      <c r="R21" s="132">
        <v>9.6879954152360352E-8</v>
      </c>
      <c r="S21" s="132">
        <v>9.5668824215764403E-8</v>
      </c>
      <c r="T21" s="131">
        <v>2.7584240731296207E-5</v>
      </c>
      <c r="U21" s="132">
        <v>1.1176645576000445E-5</v>
      </c>
      <c r="V21" s="132">
        <v>0</v>
      </c>
      <c r="W21" s="132">
        <v>2.4952829126714531E-6</v>
      </c>
      <c r="X21" s="132">
        <v>1.3899103325741373E-8</v>
      </c>
      <c r="Y21" s="132">
        <v>1.9705308696349438E-8</v>
      </c>
      <c r="Z21" s="132">
        <v>2.9373007077561973E-8</v>
      </c>
      <c r="AA21" s="132">
        <v>4.7970757487499656E-7</v>
      </c>
      <c r="AB21" s="132">
        <v>3.390449167514738E-7</v>
      </c>
      <c r="AC21" s="132">
        <v>2.081749882879415E-7</v>
      </c>
      <c r="AD21" s="132">
        <v>2.5540740958034278E-7</v>
      </c>
      <c r="AE21" s="132">
        <v>0</v>
      </c>
      <c r="AF21" s="132">
        <v>1.3827905626686102E-7</v>
      </c>
      <c r="AG21" s="132">
        <v>3.2855805262079722E-7</v>
      </c>
      <c r="AH21" s="132">
        <v>2.7812713730247954E-6</v>
      </c>
      <c r="AI21" s="132">
        <v>1.3521809510016846E-7</v>
      </c>
      <c r="AJ21" s="132">
        <v>4.6600124844547594E-8</v>
      </c>
      <c r="AK21" s="132">
        <v>1.119551470181496E-7</v>
      </c>
      <c r="AL21" s="132">
        <v>1.9639501970361715E-6</v>
      </c>
      <c r="AM21" s="132">
        <v>1.6159003565932686E-8</v>
      </c>
      <c r="AN21" s="132">
        <v>2.2511647873293544E-7</v>
      </c>
      <c r="AO21" s="132">
        <v>1.7359687065572872E-7</v>
      </c>
      <c r="AP21" s="132">
        <v>0</v>
      </c>
      <c r="AQ21" s="133">
        <v>0</v>
      </c>
    </row>
    <row r="22" spans="1:43" ht="39.950000000000003" customHeight="1">
      <c r="A22" s="16">
        <v>19</v>
      </c>
      <c r="B22" s="1" t="s">
        <v>34</v>
      </c>
      <c r="C22" s="130">
        <v>0</v>
      </c>
      <c r="D22" s="131">
        <v>0</v>
      </c>
      <c r="E22" s="131">
        <v>8.6074425017764822E-4</v>
      </c>
      <c r="F22" s="132">
        <v>0</v>
      </c>
      <c r="G22" s="132">
        <v>0</v>
      </c>
      <c r="H22" s="132">
        <v>0</v>
      </c>
      <c r="I22" s="132">
        <v>0</v>
      </c>
      <c r="J22" s="132">
        <v>0</v>
      </c>
      <c r="K22" s="132">
        <v>0</v>
      </c>
      <c r="L22" s="132">
        <v>0</v>
      </c>
      <c r="M22" s="132">
        <v>0</v>
      </c>
      <c r="N22" s="132">
        <v>0</v>
      </c>
      <c r="O22" s="132">
        <v>0</v>
      </c>
      <c r="P22" s="132">
        <v>0</v>
      </c>
      <c r="Q22" s="132">
        <v>0</v>
      </c>
      <c r="R22" s="132">
        <v>0</v>
      </c>
      <c r="S22" s="132">
        <v>0</v>
      </c>
      <c r="T22" s="132">
        <v>0</v>
      </c>
      <c r="U22" s="131">
        <v>1.7700181946105969E-3</v>
      </c>
      <c r="V22" s="132">
        <v>0</v>
      </c>
      <c r="W22" s="132">
        <v>0</v>
      </c>
      <c r="X22" s="132">
        <v>0</v>
      </c>
      <c r="Y22" s="132">
        <v>0</v>
      </c>
      <c r="Z22" s="132">
        <v>0</v>
      </c>
      <c r="AA22" s="132">
        <v>7.4056801077138793E-8</v>
      </c>
      <c r="AB22" s="132">
        <v>6.3011356105054163E-8</v>
      </c>
      <c r="AC22" s="132">
        <v>0</v>
      </c>
      <c r="AD22" s="132">
        <v>0</v>
      </c>
      <c r="AE22" s="132">
        <v>0</v>
      </c>
      <c r="AF22" s="132">
        <v>5.0551758330385837E-4</v>
      </c>
      <c r="AG22" s="132">
        <v>0</v>
      </c>
      <c r="AH22" s="132">
        <v>9.71967151989418E-5</v>
      </c>
      <c r="AI22" s="132">
        <v>7.4553005200781796E-7</v>
      </c>
      <c r="AJ22" s="132">
        <v>0</v>
      </c>
      <c r="AK22" s="132">
        <v>0</v>
      </c>
      <c r="AL22" s="132">
        <v>1.5170450247761077E-4</v>
      </c>
      <c r="AM22" s="132">
        <v>0</v>
      </c>
      <c r="AN22" s="132">
        <v>0</v>
      </c>
      <c r="AO22" s="132">
        <v>1.2305994096979488E-6</v>
      </c>
      <c r="AP22" s="132">
        <v>0</v>
      </c>
      <c r="AQ22" s="133">
        <v>0</v>
      </c>
    </row>
    <row r="23" spans="1:43" ht="39.950000000000003" customHeight="1">
      <c r="A23" s="16">
        <v>20</v>
      </c>
      <c r="B23" s="1" t="s">
        <v>35</v>
      </c>
      <c r="C23" s="130">
        <v>2.5773895252566405E-3</v>
      </c>
      <c r="D23" s="131">
        <v>7.4421995585122946E-3</v>
      </c>
      <c r="E23" s="131">
        <v>9.5649701841321582E-3</v>
      </c>
      <c r="F23" s="132">
        <v>1.2758288773204793E-2</v>
      </c>
      <c r="G23" s="132">
        <v>3.1859740163369824E-3</v>
      </c>
      <c r="H23" s="132">
        <v>4.0941190384272321E-3</v>
      </c>
      <c r="I23" s="132">
        <v>3.8373443066345102E-3</v>
      </c>
      <c r="J23" s="132">
        <v>2.8221943337870784E-3</v>
      </c>
      <c r="K23" s="132">
        <v>2.4128087619151033E-3</v>
      </c>
      <c r="L23" s="132">
        <v>6.2226782378221651E-4</v>
      </c>
      <c r="M23" s="132">
        <v>1.1025480827425622E-3</v>
      </c>
      <c r="N23" s="132">
        <v>1.0438580806657913E-3</v>
      </c>
      <c r="O23" s="132">
        <v>1.7454507366262788E-3</v>
      </c>
      <c r="P23" s="132">
        <v>1.5434422110985517E-3</v>
      </c>
      <c r="Q23" s="132">
        <v>4.7284322248942936E-3</v>
      </c>
      <c r="R23" s="132">
        <v>3.0298594066016384E-3</v>
      </c>
      <c r="S23" s="132">
        <v>2.7941199132781439E-3</v>
      </c>
      <c r="T23" s="132">
        <v>4.8138370527878649E-3</v>
      </c>
      <c r="U23" s="132">
        <v>1.7118587429884517E-3</v>
      </c>
      <c r="V23" s="131">
        <v>1.0878892814910541E-2</v>
      </c>
      <c r="W23" s="132">
        <v>2.9669370451198768E-3</v>
      </c>
      <c r="X23" s="132">
        <v>4.462158905716389E-3</v>
      </c>
      <c r="Y23" s="132">
        <v>5.7740795848570999E-3</v>
      </c>
      <c r="Z23" s="132">
        <v>3.3448992975988962E-3</v>
      </c>
      <c r="AA23" s="132">
        <v>1.81102777790386E-3</v>
      </c>
      <c r="AB23" s="132">
        <v>2.7627131727045282E-3</v>
      </c>
      <c r="AC23" s="132">
        <v>1.9593810409671807E-3</v>
      </c>
      <c r="AD23" s="132">
        <v>3.1234635044225613E-4</v>
      </c>
      <c r="AE23" s="132">
        <v>5.7521165718648921E-5</v>
      </c>
      <c r="AF23" s="132">
        <v>7.738829897928237E-3</v>
      </c>
      <c r="AG23" s="132">
        <v>2.6116897731266113E-3</v>
      </c>
      <c r="AH23" s="132">
        <v>2.4352432011226365E-3</v>
      </c>
      <c r="AI23" s="132">
        <v>2.1120643904367965E-3</v>
      </c>
      <c r="AJ23" s="132">
        <v>9.1852278544537829E-4</v>
      </c>
      <c r="AK23" s="132">
        <v>5.6415235917643171E-3</v>
      </c>
      <c r="AL23" s="132">
        <v>1.9496355743154452E-3</v>
      </c>
      <c r="AM23" s="132">
        <v>1.5986224691193927E-3</v>
      </c>
      <c r="AN23" s="132">
        <v>7.9676886777608439E-4</v>
      </c>
      <c r="AO23" s="132">
        <v>2.726326225921612E-3</v>
      </c>
      <c r="AP23" s="132">
        <v>1.7727045719117457E-2</v>
      </c>
      <c r="AQ23" s="133">
        <v>2.6239047590196074E-3</v>
      </c>
    </row>
    <row r="24" spans="1:43" ht="39.950000000000003" customHeight="1">
      <c r="A24" s="16">
        <v>21</v>
      </c>
      <c r="B24" s="1" t="s">
        <v>36</v>
      </c>
      <c r="C24" s="130">
        <v>2.3029682702149436E-3</v>
      </c>
      <c r="D24" s="131">
        <v>2.717391304347826E-3</v>
      </c>
      <c r="E24" s="131">
        <v>7.9575596816976125E-4</v>
      </c>
      <c r="F24" s="132">
        <v>7.7868852459016397E-3</v>
      </c>
      <c r="G24" s="132">
        <v>6.2247121070650485E-4</v>
      </c>
      <c r="H24" s="132">
        <v>2.1561017680034496E-3</v>
      </c>
      <c r="I24" s="132">
        <v>2.3778476643399557E-3</v>
      </c>
      <c r="J24" s="132">
        <v>2.8502521376891033E-3</v>
      </c>
      <c r="K24" s="132">
        <v>4.8245000699202907E-3</v>
      </c>
      <c r="L24" s="132">
        <v>2.9380655776236925E-3</v>
      </c>
      <c r="M24" s="132">
        <v>3.6231884057971015E-3</v>
      </c>
      <c r="N24" s="132">
        <v>3.9816232771822356E-3</v>
      </c>
      <c r="O24" s="132">
        <v>1.8548904901191411E-3</v>
      </c>
      <c r="P24" s="132">
        <v>2.7232497446953363E-3</v>
      </c>
      <c r="Q24" s="132">
        <v>1.1771630370806356E-3</v>
      </c>
      <c r="R24" s="132">
        <v>1.7037117877454011E-3</v>
      </c>
      <c r="S24" s="132">
        <v>1.6884003304953839E-3</v>
      </c>
      <c r="T24" s="132">
        <v>1.8832391713747645E-3</v>
      </c>
      <c r="U24" s="132">
        <v>8.9293686936333598E-4</v>
      </c>
      <c r="V24" s="132">
        <v>1.778827681404847E-3</v>
      </c>
      <c r="W24" s="131">
        <v>8.2922396986564811E-4</v>
      </c>
      <c r="X24" s="132">
        <v>1.4749118845400425E-2</v>
      </c>
      <c r="Y24" s="132">
        <v>2.981916121585225E-2</v>
      </c>
      <c r="Z24" s="132">
        <v>3.1764939448084176E-3</v>
      </c>
      <c r="AA24" s="132">
        <v>2.7984846104961904E-3</v>
      </c>
      <c r="AB24" s="132">
        <v>3.8393426770689395E-3</v>
      </c>
      <c r="AC24" s="132">
        <v>2.3543819421696791E-3</v>
      </c>
      <c r="AD24" s="132">
        <v>7.0857501566238502E-3</v>
      </c>
      <c r="AE24" s="132">
        <v>9.9935062569250516E-3</v>
      </c>
      <c r="AF24" s="132">
        <v>5.016604092252565E-3</v>
      </c>
      <c r="AG24" s="132">
        <v>2.9068351750864961E-3</v>
      </c>
      <c r="AH24" s="132">
        <v>7.3618541843523582E-3</v>
      </c>
      <c r="AI24" s="132">
        <v>6.381665484582931E-3</v>
      </c>
      <c r="AJ24" s="132">
        <v>2.154470033181026E-3</v>
      </c>
      <c r="AK24" s="132">
        <v>1.8917498686284813E-3</v>
      </c>
      <c r="AL24" s="132">
        <v>1.253452942839034E-3</v>
      </c>
      <c r="AM24" s="132">
        <v>1.7960293189650987E-3</v>
      </c>
      <c r="AN24" s="132">
        <v>1.264118066322012E-3</v>
      </c>
      <c r="AO24" s="132">
        <v>3.2220114912201738E-3</v>
      </c>
      <c r="AP24" s="132">
        <v>0</v>
      </c>
      <c r="AQ24" s="133">
        <v>1.3382302648209002E-4</v>
      </c>
    </row>
    <row r="25" spans="1:43" ht="39.950000000000003" customHeight="1">
      <c r="A25" s="16">
        <v>22</v>
      </c>
      <c r="B25" s="1" t="s">
        <v>37</v>
      </c>
      <c r="C25" s="130">
        <v>6.4327287714693151E-3</v>
      </c>
      <c r="D25" s="131">
        <v>1.0078935154584762E-2</v>
      </c>
      <c r="E25" s="131">
        <v>4.9191619852615288E-4</v>
      </c>
      <c r="F25" s="132">
        <v>1.1654112998416044E-2</v>
      </c>
      <c r="G25" s="132">
        <v>7.1798608314308015E-3</v>
      </c>
      <c r="H25" s="132">
        <v>1.4794607704271899E-2</v>
      </c>
      <c r="I25" s="132">
        <v>1.1901652762121724E-2</v>
      </c>
      <c r="J25" s="132">
        <v>1.2604745915753451E-2</v>
      </c>
      <c r="K25" s="132">
        <v>2.2951388624983679E-2</v>
      </c>
      <c r="L25" s="132">
        <v>2.6226473487215039E-2</v>
      </c>
      <c r="M25" s="132">
        <v>1.8664694730712524E-2</v>
      </c>
      <c r="N25" s="132">
        <v>1.4073808652813408E-2</v>
      </c>
      <c r="O25" s="132">
        <v>6.8798781165061726E-3</v>
      </c>
      <c r="P25" s="132">
        <v>6.3129152449004754E-3</v>
      </c>
      <c r="Q25" s="132">
        <v>6.185385356786568E-3</v>
      </c>
      <c r="R25" s="132">
        <v>1.4804649274562766E-2</v>
      </c>
      <c r="S25" s="132">
        <v>5.8626331150280738E-3</v>
      </c>
      <c r="T25" s="132">
        <v>4.6566831599337008E-3</v>
      </c>
      <c r="U25" s="132">
        <v>1.0874222147316382E-2</v>
      </c>
      <c r="V25" s="132">
        <v>1.4330329284696004E-2</v>
      </c>
      <c r="W25" s="132">
        <v>2.1228713692608273E-3</v>
      </c>
      <c r="X25" s="131">
        <v>5.5675233509346785E-2</v>
      </c>
      <c r="Y25" s="132">
        <v>2.9667335335891432E-2</v>
      </c>
      <c r="Z25" s="132">
        <v>4.5586173139559427E-2</v>
      </c>
      <c r="AA25" s="132">
        <v>3.3044584249669025E-3</v>
      </c>
      <c r="AB25" s="132">
        <v>2.6019686269606934E-2</v>
      </c>
      <c r="AC25" s="132">
        <v>2.8602153711366923E-3</v>
      </c>
      <c r="AD25" s="132">
        <v>6.8794810307836072E-3</v>
      </c>
      <c r="AE25" s="132">
        <v>0</v>
      </c>
      <c r="AF25" s="132">
        <v>7.797287248326114E-3</v>
      </c>
      <c r="AG25" s="132">
        <v>3.0941214386675576E-3</v>
      </c>
      <c r="AH25" s="132">
        <v>7.4103344609990308E-3</v>
      </c>
      <c r="AI25" s="132">
        <v>1.1649571335132955E-2</v>
      </c>
      <c r="AJ25" s="132">
        <v>8.297964450907868E-3</v>
      </c>
      <c r="AK25" s="132">
        <v>2.8586112808379137E-3</v>
      </c>
      <c r="AL25" s="132">
        <v>3.5195757736744353E-3</v>
      </c>
      <c r="AM25" s="132">
        <v>3.5025698087322428E-2</v>
      </c>
      <c r="AN25" s="132">
        <v>2.2361463280523731E-2</v>
      </c>
      <c r="AO25" s="132">
        <v>1.7998809865108982E-2</v>
      </c>
      <c r="AP25" s="132">
        <v>0</v>
      </c>
      <c r="AQ25" s="133">
        <v>2.8218760452430082E-3</v>
      </c>
    </row>
    <row r="26" spans="1:43" ht="39.950000000000003" customHeight="1">
      <c r="A26" s="16">
        <v>23</v>
      </c>
      <c r="B26" s="1" t="s">
        <v>38</v>
      </c>
      <c r="C26" s="130">
        <v>1.0816956427516682E-3</v>
      </c>
      <c r="D26" s="131">
        <v>0</v>
      </c>
      <c r="E26" s="131">
        <v>2.587594310471446E-4</v>
      </c>
      <c r="F26" s="132">
        <v>2.7986317153008795E-3</v>
      </c>
      <c r="G26" s="132">
        <v>1.8103548642066111E-3</v>
      </c>
      <c r="H26" s="132">
        <v>6.3099809511496464E-4</v>
      </c>
      <c r="I26" s="132">
        <v>8.2309991604856078E-4</v>
      </c>
      <c r="J26" s="132">
        <v>1.0694179511595431E-3</v>
      </c>
      <c r="K26" s="132">
        <v>1.3641771151555518E-3</v>
      </c>
      <c r="L26" s="132">
        <v>1.0318142549570592E-3</v>
      </c>
      <c r="M26" s="132">
        <v>0</v>
      </c>
      <c r="N26" s="132">
        <v>7.96751857108921E-4</v>
      </c>
      <c r="O26" s="132">
        <v>6.263613822807745E-4</v>
      </c>
      <c r="P26" s="132">
        <v>5.5345685637565823E-4</v>
      </c>
      <c r="Q26" s="132">
        <v>0</v>
      </c>
      <c r="R26" s="132">
        <v>5.7963342545914152E-4</v>
      </c>
      <c r="S26" s="132">
        <v>4.9061762297188246E-4</v>
      </c>
      <c r="T26" s="132">
        <v>0</v>
      </c>
      <c r="U26" s="132">
        <v>6.0975635193625741E-4</v>
      </c>
      <c r="V26" s="132">
        <v>8.051733601737365E-4</v>
      </c>
      <c r="W26" s="132">
        <v>8.802307049968663E-4</v>
      </c>
      <c r="X26" s="132">
        <v>9.1983406081945192E-4</v>
      </c>
      <c r="Y26" s="131">
        <v>8.6271728430539346E-2</v>
      </c>
      <c r="Z26" s="132">
        <v>9.145595888101106E-3</v>
      </c>
      <c r="AA26" s="132">
        <v>1.0922756547288054E-3</v>
      </c>
      <c r="AB26" s="132">
        <v>4.4612292290525648E-3</v>
      </c>
      <c r="AC26" s="132">
        <v>1.2872715338078902E-3</v>
      </c>
      <c r="AD26" s="132">
        <v>1.1093235085966654E-3</v>
      </c>
      <c r="AE26" s="132">
        <v>6.2720753298697303E-6</v>
      </c>
      <c r="AF26" s="132">
        <v>1.9281355845013378E-3</v>
      </c>
      <c r="AG26" s="132">
        <v>1.6469352865272268E-3</v>
      </c>
      <c r="AH26" s="132">
        <v>3.8748985978244986E-3</v>
      </c>
      <c r="AI26" s="132">
        <v>8.7747744902610739E-3</v>
      </c>
      <c r="AJ26" s="132">
        <v>4.4723217824139535E-3</v>
      </c>
      <c r="AK26" s="132">
        <v>2.2145347334767292E-3</v>
      </c>
      <c r="AL26" s="132">
        <v>7.0725190805279853E-4</v>
      </c>
      <c r="AM26" s="132">
        <v>1.1554178216185981E-2</v>
      </c>
      <c r="AN26" s="132">
        <v>9.0051857264248081E-3</v>
      </c>
      <c r="AO26" s="132">
        <v>7.3158400075593981E-3</v>
      </c>
      <c r="AP26" s="132">
        <v>0</v>
      </c>
      <c r="AQ26" s="133">
        <v>1.6826115472252136E-3</v>
      </c>
    </row>
    <row r="27" spans="1:43" ht="39.950000000000003" customHeight="1">
      <c r="A27" s="16">
        <v>24</v>
      </c>
      <c r="B27" s="1" t="s">
        <v>39</v>
      </c>
      <c r="C27" s="130">
        <v>4.110805219730804E-4</v>
      </c>
      <c r="D27" s="131">
        <v>0</v>
      </c>
      <c r="E27" s="131">
        <v>0</v>
      </c>
      <c r="F27" s="132">
        <v>5.6434520370168557E-4</v>
      </c>
      <c r="G27" s="132">
        <v>4.9265769765627918E-4</v>
      </c>
      <c r="H27" s="132">
        <v>1.484478543587875E-4</v>
      </c>
      <c r="I27" s="132">
        <v>2.1124527069603632E-4</v>
      </c>
      <c r="J27" s="132">
        <v>1.8114478803316545E-3</v>
      </c>
      <c r="K27" s="132">
        <v>2.5514306300762819E-3</v>
      </c>
      <c r="L27" s="132">
        <v>0</v>
      </c>
      <c r="M27" s="132">
        <v>0</v>
      </c>
      <c r="N27" s="132">
        <v>0</v>
      </c>
      <c r="O27" s="132">
        <v>1.9647603581823684E-4</v>
      </c>
      <c r="P27" s="132">
        <v>0</v>
      </c>
      <c r="Q27" s="132">
        <v>0</v>
      </c>
      <c r="R27" s="132">
        <v>3.3395231960229248E-4</v>
      </c>
      <c r="S27" s="132">
        <v>1.4839985957884608E-4</v>
      </c>
      <c r="T27" s="132">
        <v>0</v>
      </c>
      <c r="U27" s="132">
        <v>9.836608961743818E-4</v>
      </c>
      <c r="V27" s="132">
        <v>2.9393397639825377E-4</v>
      </c>
      <c r="W27" s="132">
        <v>1.1158134485404127E-3</v>
      </c>
      <c r="X27" s="132">
        <v>7.0716975940718161E-3</v>
      </c>
      <c r="Y27" s="132">
        <v>1.1615285602573537E-3</v>
      </c>
      <c r="Z27" s="131">
        <v>0</v>
      </c>
      <c r="AA27" s="132">
        <v>7.4907502608934475E-4</v>
      </c>
      <c r="AB27" s="132">
        <v>1.0951757559955464E-3</v>
      </c>
      <c r="AC27" s="132">
        <v>2.1796932298506072E-3</v>
      </c>
      <c r="AD27" s="132">
        <v>2.5726210867990933E-5</v>
      </c>
      <c r="AE27" s="132">
        <v>0</v>
      </c>
      <c r="AF27" s="132">
        <v>3.3792961688111907E-3</v>
      </c>
      <c r="AG27" s="132">
        <v>2.1548515484994899E-3</v>
      </c>
      <c r="AH27" s="132">
        <v>1.6535282158406859E-2</v>
      </c>
      <c r="AI27" s="132">
        <v>3.1953799715498067E-3</v>
      </c>
      <c r="AJ27" s="132">
        <v>2.5977538418251473E-3</v>
      </c>
      <c r="AK27" s="132">
        <v>1.4471910636175645E-5</v>
      </c>
      <c r="AL27" s="132">
        <v>1.9030539985932527E-4</v>
      </c>
      <c r="AM27" s="132">
        <v>3.2309523097320401E-2</v>
      </c>
      <c r="AN27" s="132">
        <v>1.0892561410643806E-2</v>
      </c>
      <c r="AO27" s="132">
        <v>9.0508176520460362E-3</v>
      </c>
      <c r="AP27" s="132">
        <v>0</v>
      </c>
      <c r="AQ27" s="133">
        <v>9.8791668523039028E-3</v>
      </c>
    </row>
    <row r="28" spans="1:43" ht="39.950000000000003" customHeight="1">
      <c r="A28" s="16">
        <v>25</v>
      </c>
      <c r="B28" s="1" t="s">
        <v>192</v>
      </c>
      <c r="C28" s="130">
        <v>1.3587380873598605E-2</v>
      </c>
      <c r="D28" s="131">
        <v>1.5705260116540474E-2</v>
      </c>
      <c r="E28" s="131">
        <v>1.0731233437721024E-2</v>
      </c>
      <c r="F28" s="132">
        <v>8.2903176352885771E-3</v>
      </c>
      <c r="G28" s="132">
        <v>1.976050280918018E-2</v>
      </c>
      <c r="H28" s="132">
        <v>2.1028388383724957E-2</v>
      </c>
      <c r="I28" s="132">
        <v>2.5490780399324724E-2</v>
      </c>
      <c r="J28" s="132">
        <v>2.1541790679473188E-2</v>
      </c>
      <c r="K28" s="132">
        <v>1.1946407831621019E-2</v>
      </c>
      <c r="L28" s="132">
        <v>1.3839233794079267E-2</v>
      </c>
      <c r="M28" s="132">
        <v>1.9631575145675591E-2</v>
      </c>
      <c r="N28" s="132">
        <v>1.5931338899228806E-2</v>
      </c>
      <c r="O28" s="132">
        <v>1.3812830614019472E-2</v>
      </c>
      <c r="P28" s="132">
        <v>1.1804339386356985E-2</v>
      </c>
      <c r="Q28" s="132">
        <v>1.5732991594085866E-2</v>
      </c>
      <c r="R28" s="132">
        <v>1.4202760332512365E-2</v>
      </c>
      <c r="S28" s="132">
        <v>1.5921907739659041E-2</v>
      </c>
      <c r="T28" s="132">
        <v>1.5646106594444278E-2</v>
      </c>
      <c r="U28" s="132">
        <v>2.0933334919153463E-2</v>
      </c>
      <c r="V28" s="132">
        <v>2.2818231448512652E-2</v>
      </c>
      <c r="W28" s="132">
        <v>1.9222013016376386E-2</v>
      </c>
      <c r="X28" s="132">
        <v>6.1270334075617522E-3</v>
      </c>
      <c r="Y28" s="132">
        <v>6.5376218933046286E-3</v>
      </c>
      <c r="Z28" s="132">
        <v>4.2231293058175804E-3</v>
      </c>
      <c r="AA28" s="131">
        <v>3.5557478203523084E-3</v>
      </c>
      <c r="AB28" s="132">
        <v>3.01448938882018E-3</v>
      </c>
      <c r="AC28" s="132">
        <v>1.4118178129539488E-3</v>
      </c>
      <c r="AD28" s="132">
        <v>3.8332087057168905E-4</v>
      </c>
      <c r="AE28" s="132">
        <v>1.0838108108019092E-4</v>
      </c>
      <c r="AF28" s="132">
        <v>2.3949764454385004E-3</v>
      </c>
      <c r="AG28" s="132">
        <v>3.5065481869545924E-3</v>
      </c>
      <c r="AH28" s="132">
        <v>2.2534860823054145E-3</v>
      </c>
      <c r="AI28" s="132">
        <v>3.6801676968900039E-3</v>
      </c>
      <c r="AJ28" s="132">
        <v>1.7106263484060222E-2</v>
      </c>
      <c r="AK28" s="132">
        <v>8.1089649921744656E-3</v>
      </c>
      <c r="AL28" s="132">
        <v>4.4986822415665579E-3</v>
      </c>
      <c r="AM28" s="132">
        <v>1.2589518254674499E-2</v>
      </c>
      <c r="AN28" s="132">
        <v>2.8318443713587622E-2</v>
      </c>
      <c r="AO28" s="132">
        <v>5.9269308461000862E-3</v>
      </c>
      <c r="AP28" s="132">
        <v>5.3587458815958597E-2</v>
      </c>
      <c r="AQ28" s="133">
        <v>3.5663945474522494E-3</v>
      </c>
    </row>
    <row r="29" spans="1:43" ht="39.950000000000003" customHeight="1">
      <c r="A29" s="16">
        <v>26</v>
      </c>
      <c r="B29" s="1" t="s">
        <v>193</v>
      </c>
      <c r="C29" s="130">
        <v>2.5377595021685066E-2</v>
      </c>
      <c r="D29" s="131">
        <v>1.5351210307214969E-2</v>
      </c>
      <c r="E29" s="131">
        <v>1.1738043035967732E-2</v>
      </c>
      <c r="F29" s="132">
        <v>1.0418690274077044E-2</v>
      </c>
      <c r="G29" s="132">
        <v>2.5661632277035741E-3</v>
      </c>
      <c r="H29" s="132">
        <v>2.2127632163396825E-2</v>
      </c>
      <c r="I29" s="132">
        <v>5.4165503883707037E-3</v>
      </c>
      <c r="J29" s="132">
        <v>1.6514639751677583E-3</v>
      </c>
      <c r="K29" s="132">
        <v>2.7649781674860693E-3</v>
      </c>
      <c r="L29" s="132">
        <v>1.1065235619256294E-3</v>
      </c>
      <c r="M29" s="132">
        <v>2.2742533788466619E-3</v>
      </c>
      <c r="N29" s="132">
        <v>1.3457450315258045E-3</v>
      </c>
      <c r="O29" s="132">
        <v>3.6944245870256477E-3</v>
      </c>
      <c r="P29" s="132">
        <v>4.7007601893873591E-3</v>
      </c>
      <c r="Q29" s="132">
        <v>4.9875621480769058E-3</v>
      </c>
      <c r="R29" s="132">
        <v>1.2558902212118422E-3</v>
      </c>
      <c r="S29" s="132">
        <v>3.7205697048057259E-3</v>
      </c>
      <c r="T29" s="132">
        <v>3.5462934043032695E-3</v>
      </c>
      <c r="U29" s="132">
        <v>3.783314621654908E-3</v>
      </c>
      <c r="V29" s="132">
        <v>2.8271282556925521E-3</v>
      </c>
      <c r="W29" s="132">
        <v>4.7450036161615873E-3</v>
      </c>
      <c r="X29" s="132">
        <v>5.4708942408048693E-4</v>
      </c>
      <c r="Y29" s="132">
        <v>3.2465005687143979E-3</v>
      </c>
      <c r="Z29" s="132">
        <v>5.0677426889368547E-3</v>
      </c>
      <c r="AA29" s="132">
        <v>5.213468613312509E-3</v>
      </c>
      <c r="AB29" s="131">
        <v>4.8122321565895613E-3</v>
      </c>
      <c r="AC29" s="132">
        <v>2.1904613538033927E-3</v>
      </c>
      <c r="AD29" s="132">
        <v>1.4752639572636571E-3</v>
      </c>
      <c r="AE29" s="132">
        <v>4.6007274907382538E-4</v>
      </c>
      <c r="AF29" s="132">
        <v>2.2746374862769297E-3</v>
      </c>
      <c r="AG29" s="132">
        <v>3.693699827931946E-3</v>
      </c>
      <c r="AH29" s="132">
        <v>4.7901425311771646E-3</v>
      </c>
      <c r="AI29" s="132">
        <v>6.4522971966381789E-3</v>
      </c>
      <c r="AJ29" s="132">
        <v>4.0549838902968318E-3</v>
      </c>
      <c r="AK29" s="132">
        <v>1.6564786806751188E-2</v>
      </c>
      <c r="AL29" s="132">
        <v>4.9425586925078051E-3</v>
      </c>
      <c r="AM29" s="132">
        <v>1.9549736395315136E-2</v>
      </c>
      <c r="AN29" s="132">
        <v>4.2363108982907079E-2</v>
      </c>
      <c r="AO29" s="132">
        <v>1.3215983239846992E-2</v>
      </c>
      <c r="AP29" s="132">
        <v>7.38647205624995E-2</v>
      </c>
      <c r="AQ29" s="133">
        <v>1.3579984117842218E-3</v>
      </c>
    </row>
    <row r="30" spans="1:43" ht="39.950000000000003" customHeight="1">
      <c r="A30" s="16">
        <v>27</v>
      </c>
      <c r="B30" s="1" t="s">
        <v>40</v>
      </c>
      <c r="C30" s="130">
        <v>7.4204206665963758E-3</v>
      </c>
      <c r="D30" s="131">
        <v>6.1139204386602263E-3</v>
      </c>
      <c r="E30" s="131">
        <v>7.3604898932623916E-3</v>
      </c>
      <c r="F30" s="132">
        <v>4.3031308879750665E-2</v>
      </c>
      <c r="G30" s="132">
        <v>4.9236072519453743E-3</v>
      </c>
      <c r="H30" s="132">
        <v>1.3097868365357484E-2</v>
      </c>
      <c r="I30" s="132">
        <v>9.0892022700892385E-3</v>
      </c>
      <c r="J30" s="132">
        <v>3.288639510965378E-3</v>
      </c>
      <c r="K30" s="132">
        <v>8.3901467260596215E-3</v>
      </c>
      <c r="L30" s="132">
        <v>3.8781133600809489E-3</v>
      </c>
      <c r="M30" s="132">
        <v>4.5288299545631306E-3</v>
      </c>
      <c r="N30" s="132">
        <v>8.1926741940678942E-3</v>
      </c>
      <c r="O30" s="132">
        <v>5.5109757272592142E-3</v>
      </c>
      <c r="P30" s="132">
        <v>4.6804247391536357E-3</v>
      </c>
      <c r="Q30" s="132">
        <v>9.2698405238309245E-3</v>
      </c>
      <c r="R30" s="132">
        <v>2.3326711615798486E-3</v>
      </c>
      <c r="S30" s="132">
        <v>4.5261943600211924E-3</v>
      </c>
      <c r="T30" s="132">
        <v>2.8247617343715795E-3</v>
      </c>
      <c r="U30" s="132">
        <v>9.9782267908628021E-3</v>
      </c>
      <c r="V30" s="132">
        <v>7.7162894489035041E-3</v>
      </c>
      <c r="W30" s="132">
        <v>9.8690645509862882E-3</v>
      </c>
      <c r="X30" s="132">
        <v>1.2360965380568932E-2</v>
      </c>
      <c r="Y30" s="132">
        <v>2.126484512906375E-2</v>
      </c>
      <c r="Z30" s="132">
        <v>2.4435002165807282E-2</v>
      </c>
      <c r="AA30" s="132">
        <v>1.5543160394844076E-2</v>
      </c>
      <c r="AB30" s="132">
        <v>1.1643150595330247E-2</v>
      </c>
      <c r="AC30" s="131">
        <v>3.7545053602323769E-2</v>
      </c>
      <c r="AD30" s="132">
        <v>5.9370855073295134E-2</v>
      </c>
      <c r="AE30" s="132">
        <v>5.6382720174635567E-2</v>
      </c>
      <c r="AF30" s="132">
        <v>1.264092883842725E-2</v>
      </c>
      <c r="AG30" s="132">
        <v>4.3649728150069629E-3</v>
      </c>
      <c r="AH30" s="132">
        <v>1.6896740631962903E-2</v>
      </c>
      <c r="AI30" s="132">
        <v>6.0534094964952477E-3</v>
      </c>
      <c r="AJ30" s="132">
        <v>6.4057739995000557E-3</v>
      </c>
      <c r="AK30" s="132">
        <v>1.9310949964953791E-2</v>
      </c>
      <c r="AL30" s="132">
        <v>7.5098396324313503E-3</v>
      </c>
      <c r="AM30" s="132">
        <v>1.598168494581876E-2</v>
      </c>
      <c r="AN30" s="132">
        <v>4.3109171916275385E-3</v>
      </c>
      <c r="AO30" s="132">
        <v>5.2705082907411605E-3</v>
      </c>
      <c r="AP30" s="132">
        <v>0</v>
      </c>
      <c r="AQ30" s="133">
        <v>2.5090955661014715E-3</v>
      </c>
    </row>
    <row r="31" spans="1:43" ht="39.950000000000003" customHeight="1">
      <c r="A31" s="16">
        <v>28</v>
      </c>
      <c r="B31" s="1" t="s">
        <v>191</v>
      </c>
      <c r="C31" s="130">
        <v>1.5522651802052837E-2</v>
      </c>
      <c r="D31" s="131">
        <v>2.7172057114080786E-3</v>
      </c>
      <c r="E31" s="131">
        <v>5.3046774631202798E-4</v>
      </c>
      <c r="F31" s="132">
        <v>6.1471211176117183E-3</v>
      </c>
      <c r="G31" s="132">
        <v>2.539160058494274E-3</v>
      </c>
      <c r="H31" s="132">
        <v>4.7430999222854249E-3</v>
      </c>
      <c r="I31" s="132">
        <v>3.9116757529881734E-3</v>
      </c>
      <c r="J31" s="132">
        <v>1.5346463303194935E-3</v>
      </c>
      <c r="K31" s="132">
        <v>4.4745929880494386E-3</v>
      </c>
      <c r="L31" s="132">
        <v>1.0576313686900406E-3</v>
      </c>
      <c r="M31" s="132">
        <v>2.4152939656960698E-3</v>
      </c>
      <c r="N31" s="132">
        <v>4.7980387937227292E-3</v>
      </c>
      <c r="O31" s="132">
        <v>3.8522017476707812E-3</v>
      </c>
      <c r="P31" s="132">
        <v>3.7442126584976408E-3</v>
      </c>
      <c r="Q31" s="132">
        <v>2.3541652779238914E-3</v>
      </c>
      <c r="R31" s="132">
        <v>1.1094589437536568E-3</v>
      </c>
      <c r="S31" s="132">
        <v>2.5503880025746408E-3</v>
      </c>
      <c r="T31" s="132">
        <v>1.8831105495257492E-3</v>
      </c>
      <c r="U31" s="132">
        <v>1.8750393550997081E-3</v>
      </c>
      <c r="V31" s="132">
        <v>4.0839094137848564E-3</v>
      </c>
      <c r="W31" s="132">
        <v>5.4614152453624342E-3</v>
      </c>
      <c r="X31" s="132">
        <v>5.9284694522544219E-3</v>
      </c>
      <c r="Y31" s="132">
        <v>1.331782241125811E-3</v>
      </c>
      <c r="Z31" s="132">
        <v>2.1836904347389123E-3</v>
      </c>
      <c r="AA31" s="132">
        <v>3.4848984444040845E-2</v>
      </c>
      <c r="AB31" s="132">
        <v>2.0342549276294801E-2</v>
      </c>
      <c r="AC31" s="132">
        <v>1.5416891653196868E-2</v>
      </c>
      <c r="AD31" s="131">
        <v>6.7763989212370215E-2</v>
      </c>
      <c r="AE31" s="132">
        <v>7.9376836914045405E-3</v>
      </c>
      <c r="AF31" s="132">
        <v>1.5093287176259497E-2</v>
      </c>
      <c r="AG31" s="132">
        <v>2.5789636815786145E-2</v>
      </c>
      <c r="AH31" s="132">
        <v>2.114241708538178E-3</v>
      </c>
      <c r="AI31" s="132">
        <v>6.6430155280248248E-3</v>
      </c>
      <c r="AJ31" s="132">
        <v>1.6504081729370155E-2</v>
      </c>
      <c r="AK31" s="132">
        <v>1.8958242669930677E-2</v>
      </c>
      <c r="AL31" s="132">
        <v>8.2207983988883074E-3</v>
      </c>
      <c r="AM31" s="132">
        <v>1.1454972167582584E-2</v>
      </c>
      <c r="AN31" s="132">
        <v>1.0050781166961642E-2</v>
      </c>
      <c r="AO31" s="132">
        <v>1.7915395139602039E-2</v>
      </c>
      <c r="AP31" s="132">
        <v>0</v>
      </c>
      <c r="AQ31" s="133">
        <v>3.1803100384314331E-2</v>
      </c>
    </row>
    <row r="32" spans="1:43" ht="39.950000000000003" customHeight="1">
      <c r="A32" s="16"/>
      <c r="B32" s="1" t="s">
        <v>190</v>
      </c>
      <c r="C32" s="130">
        <v>0</v>
      </c>
      <c r="D32" s="131">
        <v>0</v>
      </c>
      <c r="E32" s="131">
        <v>0</v>
      </c>
      <c r="F32" s="132">
        <v>0</v>
      </c>
      <c r="G32" s="132">
        <v>0</v>
      </c>
      <c r="H32" s="132">
        <v>0</v>
      </c>
      <c r="I32" s="132">
        <v>0</v>
      </c>
      <c r="J32" s="132">
        <v>0</v>
      </c>
      <c r="K32" s="132">
        <v>0</v>
      </c>
      <c r="L32" s="132">
        <v>0</v>
      </c>
      <c r="M32" s="132">
        <v>0</v>
      </c>
      <c r="N32" s="132">
        <v>0</v>
      </c>
      <c r="O32" s="132">
        <v>0</v>
      </c>
      <c r="P32" s="132">
        <v>0</v>
      </c>
      <c r="Q32" s="132">
        <v>0</v>
      </c>
      <c r="R32" s="132">
        <v>0</v>
      </c>
      <c r="S32" s="132">
        <v>0</v>
      </c>
      <c r="T32" s="132">
        <v>0</v>
      </c>
      <c r="U32" s="132">
        <v>0</v>
      </c>
      <c r="V32" s="132">
        <v>0</v>
      </c>
      <c r="W32" s="132">
        <v>0</v>
      </c>
      <c r="X32" s="132">
        <v>0</v>
      </c>
      <c r="Y32" s="132">
        <v>0</v>
      </c>
      <c r="Z32" s="132">
        <v>0</v>
      </c>
      <c r="AA32" s="132">
        <v>0</v>
      </c>
      <c r="AB32" s="132">
        <v>0</v>
      </c>
      <c r="AC32" s="132">
        <v>0</v>
      </c>
      <c r="AD32" s="132">
        <v>0</v>
      </c>
      <c r="AE32" s="131">
        <v>0</v>
      </c>
      <c r="AF32" s="132">
        <v>0</v>
      </c>
      <c r="AG32" s="132">
        <v>0</v>
      </c>
      <c r="AH32" s="132">
        <v>0</v>
      </c>
      <c r="AI32" s="132">
        <v>0</v>
      </c>
      <c r="AJ32" s="132">
        <v>0</v>
      </c>
      <c r="AK32" s="132">
        <v>0</v>
      </c>
      <c r="AL32" s="132">
        <v>0</v>
      </c>
      <c r="AM32" s="132">
        <v>0</v>
      </c>
      <c r="AN32" s="132">
        <v>0</v>
      </c>
      <c r="AO32" s="132">
        <v>0</v>
      </c>
      <c r="AP32" s="132">
        <v>0</v>
      </c>
      <c r="AQ32" s="133">
        <v>0</v>
      </c>
    </row>
    <row r="33" spans="1:43" ht="39.950000000000003" customHeight="1">
      <c r="A33" s="16">
        <v>29</v>
      </c>
      <c r="B33" s="1" t="s">
        <v>42</v>
      </c>
      <c r="C33" s="130">
        <v>1.5604904381166391E-2</v>
      </c>
      <c r="D33" s="131">
        <v>1.9886075974434213E-2</v>
      </c>
      <c r="E33" s="131">
        <v>1.1470338493090581E-2</v>
      </c>
      <c r="F33" s="132">
        <v>2.1539791383336494E-2</v>
      </c>
      <c r="G33" s="132">
        <v>2.143928447681042E-2</v>
      </c>
      <c r="H33" s="132">
        <v>1.1475284736511491E-2</v>
      </c>
      <c r="I33" s="132">
        <v>2.0820287650571107E-2</v>
      </c>
      <c r="J33" s="132">
        <v>1.9545597625147994E-2</v>
      </c>
      <c r="K33" s="132">
        <v>4.1074109606009018E-2</v>
      </c>
      <c r="L33" s="132">
        <v>1.821719995247692E-2</v>
      </c>
      <c r="M33" s="132">
        <v>1.7676511977274857E-2</v>
      </c>
      <c r="N33" s="132">
        <v>1.4670791285496559E-2</v>
      </c>
      <c r="O33" s="132">
        <v>1.1201112455833906E-2</v>
      </c>
      <c r="P33" s="132">
        <v>8.9831245069001697E-3</v>
      </c>
      <c r="Q33" s="132">
        <v>1.1355567595867191E-2</v>
      </c>
      <c r="R33" s="132">
        <v>8.7166338417002387E-3</v>
      </c>
      <c r="S33" s="132">
        <v>1.2308043639351066E-2</v>
      </c>
      <c r="T33" s="132">
        <v>1.2528806640287262E-2</v>
      </c>
      <c r="U33" s="132">
        <v>1.2890943858740785E-2</v>
      </c>
      <c r="V33" s="132">
        <v>3.9990055187762344E-2</v>
      </c>
      <c r="W33" s="132">
        <v>1.8874851916360538E-2</v>
      </c>
      <c r="X33" s="132">
        <v>2.3872170305511357E-2</v>
      </c>
      <c r="Y33" s="132">
        <v>1.1016780253922586E-2</v>
      </c>
      <c r="Z33" s="132">
        <v>2.8895850629517803E-2</v>
      </c>
      <c r="AA33" s="132">
        <v>2.2467844762778869E-2</v>
      </c>
      <c r="AB33" s="132">
        <v>9.109221922646767E-3</v>
      </c>
      <c r="AC33" s="132">
        <v>1.9136373101272794E-2</v>
      </c>
      <c r="AD33" s="132">
        <v>1.877647375843569E-3</v>
      </c>
      <c r="AE33" s="132">
        <v>1.1976667346403112E-4</v>
      </c>
      <c r="AF33" s="131">
        <v>9.1251321093056753E-2</v>
      </c>
      <c r="AG33" s="132">
        <v>1.2860949252805344E-2</v>
      </c>
      <c r="AH33" s="132">
        <v>1.759832941227055E-2</v>
      </c>
      <c r="AI33" s="132">
        <v>1.1983083333359876E-2</v>
      </c>
      <c r="AJ33" s="132">
        <v>8.2812718353292691E-3</v>
      </c>
      <c r="AK33" s="132">
        <v>1.9213751238914861E-2</v>
      </c>
      <c r="AL33" s="132">
        <v>6.9266558444378706E-3</v>
      </c>
      <c r="AM33" s="132">
        <v>5.5811345324967732E-2</v>
      </c>
      <c r="AN33" s="132">
        <v>1.6561663178279319E-2</v>
      </c>
      <c r="AO33" s="132">
        <v>1.2171499646261632E-2</v>
      </c>
      <c r="AP33" s="132">
        <v>3.3771150874377355E-2</v>
      </c>
      <c r="AQ33" s="133">
        <v>5.6108516736843958E-2</v>
      </c>
    </row>
    <row r="34" spans="1:43" ht="39.950000000000003" customHeight="1">
      <c r="A34" s="16">
        <v>30</v>
      </c>
      <c r="B34" s="1" t="s">
        <v>43</v>
      </c>
      <c r="C34" s="130">
        <v>3.8905525285755998E-3</v>
      </c>
      <c r="D34" s="131">
        <v>0</v>
      </c>
      <c r="E34" s="131">
        <v>4.760221369224194E-3</v>
      </c>
      <c r="F34" s="132">
        <v>3.3710105905349619E-3</v>
      </c>
      <c r="G34" s="132">
        <v>3.4604528366680345E-3</v>
      </c>
      <c r="H34" s="132">
        <v>4.1917933251702927E-3</v>
      </c>
      <c r="I34" s="132">
        <v>5.2767609486516565E-3</v>
      </c>
      <c r="J34" s="132">
        <v>6.5577850478605619E-3</v>
      </c>
      <c r="K34" s="132">
        <v>3.39839488220875E-3</v>
      </c>
      <c r="L34" s="132">
        <v>2.0211873453864042E-3</v>
      </c>
      <c r="M34" s="132">
        <v>3.6123257974990364E-3</v>
      </c>
      <c r="N34" s="132">
        <v>5.0384476820246899E-3</v>
      </c>
      <c r="O34" s="132">
        <v>5.3879500212821825E-3</v>
      </c>
      <c r="P34" s="132">
        <v>1.0266416004760963E-2</v>
      </c>
      <c r="Q34" s="132">
        <v>6.6016901714152487E-3</v>
      </c>
      <c r="R34" s="132">
        <v>3.948800758556051E-3</v>
      </c>
      <c r="S34" s="132">
        <v>1.1577428267251196E-2</v>
      </c>
      <c r="T34" s="132">
        <v>5.6327792096595138E-3</v>
      </c>
      <c r="U34" s="132">
        <v>2.9378572518636687E-3</v>
      </c>
      <c r="V34" s="132">
        <v>5.0118957788954695E-3</v>
      </c>
      <c r="W34" s="132">
        <v>6.4106738602642812E-3</v>
      </c>
      <c r="X34" s="132">
        <v>8.2994745913027128E-3</v>
      </c>
      <c r="Y34" s="132">
        <v>3.407119134598223E-2</v>
      </c>
      <c r="Z34" s="132">
        <v>7.2411462333428168E-3</v>
      </c>
      <c r="AA34" s="132">
        <v>2.4033316837734915E-2</v>
      </c>
      <c r="AB34" s="132">
        <v>3.2287706050432602E-2</v>
      </c>
      <c r="AC34" s="132">
        <v>4.2583042798826402E-2</v>
      </c>
      <c r="AD34" s="132">
        <v>7.1340463893443742E-3</v>
      </c>
      <c r="AE34" s="132">
        <v>0</v>
      </c>
      <c r="AF34" s="132">
        <v>1.0835394431255694E-2</v>
      </c>
      <c r="AG34" s="131">
        <v>0.1418724812450137</v>
      </c>
      <c r="AH34" s="132">
        <v>2.3290376621677798E-2</v>
      </c>
      <c r="AI34" s="132">
        <v>1.8551323088279999E-2</v>
      </c>
      <c r="AJ34" s="132">
        <v>1.1766083304611595E-2</v>
      </c>
      <c r="AK34" s="132">
        <v>5.2983081545295539E-2</v>
      </c>
      <c r="AL34" s="132">
        <v>6.6619528898340913E-2</v>
      </c>
      <c r="AM34" s="132">
        <v>1.9010476032382161E-2</v>
      </c>
      <c r="AN34" s="132">
        <v>1.2302564801160418E-2</v>
      </c>
      <c r="AO34" s="132">
        <v>1.7052852257067666E-2</v>
      </c>
      <c r="AP34" s="132">
        <v>0</v>
      </c>
      <c r="AQ34" s="133">
        <v>5.6437427473239231E-2</v>
      </c>
    </row>
    <row r="35" spans="1:43" ht="39.950000000000003" customHeight="1">
      <c r="A35" s="16">
        <v>31</v>
      </c>
      <c r="B35" s="1" t="s">
        <v>44</v>
      </c>
      <c r="C35" s="130">
        <v>0</v>
      </c>
      <c r="D35" s="131">
        <v>0</v>
      </c>
      <c r="E35" s="131">
        <v>0</v>
      </c>
      <c r="F35" s="132">
        <v>0</v>
      </c>
      <c r="G35" s="132">
        <v>0</v>
      </c>
      <c r="H35" s="132">
        <v>0</v>
      </c>
      <c r="I35" s="132">
        <v>0</v>
      </c>
      <c r="J35" s="132">
        <v>0</v>
      </c>
      <c r="K35" s="132">
        <v>0</v>
      </c>
      <c r="L35" s="132">
        <v>0</v>
      </c>
      <c r="M35" s="132">
        <v>0</v>
      </c>
      <c r="N35" s="132">
        <v>0</v>
      </c>
      <c r="O35" s="132">
        <v>0</v>
      </c>
      <c r="P35" s="132">
        <v>0</v>
      </c>
      <c r="Q35" s="132">
        <v>0</v>
      </c>
      <c r="R35" s="132">
        <v>0</v>
      </c>
      <c r="S35" s="132">
        <v>0</v>
      </c>
      <c r="T35" s="132">
        <v>0</v>
      </c>
      <c r="U35" s="132">
        <v>0</v>
      </c>
      <c r="V35" s="132">
        <v>0</v>
      </c>
      <c r="W35" s="132">
        <v>0</v>
      </c>
      <c r="X35" s="132">
        <v>0</v>
      </c>
      <c r="Y35" s="132">
        <v>0</v>
      </c>
      <c r="Z35" s="132">
        <v>0</v>
      </c>
      <c r="AA35" s="132">
        <v>0</v>
      </c>
      <c r="AB35" s="132">
        <v>0</v>
      </c>
      <c r="AC35" s="132">
        <v>0</v>
      </c>
      <c r="AD35" s="132">
        <v>0</v>
      </c>
      <c r="AE35" s="132">
        <v>0</v>
      </c>
      <c r="AF35" s="132">
        <v>0</v>
      </c>
      <c r="AG35" s="132">
        <v>0</v>
      </c>
      <c r="AH35" s="131">
        <v>0</v>
      </c>
      <c r="AI35" s="132">
        <v>0</v>
      </c>
      <c r="AJ35" s="132">
        <v>0</v>
      </c>
      <c r="AK35" s="132">
        <v>0</v>
      </c>
      <c r="AL35" s="132">
        <v>0</v>
      </c>
      <c r="AM35" s="132">
        <v>0</v>
      </c>
      <c r="AN35" s="132">
        <v>0</v>
      </c>
      <c r="AO35" s="132">
        <v>0</v>
      </c>
      <c r="AP35" s="132">
        <v>0</v>
      </c>
      <c r="AQ35" s="133">
        <v>0.24654662245550385</v>
      </c>
    </row>
    <row r="36" spans="1:43" ht="39.950000000000003" customHeight="1">
      <c r="A36" s="16">
        <v>32</v>
      </c>
      <c r="B36" s="1" t="s">
        <v>45</v>
      </c>
      <c r="C36" s="130">
        <v>3.1766951813448234E-4</v>
      </c>
      <c r="D36" s="131">
        <v>0</v>
      </c>
      <c r="E36" s="131">
        <v>0</v>
      </c>
      <c r="F36" s="132">
        <v>3.8159399903777363E-4</v>
      </c>
      <c r="G36" s="132">
        <v>1.3541502797516047E-4</v>
      </c>
      <c r="H36" s="132">
        <v>0</v>
      </c>
      <c r="I36" s="132">
        <v>1.4283797770225785E-4</v>
      </c>
      <c r="J36" s="132">
        <v>2.0414149477135886E-4</v>
      </c>
      <c r="K36" s="132">
        <v>1.9530611613456181E-4</v>
      </c>
      <c r="L36" s="132">
        <v>1.0942406365638356E-4</v>
      </c>
      <c r="M36" s="132">
        <v>0</v>
      </c>
      <c r="N36" s="132">
        <v>4.7528808455955476E-4</v>
      </c>
      <c r="O36" s="132">
        <v>7.9710867459699029E-4</v>
      </c>
      <c r="P36" s="132">
        <v>3.1694860693935132E-4</v>
      </c>
      <c r="Q36" s="132">
        <v>0</v>
      </c>
      <c r="R36" s="132">
        <v>4.1774656811973521E-4</v>
      </c>
      <c r="S36" s="132">
        <v>9.3654136632038986E-4</v>
      </c>
      <c r="T36" s="132">
        <v>1.7534639503807301E-3</v>
      </c>
      <c r="U36" s="132">
        <v>4.1570200805972303E-4</v>
      </c>
      <c r="V36" s="132">
        <v>2.6499960372050139E-5</v>
      </c>
      <c r="W36" s="132">
        <v>1.4901879165410688E-4</v>
      </c>
      <c r="X36" s="132">
        <v>4.89182563422176E-4</v>
      </c>
      <c r="Y36" s="132">
        <v>8.2672864502811823E-5</v>
      </c>
      <c r="Z36" s="132">
        <v>1.4377220796252564E-4</v>
      </c>
      <c r="AA36" s="132">
        <v>1.697288175364966E-4</v>
      </c>
      <c r="AB36" s="132">
        <v>2.4906192138925181E-4</v>
      </c>
      <c r="AC36" s="132">
        <v>2.1314878761654029E-4</v>
      </c>
      <c r="AD36" s="132">
        <v>3.4790648067224364E-6</v>
      </c>
      <c r="AE36" s="132">
        <v>0</v>
      </c>
      <c r="AF36" s="132">
        <v>9.8603307569550226E-4</v>
      </c>
      <c r="AG36" s="132">
        <v>3.6406063545595235E-3</v>
      </c>
      <c r="AH36" s="132">
        <v>1.5256829148348549E-4</v>
      </c>
      <c r="AI36" s="131">
        <v>2.9546995608112034E-6</v>
      </c>
      <c r="AJ36" s="132">
        <v>1.0182762026778506E-4</v>
      </c>
      <c r="AK36" s="132">
        <v>0</v>
      </c>
      <c r="AL36" s="132">
        <v>4.9203911288013384E-4</v>
      </c>
      <c r="AM36" s="132">
        <v>2.1468251292887708E-4</v>
      </c>
      <c r="AN36" s="132">
        <v>3.9710566413032563E-4</v>
      </c>
      <c r="AO36" s="132">
        <v>4.8554599463483612E-4</v>
      </c>
      <c r="AP36" s="132">
        <v>0</v>
      </c>
      <c r="AQ36" s="133">
        <v>1.5229035038100673E-4</v>
      </c>
    </row>
    <row r="37" spans="1:43" ht="39.950000000000003" customHeight="1">
      <c r="A37" s="16">
        <v>33</v>
      </c>
      <c r="B37" s="1" t="s">
        <v>46</v>
      </c>
      <c r="C37" s="130">
        <v>4.0244603458927013E-3</v>
      </c>
      <c r="D37" s="131">
        <v>0</v>
      </c>
      <c r="E37" s="131">
        <v>0</v>
      </c>
      <c r="F37" s="132">
        <v>0</v>
      </c>
      <c r="G37" s="132">
        <v>0</v>
      </c>
      <c r="H37" s="132">
        <v>0</v>
      </c>
      <c r="I37" s="132">
        <v>0</v>
      </c>
      <c r="J37" s="132">
        <v>0</v>
      </c>
      <c r="K37" s="132">
        <v>0</v>
      </c>
      <c r="L37" s="132">
        <v>0</v>
      </c>
      <c r="M37" s="132">
        <v>0</v>
      </c>
      <c r="N37" s="132">
        <v>0</v>
      </c>
      <c r="O37" s="132">
        <v>0</v>
      </c>
      <c r="P37" s="132">
        <v>0</v>
      </c>
      <c r="Q37" s="132">
        <v>0</v>
      </c>
      <c r="R37" s="132">
        <v>0</v>
      </c>
      <c r="S37" s="132">
        <v>0</v>
      </c>
      <c r="T37" s="132">
        <v>0</v>
      </c>
      <c r="U37" s="132">
        <v>0</v>
      </c>
      <c r="V37" s="132">
        <v>1.3165493783100783E-5</v>
      </c>
      <c r="W37" s="132">
        <v>0</v>
      </c>
      <c r="X37" s="132">
        <v>2.5751701625423879E-5</v>
      </c>
      <c r="Y37" s="132">
        <v>2.3274618983260833E-4</v>
      </c>
      <c r="Z37" s="132">
        <v>0</v>
      </c>
      <c r="AA37" s="132">
        <v>1.8664442372186709E-5</v>
      </c>
      <c r="AB37" s="132">
        <v>2.911456675780106E-5</v>
      </c>
      <c r="AC37" s="132">
        <v>1.5496805713592651E-4</v>
      </c>
      <c r="AD37" s="132">
        <v>1.7284405501307329E-5</v>
      </c>
      <c r="AE37" s="132">
        <v>0</v>
      </c>
      <c r="AF37" s="132">
        <v>1.3841020829541736E-3</v>
      </c>
      <c r="AG37" s="132">
        <v>4.6356290496482621E-4</v>
      </c>
      <c r="AH37" s="132">
        <v>2.73967705851265E-5</v>
      </c>
      <c r="AI37" s="132">
        <v>1.467929693201313E-5</v>
      </c>
      <c r="AJ37" s="131">
        <v>1.6324112174115221E-2</v>
      </c>
      <c r="AK37" s="132">
        <v>0</v>
      </c>
      <c r="AL37" s="132">
        <v>3.7728748807873816E-5</v>
      </c>
      <c r="AM37" s="132">
        <v>0</v>
      </c>
      <c r="AN37" s="132">
        <v>9.2422640986393063E-5</v>
      </c>
      <c r="AO37" s="132">
        <v>7.1793152886639447E-5</v>
      </c>
      <c r="AP37" s="132">
        <v>0</v>
      </c>
      <c r="AQ37" s="133">
        <v>2.2560331261905508E-3</v>
      </c>
    </row>
    <row r="38" spans="1:43" ht="39.950000000000003" customHeight="1">
      <c r="A38" s="16">
        <v>34</v>
      </c>
      <c r="B38" s="1" t="s">
        <v>47</v>
      </c>
      <c r="C38" s="130">
        <v>7.745304547073274E-4</v>
      </c>
      <c r="D38" s="131">
        <v>0</v>
      </c>
      <c r="E38" s="131">
        <v>4.0144098368650339E-3</v>
      </c>
      <c r="F38" s="132">
        <v>1.5506480619857765E-3</v>
      </c>
      <c r="G38" s="132">
        <v>7.7478503362702548E-4</v>
      </c>
      <c r="H38" s="132">
        <v>4.8946717609900316E-4</v>
      </c>
      <c r="I38" s="132">
        <v>1.160874824344648E-3</v>
      </c>
      <c r="J38" s="132">
        <v>2.3227422844741994E-3</v>
      </c>
      <c r="K38" s="132">
        <v>1.2169258738448016E-3</v>
      </c>
      <c r="L38" s="132">
        <v>2.6679383743649979E-4</v>
      </c>
      <c r="M38" s="132">
        <v>0</v>
      </c>
      <c r="N38" s="132">
        <v>6.1804288249029825E-4</v>
      </c>
      <c r="O38" s="132">
        <v>1.1336977483933962E-3</v>
      </c>
      <c r="P38" s="132">
        <v>2.5759091827382012E-3</v>
      </c>
      <c r="Q38" s="132">
        <v>4.4538920203005228E-4</v>
      </c>
      <c r="R38" s="132">
        <v>4.2209547692357799E-4</v>
      </c>
      <c r="S38" s="132">
        <v>5.980442430390953E-4</v>
      </c>
      <c r="T38" s="132">
        <v>1.4250776916178132E-3</v>
      </c>
      <c r="U38" s="132">
        <v>4.0541990583930294E-4</v>
      </c>
      <c r="V38" s="132">
        <v>5.4919567057110335E-4</v>
      </c>
      <c r="W38" s="132">
        <v>7.8865039673448544E-4</v>
      </c>
      <c r="X38" s="132">
        <v>1.197973242416927E-3</v>
      </c>
      <c r="Y38" s="132">
        <v>5.946315609646465E-3</v>
      </c>
      <c r="Z38" s="132">
        <v>1.4689305886201483E-3</v>
      </c>
      <c r="AA38" s="132">
        <v>2.7315835602630931E-4</v>
      </c>
      <c r="AB38" s="132">
        <v>6.12666111513976E-4</v>
      </c>
      <c r="AC38" s="132">
        <v>2.0421491480694725E-3</v>
      </c>
      <c r="AD38" s="132">
        <v>6.8143001849851534E-4</v>
      </c>
      <c r="AE38" s="132">
        <v>0</v>
      </c>
      <c r="AF38" s="132">
        <v>1.02589201069039E-3</v>
      </c>
      <c r="AG38" s="132">
        <v>1.0498699044589439E-3</v>
      </c>
      <c r="AH38" s="132">
        <v>2.9878437772651525E-6</v>
      </c>
      <c r="AI38" s="132">
        <v>1.3579620615471898E-3</v>
      </c>
      <c r="AJ38" s="132">
        <v>7.5061040686006915E-4</v>
      </c>
      <c r="AK38" s="131">
        <v>0</v>
      </c>
      <c r="AL38" s="132">
        <v>1.587561875851243E-3</v>
      </c>
      <c r="AM38" s="132">
        <v>1.1295094810037649E-3</v>
      </c>
      <c r="AN38" s="132">
        <v>1.1557447675079426E-3</v>
      </c>
      <c r="AO38" s="132">
        <v>3.3988447316337217E-3</v>
      </c>
      <c r="AP38" s="132">
        <v>0</v>
      </c>
      <c r="AQ38" s="133">
        <v>3.6455781359447915E-3</v>
      </c>
    </row>
    <row r="39" spans="1:43" ht="39.950000000000003" customHeight="1">
      <c r="A39" s="16">
        <v>35</v>
      </c>
      <c r="B39" s="1" t="s">
        <v>48</v>
      </c>
      <c r="C39" s="130">
        <v>3.0062673978567368E-2</v>
      </c>
      <c r="D39" s="131">
        <v>3.7104409908908703E-2</v>
      </c>
      <c r="E39" s="131">
        <v>1.7882947693497912E-2</v>
      </c>
      <c r="F39" s="132">
        <v>0.10772444253881529</v>
      </c>
      <c r="G39" s="132">
        <v>3.0234733869943325E-2</v>
      </c>
      <c r="H39" s="132">
        <v>4.1216455336502297E-2</v>
      </c>
      <c r="I39" s="132">
        <v>2.9718819380902407E-2</v>
      </c>
      <c r="J39" s="132">
        <v>4.8461076480458054E-2</v>
      </c>
      <c r="K39" s="132">
        <v>5.7939643860694875E-2</v>
      </c>
      <c r="L39" s="132">
        <v>9.1267516675691534E-3</v>
      </c>
      <c r="M39" s="132">
        <v>2.4736273272605806E-2</v>
      </c>
      <c r="N39" s="132">
        <v>2.8228898687206506E-2</v>
      </c>
      <c r="O39" s="132">
        <v>4.5723369648040246E-2</v>
      </c>
      <c r="P39" s="132">
        <v>2.7307296342809699E-2</v>
      </c>
      <c r="Q39" s="132">
        <v>2.9635482193283765E-2</v>
      </c>
      <c r="R39" s="132">
        <v>3.7011049351884706E-2</v>
      </c>
      <c r="S39" s="132">
        <v>4.0528673624682189E-2</v>
      </c>
      <c r="T39" s="132">
        <v>2.7321702964940311E-2</v>
      </c>
      <c r="U39" s="132">
        <v>2.0651110542211623E-2</v>
      </c>
      <c r="V39" s="132">
        <v>3.8339973928018245E-2</v>
      </c>
      <c r="W39" s="132">
        <v>8.4949423622993278E-2</v>
      </c>
      <c r="X39" s="132">
        <v>5.6574326324244244E-2</v>
      </c>
      <c r="Y39" s="132">
        <v>0.13696301070868447</v>
      </c>
      <c r="Z39" s="132">
        <v>5.824507572712509E-2</v>
      </c>
      <c r="AA39" s="132">
        <v>6.6663858484680871E-2</v>
      </c>
      <c r="AB39" s="132">
        <v>9.9469379881139283E-2</v>
      </c>
      <c r="AC39" s="132">
        <v>0.10046641054329207</v>
      </c>
      <c r="AD39" s="132">
        <v>6.4134863854859669E-2</v>
      </c>
      <c r="AE39" s="132">
        <v>1.4467127932584576E-3</v>
      </c>
      <c r="AF39" s="132">
        <v>7.9617623087687078E-2</v>
      </c>
      <c r="AG39" s="132">
        <v>0.14439025099715713</v>
      </c>
      <c r="AH39" s="132">
        <v>8.2540006227644902E-2</v>
      </c>
      <c r="AI39" s="132">
        <v>5.9770584408157176E-2</v>
      </c>
      <c r="AJ39" s="132">
        <v>4.4016002945634083E-2</v>
      </c>
      <c r="AK39" s="132">
        <v>7.0711685313738656E-2</v>
      </c>
      <c r="AL39" s="131">
        <v>0.11940407138665431</v>
      </c>
      <c r="AM39" s="132">
        <v>2.9256577761168669E-2</v>
      </c>
      <c r="AN39" s="132">
        <v>2.7517601722035892E-2</v>
      </c>
      <c r="AO39" s="132">
        <v>4.43152371574939E-2</v>
      </c>
      <c r="AP39" s="132">
        <v>0</v>
      </c>
      <c r="AQ39" s="133">
        <v>3.7319578300868538E-2</v>
      </c>
    </row>
    <row r="40" spans="1:43" ht="39.950000000000003" customHeight="1">
      <c r="A40" s="16">
        <v>36</v>
      </c>
      <c r="B40" s="1" t="s">
        <v>194</v>
      </c>
      <c r="C40" s="130">
        <v>0</v>
      </c>
      <c r="D40" s="131">
        <v>0</v>
      </c>
      <c r="E40" s="131">
        <v>0</v>
      </c>
      <c r="F40" s="132">
        <v>0</v>
      </c>
      <c r="G40" s="132">
        <v>0</v>
      </c>
      <c r="H40" s="132">
        <v>0</v>
      </c>
      <c r="I40" s="132">
        <v>0</v>
      </c>
      <c r="J40" s="132">
        <v>0</v>
      </c>
      <c r="K40" s="132">
        <v>0</v>
      </c>
      <c r="L40" s="132">
        <v>0</v>
      </c>
      <c r="M40" s="132">
        <v>0</v>
      </c>
      <c r="N40" s="132">
        <v>0</v>
      </c>
      <c r="O40" s="132">
        <v>0</v>
      </c>
      <c r="P40" s="132">
        <v>0</v>
      </c>
      <c r="Q40" s="132">
        <v>0</v>
      </c>
      <c r="R40" s="132">
        <v>0</v>
      </c>
      <c r="S40" s="132">
        <v>0</v>
      </c>
      <c r="T40" s="132">
        <v>0</v>
      </c>
      <c r="U40" s="132">
        <v>0</v>
      </c>
      <c r="V40" s="132">
        <v>0</v>
      </c>
      <c r="W40" s="132">
        <v>0</v>
      </c>
      <c r="X40" s="132">
        <v>0</v>
      </c>
      <c r="Y40" s="132">
        <v>0</v>
      </c>
      <c r="Z40" s="132">
        <v>0</v>
      </c>
      <c r="AA40" s="132">
        <v>0</v>
      </c>
      <c r="AB40" s="132">
        <v>0</v>
      </c>
      <c r="AC40" s="132">
        <v>0</v>
      </c>
      <c r="AD40" s="132">
        <v>0</v>
      </c>
      <c r="AE40" s="132">
        <v>0</v>
      </c>
      <c r="AF40" s="132">
        <v>0</v>
      </c>
      <c r="AG40" s="132">
        <v>0</v>
      </c>
      <c r="AH40" s="132">
        <v>0</v>
      </c>
      <c r="AI40" s="132">
        <v>0</v>
      </c>
      <c r="AJ40" s="132">
        <v>0</v>
      </c>
      <c r="AK40" s="132">
        <v>0</v>
      </c>
      <c r="AL40" s="132">
        <v>0</v>
      </c>
      <c r="AM40" s="131">
        <v>0</v>
      </c>
      <c r="AN40" s="132">
        <v>0</v>
      </c>
      <c r="AO40" s="132">
        <v>0</v>
      </c>
      <c r="AP40" s="132">
        <v>0</v>
      </c>
      <c r="AQ40" s="133">
        <v>0</v>
      </c>
    </row>
    <row r="41" spans="1:43" ht="39.950000000000003" customHeight="1">
      <c r="A41" s="16">
        <v>37</v>
      </c>
      <c r="B41" s="1" t="s">
        <v>195</v>
      </c>
      <c r="C41" s="130">
        <v>0</v>
      </c>
      <c r="D41" s="131">
        <v>0</v>
      </c>
      <c r="E41" s="131">
        <v>0</v>
      </c>
      <c r="F41" s="132">
        <v>0</v>
      </c>
      <c r="G41" s="132">
        <v>0</v>
      </c>
      <c r="H41" s="132">
        <v>0</v>
      </c>
      <c r="I41" s="132">
        <v>0</v>
      </c>
      <c r="J41" s="132">
        <v>0</v>
      </c>
      <c r="K41" s="132">
        <v>0</v>
      </c>
      <c r="L41" s="132">
        <v>0</v>
      </c>
      <c r="M41" s="132">
        <v>0</v>
      </c>
      <c r="N41" s="132">
        <v>0</v>
      </c>
      <c r="O41" s="132">
        <v>0</v>
      </c>
      <c r="P41" s="132">
        <v>0</v>
      </c>
      <c r="Q41" s="132">
        <v>0</v>
      </c>
      <c r="R41" s="132">
        <v>0</v>
      </c>
      <c r="S41" s="132">
        <v>0</v>
      </c>
      <c r="T41" s="132">
        <v>0</v>
      </c>
      <c r="U41" s="132">
        <v>0</v>
      </c>
      <c r="V41" s="132">
        <v>0</v>
      </c>
      <c r="W41" s="132">
        <v>0</v>
      </c>
      <c r="X41" s="132">
        <v>0</v>
      </c>
      <c r="Y41" s="132">
        <v>0</v>
      </c>
      <c r="Z41" s="132">
        <v>0</v>
      </c>
      <c r="AA41" s="132">
        <v>0</v>
      </c>
      <c r="AB41" s="132">
        <v>0</v>
      </c>
      <c r="AC41" s="132">
        <v>0</v>
      </c>
      <c r="AD41" s="132">
        <v>0</v>
      </c>
      <c r="AE41" s="132">
        <v>0</v>
      </c>
      <c r="AF41" s="132">
        <v>0</v>
      </c>
      <c r="AG41" s="132">
        <v>0</v>
      </c>
      <c r="AH41" s="132">
        <v>0</v>
      </c>
      <c r="AI41" s="132">
        <v>1.1738874287387632E-3</v>
      </c>
      <c r="AJ41" s="132">
        <v>1.8050978567278671E-3</v>
      </c>
      <c r="AK41" s="132">
        <v>0</v>
      </c>
      <c r="AL41" s="132">
        <v>0</v>
      </c>
      <c r="AM41" s="132">
        <v>1.3573686552174901E-2</v>
      </c>
      <c r="AN41" s="131">
        <v>6.5423963143502774E-3</v>
      </c>
      <c r="AO41" s="132">
        <v>0</v>
      </c>
      <c r="AP41" s="132">
        <v>0</v>
      </c>
      <c r="AQ41" s="133">
        <v>0</v>
      </c>
    </row>
    <row r="42" spans="1:43" ht="39.950000000000003" customHeight="1">
      <c r="A42" s="16">
        <v>38</v>
      </c>
      <c r="B42" s="1" t="s">
        <v>49</v>
      </c>
      <c r="C42" s="130">
        <v>4.792696923940285E-4</v>
      </c>
      <c r="D42" s="131">
        <v>0</v>
      </c>
      <c r="E42" s="131">
        <v>8.5167985958735728E-4</v>
      </c>
      <c r="F42" s="132">
        <v>0</v>
      </c>
      <c r="G42" s="132">
        <v>1.1207389619778308E-4</v>
      </c>
      <c r="H42" s="132">
        <v>0</v>
      </c>
      <c r="I42" s="132">
        <v>0</v>
      </c>
      <c r="J42" s="132">
        <v>0</v>
      </c>
      <c r="K42" s="132">
        <v>0</v>
      </c>
      <c r="L42" s="132">
        <v>0</v>
      </c>
      <c r="M42" s="132">
        <v>0</v>
      </c>
      <c r="N42" s="132">
        <v>0</v>
      </c>
      <c r="O42" s="132">
        <v>5.7266766616329056E-5</v>
      </c>
      <c r="P42" s="132">
        <v>9.108229520720347E-5</v>
      </c>
      <c r="Q42" s="132">
        <v>0</v>
      </c>
      <c r="R42" s="132">
        <v>1.0220375193036468E-4</v>
      </c>
      <c r="S42" s="132">
        <v>0</v>
      </c>
      <c r="T42" s="132">
        <v>0</v>
      </c>
      <c r="U42" s="132">
        <v>7.1676780753735531E-5</v>
      </c>
      <c r="V42" s="132">
        <v>6.8538224957187264E-5</v>
      </c>
      <c r="W42" s="132">
        <v>2.0535237398152281E-4</v>
      </c>
      <c r="X42" s="132">
        <v>6.144450861859264E-5</v>
      </c>
      <c r="Y42" s="132">
        <v>2.375790297040531E-4</v>
      </c>
      <c r="Z42" s="132">
        <v>3.5413860439904014E-5</v>
      </c>
      <c r="AA42" s="132">
        <v>7.8831046810639563E-4</v>
      </c>
      <c r="AB42" s="132">
        <v>5.5230271406764557E-4</v>
      </c>
      <c r="AC42" s="132">
        <v>1.5238573021468725E-4</v>
      </c>
      <c r="AD42" s="132">
        <v>7.3184434009098971E-4</v>
      </c>
      <c r="AE42" s="132">
        <v>2.4600631002272819E-4</v>
      </c>
      <c r="AF42" s="132">
        <v>5.5328235363554857E-4</v>
      </c>
      <c r="AG42" s="132">
        <v>1.0092610354963403E-2</v>
      </c>
      <c r="AH42" s="132">
        <v>4.1678138391579007E-4</v>
      </c>
      <c r="AI42" s="132">
        <v>8.9410148767710422E-4</v>
      </c>
      <c r="AJ42" s="132">
        <v>7.8762815569220265E-3</v>
      </c>
      <c r="AK42" s="132">
        <v>2.092187602521796E-3</v>
      </c>
      <c r="AL42" s="132">
        <v>1.3098682481800484E-3</v>
      </c>
      <c r="AM42" s="132">
        <v>1.2897259191098437E-2</v>
      </c>
      <c r="AN42" s="132">
        <v>2.7897035012975488E-3</v>
      </c>
      <c r="AO42" s="131">
        <v>1.3352765579716075E-2</v>
      </c>
      <c r="AP42" s="132">
        <v>0</v>
      </c>
      <c r="AQ42" s="133">
        <v>1.3367927970208235E-3</v>
      </c>
    </row>
    <row r="43" spans="1:43" ht="39.950000000000003" customHeight="1">
      <c r="A43" s="16">
        <v>39</v>
      </c>
      <c r="B43" s="1" t="s">
        <v>50</v>
      </c>
      <c r="C43" s="130">
        <v>1.8764926646195838E-3</v>
      </c>
      <c r="D43" s="131">
        <v>0</v>
      </c>
      <c r="E43" s="131">
        <v>1.3262599469496021E-3</v>
      </c>
      <c r="F43" s="132">
        <v>1.2295081967213116E-3</v>
      </c>
      <c r="G43" s="132">
        <v>5.7011381915175209E-4</v>
      </c>
      <c r="H43" s="132">
        <v>1.29366106080207E-3</v>
      </c>
      <c r="I43" s="132">
        <v>1.1505714504870753E-3</v>
      </c>
      <c r="J43" s="132">
        <v>6.5775049331286996E-4</v>
      </c>
      <c r="K43" s="132">
        <v>6.9920290868410008E-4</v>
      </c>
      <c r="L43" s="132">
        <v>1.175226231049477E-4</v>
      </c>
      <c r="M43" s="132">
        <v>0</v>
      </c>
      <c r="N43" s="132">
        <v>4.0837161817253701E-4</v>
      </c>
      <c r="O43" s="132">
        <v>1.0701291289148891E-3</v>
      </c>
      <c r="P43" s="132">
        <v>9.0774991489844543E-4</v>
      </c>
      <c r="Q43" s="132">
        <v>5.885815185403178E-4</v>
      </c>
      <c r="R43" s="132">
        <v>1.4187493179089819E-3</v>
      </c>
      <c r="S43" s="132">
        <v>1.0058555160398031E-3</v>
      </c>
      <c r="T43" s="132">
        <v>0</v>
      </c>
      <c r="U43" s="132">
        <v>6.2505580855433526E-4</v>
      </c>
      <c r="V43" s="132">
        <v>8.9652915142804282E-4</v>
      </c>
      <c r="W43" s="132">
        <v>8.7459184663641297E-4</v>
      </c>
      <c r="X43" s="132">
        <v>5.5670182006701296E-5</v>
      </c>
      <c r="Y43" s="132">
        <v>1.1098943380590167E-3</v>
      </c>
      <c r="Z43" s="132">
        <v>3.2647298877197628E-3</v>
      </c>
      <c r="AA43" s="132">
        <v>1.797687719667352E-3</v>
      </c>
      <c r="AB43" s="132">
        <v>2.374556201167824E-3</v>
      </c>
      <c r="AC43" s="132">
        <v>3.7595664214883418E-3</v>
      </c>
      <c r="AD43" s="132">
        <v>9.2043757527597559E-4</v>
      </c>
      <c r="AE43" s="132">
        <v>0</v>
      </c>
      <c r="AF43" s="132">
        <v>2.4717844549178923E-3</v>
      </c>
      <c r="AG43" s="132">
        <v>1.8289469269903867E-3</v>
      </c>
      <c r="AH43" s="132">
        <v>2.728367520186366E-3</v>
      </c>
      <c r="AI43" s="132">
        <v>3.4034491458056655E-3</v>
      </c>
      <c r="AJ43" s="132">
        <v>2.1074435299186988E-3</v>
      </c>
      <c r="AK43" s="132">
        <v>5.1497635312664214E-3</v>
      </c>
      <c r="AL43" s="132">
        <v>1.4188430283830909E-3</v>
      </c>
      <c r="AM43" s="132">
        <v>2.2571719819426241E-3</v>
      </c>
      <c r="AN43" s="132">
        <v>8.6836073856770427E-4</v>
      </c>
      <c r="AO43" s="132">
        <v>2.8526286709357803E-3</v>
      </c>
      <c r="AP43" s="131">
        <v>0</v>
      </c>
      <c r="AQ43" s="133">
        <v>2.6764605296418004E-4</v>
      </c>
    </row>
    <row r="44" spans="1:43" ht="39.950000000000003" customHeight="1">
      <c r="A44" s="7">
        <v>40</v>
      </c>
      <c r="B44" s="8" t="s">
        <v>51</v>
      </c>
      <c r="C44" s="137">
        <v>2.7887412010712872E-3</v>
      </c>
      <c r="D44" s="138">
        <v>2.6922926417456993E-3</v>
      </c>
      <c r="E44" s="138">
        <v>9.1980714126484366E-3</v>
      </c>
      <c r="F44" s="138">
        <v>4.8726083221102496E-3</v>
      </c>
      <c r="G44" s="138">
        <v>4.5187845793248525E-3</v>
      </c>
      <c r="H44" s="138">
        <v>3.6315184921865231E-3</v>
      </c>
      <c r="I44" s="138">
        <v>2.735866604114982E-3</v>
      </c>
      <c r="J44" s="138">
        <v>1.086125512127184E-3</v>
      </c>
      <c r="K44" s="138">
        <v>9.4213300331484253E-3</v>
      </c>
      <c r="L44" s="138">
        <v>2.9109286995017548E-3</v>
      </c>
      <c r="M44" s="138">
        <v>3.5897235223275991E-3</v>
      </c>
      <c r="N44" s="138">
        <v>2.933348348413487E-3</v>
      </c>
      <c r="O44" s="138">
        <v>8.1992286716729978E-3</v>
      </c>
      <c r="P44" s="138">
        <v>6.7452424293367799E-3</v>
      </c>
      <c r="Q44" s="138">
        <v>2.3325807937902704E-3</v>
      </c>
      <c r="R44" s="138">
        <v>1.5317929687112203E-3</v>
      </c>
      <c r="S44" s="138">
        <v>1.5304392988822052E-3</v>
      </c>
      <c r="T44" s="138">
        <v>0</v>
      </c>
      <c r="U44" s="138">
        <v>1.7339912819344029E-2</v>
      </c>
      <c r="V44" s="138">
        <v>2.0584807254160741E-3</v>
      </c>
      <c r="W44" s="138">
        <v>1.3626991537959206E-2</v>
      </c>
      <c r="X44" s="138">
        <v>2.9129259895452884E-3</v>
      </c>
      <c r="Y44" s="138">
        <v>9.3396346510116295E-3</v>
      </c>
      <c r="Z44" s="138">
        <v>1.958229696198191E-2</v>
      </c>
      <c r="AA44" s="138">
        <v>5.7494381967759132E-3</v>
      </c>
      <c r="AB44" s="138">
        <v>7.8628664671425673E-3</v>
      </c>
      <c r="AC44" s="138">
        <v>4.2430006098421024E-3</v>
      </c>
      <c r="AD44" s="138">
        <v>5.0384779712748119E-3</v>
      </c>
      <c r="AE44" s="138">
        <v>8.0687480153732104E-5</v>
      </c>
      <c r="AF44" s="138">
        <v>9.3243425912237464E-3</v>
      </c>
      <c r="AG44" s="138">
        <v>3.2402531497548507E-3</v>
      </c>
      <c r="AH44" s="138">
        <v>9.7603514577428044E-4</v>
      </c>
      <c r="AI44" s="138">
        <v>1.0557783198802359E-2</v>
      </c>
      <c r="AJ44" s="138">
        <v>3.7479593900879085E-3</v>
      </c>
      <c r="AK44" s="138">
        <v>4.8314698177967588E-3</v>
      </c>
      <c r="AL44" s="138">
        <v>3.8709707823326883E-3</v>
      </c>
      <c r="AM44" s="138">
        <v>1.7914638868525821E-3</v>
      </c>
      <c r="AN44" s="138">
        <v>1.6045727117501845E-3</v>
      </c>
      <c r="AO44" s="138">
        <v>4.7422471925802085E-3</v>
      </c>
      <c r="AP44" s="138">
        <v>4.9307336623022173E-4</v>
      </c>
      <c r="AQ44" s="139">
        <v>0</v>
      </c>
    </row>
    <row r="45" spans="1:43" ht="39.950000000000003" customHeight="1"/>
  </sheetData>
  <mergeCells count="1">
    <mergeCell ref="C1:J1"/>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7</vt:i4>
      </vt:variant>
    </vt:vector>
  </HeadingPairs>
  <TitlesOfParts>
    <vt:vector size="22" baseType="lpstr">
      <vt:lpstr>入力シート </vt:lpstr>
      <vt:lpstr>与件データ作成シート</vt:lpstr>
      <vt:lpstr>観光統計</vt:lpstr>
      <vt:lpstr>与件データ計算シート</vt:lpstr>
      <vt:lpstr>41</vt:lpstr>
      <vt:lpstr>41A</vt:lpstr>
      <vt:lpstr>41I</vt:lpstr>
      <vt:lpstr>41(I-M)</vt:lpstr>
      <vt:lpstr>41(I-M)A</vt:lpstr>
      <vt:lpstr>41(I-(I-M)A)</vt:lpstr>
      <vt:lpstr>41(I-(I-M)A)-1</vt:lpstr>
      <vt:lpstr>価格変換</vt:lpstr>
      <vt:lpstr>計算過程</vt:lpstr>
      <vt:lpstr>消費係数</vt:lpstr>
      <vt:lpstr>フロー</vt:lpstr>
      <vt:lpstr>フロー!Print_Area</vt:lpstr>
      <vt:lpstr>価格変換!Print_Area</vt:lpstr>
      <vt:lpstr>観光統計!Print_Area</vt:lpstr>
      <vt:lpstr>計算過程!Print_Area</vt:lpstr>
      <vt:lpstr>'入力シート '!Print_Area</vt:lpstr>
      <vt:lpstr>与件データ計算シート!Print_Area</vt:lpstr>
      <vt:lpstr>与件データ作成シート!Print_Area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黒木　千聖</dc:creator>
  <cp:lastModifiedBy>柚木﨑　栞</cp:lastModifiedBy>
  <cp:lastPrinted>2024-11-22T08:39:47Z</cp:lastPrinted>
  <dcterms:created xsi:type="dcterms:W3CDTF">2021-03-25T01:39:08Z</dcterms:created>
  <dcterms:modified xsi:type="dcterms:W3CDTF">2025-07-30T06:34:04Z</dcterms:modified>
</cp:coreProperties>
</file>