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Ｒ７\☆調査広報関係\市立学校児童生徒・教職員数一覧表\"/>
    </mc:Choice>
  </mc:AlternateContent>
  <xr:revisionPtr revIDLastSave="0" documentId="13_ncr:1_{A396D5A5-0E38-42E1-9885-CDC44233A3E5}" xr6:coauthVersionLast="47" xr6:coauthVersionMax="47" xr10:uidLastSave="{00000000-0000-0000-0000-000000000000}"/>
  <bookViews>
    <workbookView xWindow="-120" yWindow="-120" windowWidth="29040" windowHeight="15720" tabRatio="915" xr2:uid="{00000000-000D-0000-FFFF-FFFF00000000}"/>
  </bookViews>
  <sheets>
    <sheet name="表紙" sheetId="1" r:id="rId1"/>
    <sheet name="目次" sheetId="2" r:id="rId2"/>
    <sheet name="1（1）総括表" sheetId="4" r:id="rId3"/>
    <sheet name="1（2）行政区別の概況" sheetId="3" r:id="rId4"/>
    <sheet name="1（3）行政区別一覧" sheetId="5" r:id="rId5"/>
    <sheet name="1（4）戦後の市立小・中学校の推移" sheetId="41" r:id="rId6"/>
    <sheet name="1（5）市立学校の概況" sheetId="8" r:id="rId7"/>
    <sheet name="1（6）小・中学校の規模別一覧" sheetId="15" r:id="rId8"/>
    <sheet name="1（7）学校別・学年別児童生徒数①小学校" sheetId="42" r:id="rId9"/>
    <sheet name="1（7）学校別・学年別児童生徒数②中学校" sheetId="43" r:id="rId10"/>
    <sheet name="1（7）学校別・学年別児童生徒数③高等学校" sheetId="44" r:id="rId11"/>
    <sheet name="1（7）学校別・学年別児童生徒数④特別支援学校" sheetId="45" r:id="rId12"/>
    <sheet name="2（1）教職員数の推移" sheetId="51" r:id="rId13"/>
    <sheet name="2市立学校の教職員数（2）小学校" sheetId="46" r:id="rId14"/>
    <sheet name="2市立学校の教職員数（3）中学校" sheetId="48" r:id="rId15"/>
    <sheet name="2市立学校の教職員数（4）高等学校" sheetId="50" r:id="rId16"/>
    <sheet name="2市立学校の教職員数（5）特別支援学校" sheetId="49" r:id="rId17"/>
    <sheet name="裏表紙" sheetId="21" r:id="rId18"/>
  </sheets>
  <externalReferences>
    <externalReference r:id="rId19"/>
    <externalReference r:id="rId20"/>
    <externalReference r:id="rId21"/>
    <externalReference r:id="rId22"/>
    <externalReference r:id="rId23"/>
    <externalReference r:id="rId24"/>
  </externalReferences>
  <definedNames>
    <definedName name="_xlnm.Print_Area" localSheetId="4">'1（3）行政区別一覧'!$A$1:$S$63</definedName>
    <definedName name="_xlnm.Print_Area" localSheetId="5">'1（4）戦後の市立小・中学校の推移'!$A$1:$L$36</definedName>
    <definedName name="_xlnm.Print_Area" localSheetId="6">'1（5）市立学校の概況'!$A$1:$K$76</definedName>
    <definedName name="_xlnm.Print_Area" localSheetId="7">'1（6）小・中学校の規模別一覧'!$A$1:$Z$88</definedName>
    <definedName name="_xlnm.Print_Area" localSheetId="9">'1（7）学校別・学年別児童生徒数②中学校'!$A$1:$T$157</definedName>
    <definedName name="_xlnm.Print_Area" localSheetId="10">'1（7）学校別・学年別児童生徒数③高等学校'!$A$1:$Q$9</definedName>
    <definedName name="_xlnm.Print_Area" localSheetId="11">'1（7）学校別・学年別児童生徒数④特別支援学校'!$A$1:$AD$96</definedName>
    <definedName name="_xlnm.Print_Area" localSheetId="13">'2市立学校の教職員数（2）小学校'!$A$1:$Y$152</definedName>
    <definedName name="_xlnm.Print_Area" localSheetId="14">'2市立学校の教職員数（3）中学校'!$A$1:$Y$76</definedName>
    <definedName name="_xlnm.Print_Area" localSheetId="15">'2市立学校の教職員数（4）高等学校'!$A$1:$W$16</definedName>
    <definedName name="_xlnm.Print_Area" localSheetId="16">'2市立学校の教職員数（5）特別支援学校'!$A$1:$Y$29</definedName>
    <definedName name="_xlnm.Print_Area" localSheetId="1">目次!$A$1:$N$27</definedName>
    <definedName name="_xlnm.Print_Area">[1]A!$B$1:$R$37</definedName>
    <definedName name="_xlnm.Print_Titles" localSheetId="13">'2市立学校の教職員数（2）小学校'!$1:$4</definedName>
    <definedName name="_xlnm.Print_Titles" localSheetId="14">'2市立学校の教職員数（3）中学校'!$1:$4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2" i="46" l="1"/>
  <c r="X152" i="46"/>
  <c r="W152" i="46"/>
  <c r="V152" i="46"/>
  <c r="U152" i="46"/>
  <c r="T152" i="46"/>
  <c r="S152" i="46"/>
  <c r="R152" i="46"/>
  <c r="Q152" i="46"/>
  <c r="P152" i="46"/>
  <c r="O152" i="46"/>
  <c r="N152" i="46"/>
  <c r="M152" i="46"/>
  <c r="L152" i="46"/>
  <c r="K152" i="46"/>
  <c r="J152" i="46"/>
  <c r="I152" i="46"/>
  <c r="H152" i="46"/>
  <c r="G152" i="46"/>
  <c r="F152" i="46"/>
  <c r="E152" i="46"/>
  <c r="D152" i="46"/>
  <c r="C152" i="46"/>
  <c r="W30" i="51"/>
  <c r="X38" i="51"/>
  <c r="W38" i="51"/>
  <c r="V38" i="51"/>
  <c r="X37" i="51"/>
  <c r="W37" i="51"/>
  <c r="V37" i="51" s="1"/>
  <c r="X36" i="51"/>
  <c r="W36" i="51"/>
  <c r="V36" i="51"/>
  <c r="X35" i="51"/>
  <c r="W35" i="51"/>
  <c r="V35" i="51"/>
  <c r="X34" i="51"/>
  <c r="W34" i="51"/>
  <c r="V34" i="51"/>
  <c r="X33" i="51"/>
  <c r="W33" i="51"/>
  <c r="V33" i="51"/>
  <c r="X32" i="51"/>
  <c r="W32" i="51"/>
  <c r="V32" i="51"/>
  <c r="X31" i="51"/>
  <c r="W31" i="51"/>
  <c r="V31" i="51"/>
  <c r="V29" i="51"/>
  <c r="V30" i="51"/>
  <c r="X29" i="51"/>
  <c r="W29" i="51"/>
  <c r="X30" i="51"/>
  <c r="Z46" i="51"/>
  <c r="Y46" i="51"/>
  <c r="X47" i="51" l="1"/>
  <c r="X48" i="51"/>
  <c r="X50" i="51"/>
  <c r="X51" i="51"/>
  <c r="X52" i="51"/>
  <c r="X53" i="51"/>
  <c r="X54" i="51"/>
  <c r="X45" i="51"/>
  <c r="Y47" i="51"/>
  <c r="Z47" i="51"/>
  <c r="Y48" i="51"/>
  <c r="Z48" i="51"/>
  <c r="Y50" i="51"/>
  <c r="Z50" i="51"/>
  <c r="Y51" i="51"/>
  <c r="Z51" i="51"/>
  <c r="Y52" i="51"/>
  <c r="Z52" i="51"/>
  <c r="Y53" i="51"/>
  <c r="Z53" i="51"/>
  <c r="Y54" i="51"/>
  <c r="Z54" i="51"/>
  <c r="Z45" i="51"/>
  <c r="Y45" i="51"/>
  <c r="X21" i="51"/>
  <c r="X20" i="51"/>
  <c r="W20" i="51"/>
  <c r="Y20" i="51"/>
  <c r="Y21" i="51"/>
  <c r="X22" i="51"/>
  <c r="Y22" i="51"/>
  <c r="Y19" i="51"/>
  <c r="X19" i="51"/>
  <c r="W19" i="51"/>
  <c r="C11" i="51"/>
  <c r="P19" i="51"/>
  <c r="P20" i="51"/>
  <c r="P21" i="51"/>
  <c r="P22" i="51"/>
  <c r="C29" i="51"/>
  <c r="C30" i="51"/>
  <c r="P30" i="51"/>
  <c r="C31" i="51"/>
  <c r="C32" i="51"/>
  <c r="P32" i="51"/>
  <c r="C33" i="51"/>
  <c r="C34" i="51"/>
  <c r="C45" i="51"/>
  <c r="Q45" i="51"/>
  <c r="R45" i="51"/>
  <c r="S45" i="51"/>
  <c r="T45" i="51"/>
  <c r="U45" i="51"/>
  <c r="V45" i="51"/>
  <c r="W45" i="51"/>
  <c r="C46" i="51"/>
  <c r="P46" i="51"/>
  <c r="C47" i="51"/>
  <c r="Q47" i="51"/>
  <c r="R47" i="51"/>
  <c r="S47" i="51"/>
  <c r="T47" i="51"/>
  <c r="C48" i="51"/>
  <c r="P48" i="51"/>
  <c r="C49" i="51"/>
  <c r="Q49" i="51"/>
  <c r="Y49" i="51" s="1"/>
  <c r="R49" i="51"/>
  <c r="Z49" i="51" s="1"/>
  <c r="S49" i="51"/>
  <c r="T49" i="51"/>
  <c r="C50" i="51"/>
  <c r="X49" i="51" l="1"/>
  <c r="X46" i="51"/>
  <c r="W22" i="51"/>
  <c r="W21" i="51"/>
  <c r="Y76" i="48" l="1"/>
  <c r="X76" i="48"/>
  <c r="W76" i="48"/>
  <c r="V76" i="48"/>
  <c r="T76" i="48"/>
  <c r="S76" i="48"/>
  <c r="R76" i="48"/>
  <c r="Q76" i="48"/>
  <c r="P76" i="48"/>
  <c r="O76" i="48"/>
  <c r="N76" i="48"/>
  <c r="M76" i="48"/>
  <c r="L76" i="48"/>
  <c r="K76" i="48"/>
  <c r="J76" i="48"/>
  <c r="I76" i="48"/>
  <c r="H76" i="48"/>
  <c r="G76" i="48"/>
  <c r="F76" i="48"/>
  <c r="E76" i="48"/>
  <c r="D76" i="48"/>
  <c r="C76" i="48"/>
  <c r="P75" i="48"/>
  <c r="V27" i="49"/>
  <c r="T27" i="49"/>
  <c r="S27" i="49"/>
  <c r="R27" i="49"/>
  <c r="Q27" i="49"/>
  <c r="P27" i="49"/>
  <c r="N27" i="49"/>
  <c r="M27" i="49"/>
  <c r="L27" i="49"/>
  <c r="K27" i="49"/>
  <c r="J27" i="49"/>
  <c r="I27" i="49"/>
  <c r="H27" i="49"/>
  <c r="G27" i="49"/>
  <c r="F27" i="49"/>
  <c r="E27" i="49"/>
  <c r="D27" i="49"/>
  <c r="C27" i="49"/>
  <c r="V26" i="49"/>
  <c r="T26" i="49"/>
  <c r="S26" i="49"/>
  <c r="R26" i="49"/>
  <c r="Q26" i="49"/>
  <c r="P26" i="49"/>
  <c r="N26" i="49"/>
  <c r="M26" i="49"/>
  <c r="L26" i="49"/>
  <c r="K26" i="49"/>
  <c r="J26" i="49"/>
  <c r="I26" i="49"/>
  <c r="H26" i="49"/>
  <c r="G26" i="49"/>
  <c r="F26" i="49"/>
  <c r="E26" i="49"/>
  <c r="D26" i="49"/>
  <c r="C26" i="49"/>
  <c r="Y25" i="49"/>
  <c r="X25" i="49"/>
  <c r="O25" i="49"/>
  <c r="B25" i="49"/>
  <c r="Y24" i="49"/>
  <c r="X24" i="49"/>
  <c r="O24" i="49"/>
  <c r="B24" i="49"/>
  <c r="Y23" i="49"/>
  <c r="X23" i="49"/>
  <c r="W23" i="49"/>
  <c r="O23" i="49"/>
  <c r="B23" i="49"/>
  <c r="Y22" i="49"/>
  <c r="X22" i="49"/>
  <c r="O22" i="49"/>
  <c r="B22" i="49"/>
  <c r="Y21" i="49"/>
  <c r="X21" i="49"/>
  <c r="W21" i="49"/>
  <c r="O21" i="49"/>
  <c r="B21" i="49"/>
  <c r="Y20" i="49"/>
  <c r="X20" i="49"/>
  <c r="W20" i="49" s="1"/>
  <c r="O20" i="49"/>
  <c r="B20" i="49"/>
  <c r="Y19" i="49"/>
  <c r="X19" i="49"/>
  <c r="W19" i="49"/>
  <c r="O19" i="49"/>
  <c r="B19" i="49"/>
  <c r="Y18" i="49"/>
  <c r="X18" i="49"/>
  <c r="W18" i="49" s="1"/>
  <c r="O18" i="49"/>
  <c r="B18" i="49"/>
  <c r="Y17" i="49"/>
  <c r="X17" i="49"/>
  <c r="W17" i="49" s="1"/>
  <c r="O17" i="49"/>
  <c r="B17" i="49"/>
  <c r="Y16" i="49"/>
  <c r="X16" i="49"/>
  <c r="W16" i="49"/>
  <c r="O16" i="49"/>
  <c r="B16" i="49"/>
  <c r="Y15" i="49"/>
  <c r="X15" i="49"/>
  <c r="O15" i="49"/>
  <c r="B15" i="49"/>
  <c r="Y14" i="49"/>
  <c r="X14" i="49"/>
  <c r="O14" i="49"/>
  <c r="B14" i="49"/>
  <c r="Y13" i="49"/>
  <c r="X13" i="49"/>
  <c r="W13" i="49" s="1"/>
  <c r="O13" i="49"/>
  <c r="B13" i="49"/>
  <c r="Y12" i="49"/>
  <c r="X12" i="49"/>
  <c r="O12" i="49"/>
  <c r="B12" i="49"/>
  <c r="Y11" i="49"/>
  <c r="W11" i="49" s="1"/>
  <c r="X11" i="49"/>
  <c r="O11" i="49"/>
  <c r="B11" i="49"/>
  <c r="Y10" i="49"/>
  <c r="X10" i="49"/>
  <c r="W10" i="49"/>
  <c r="O10" i="49"/>
  <c r="B10" i="49"/>
  <c r="Y9" i="49"/>
  <c r="X9" i="49"/>
  <c r="O9" i="49"/>
  <c r="B9" i="49"/>
  <c r="Y8" i="49"/>
  <c r="X8" i="49"/>
  <c r="W8" i="49"/>
  <c r="O8" i="49"/>
  <c r="B8" i="49"/>
  <c r="Y7" i="49"/>
  <c r="X7" i="49"/>
  <c r="W7" i="49"/>
  <c r="O7" i="49"/>
  <c r="B7" i="49"/>
  <c r="Y6" i="49"/>
  <c r="W6" i="49" s="1"/>
  <c r="X6" i="49"/>
  <c r="O6" i="49"/>
  <c r="B6" i="49"/>
  <c r="C5" i="48"/>
  <c r="P5" i="48"/>
  <c r="W5" i="48"/>
  <c r="C6" i="48"/>
  <c r="P6" i="48"/>
  <c r="W6" i="48"/>
  <c r="C7" i="48"/>
  <c r="P7" i="48"/>
  <c r="W7" i="48"/>
  <c r="C8" i="48"/>
  <c r="P8" i="48"/>
  <c r="W8" i="48"/>
  <c r="C9" i="48"/>
  <c r="P9" i="48"/>
  <c r="W9" i="48"/>
  <c r="C10" i="48"/>
  <c r="P10" i="48"/>
  <c r="W10" i="48"/>
  <c r="C11" i="48"/>
  <c r="P11" i="48"/>
  <c r="W11" i="48"/>
  <c r="C12" i="48"/>
  <c r="P12" i="48"/>
  <c r="W12" i="48"/>
  <c r="C13" i="48"/>
  <c r="P13" i="48"/>
  <c r="W13" i="48"/>
  <c r="C14" i="48"/>
  <c r="P14" i="48"/>
  <c r="W14" i="48"/>
  <c r="C15" i="48"/>
  <c r="P15" i="48"/>
  <c r="W15" i="48"/>
  <c r="C16" i="48"/>
  <c r="P16" i="48"/>
  <c r="W16" i="48"/>
  <c r="C17" i="48"/>
  <c r="P17" i="48"/>
  <c r="W17" i="48"/>
  <c r="C18" i="48"/>
  <c r="P18" i="48"/>
  <c r="W18" i="48"/>
  <c r="C19" i="48"/>
  <c r="P19" i="48"/>
  <c r="W19" i="48"/>
  <c r="C20" i="48"/>
  <c r="P20" i="48"/>
  <c r="W20" i="48"/>
  <c r="C21" i="48"/>
  <c r="P21" i="48"/>
  <c r="W21" i="48"/>
  <c r="C22" i="48"/>
  <c r="P22" i="48"/>
  <c r="W22" i="48"/>
  <c r="C23" i="48"/>
  <c r="P23" i="48"/>
  <c r="W23" i="48"/>
  <c r="C24" i="48"/>
  <c r="P24" i="48"/>
  <c r="W24" i="48"/>
  <c r="C25" i="48"/>
  <c r="P25" i="48"/>
  <c r="W25" i="48"/>
  <c r="C26" i="48"/>
  <c r="P26" i="48"/>
  <c r="W26" i="48"/>
  <c r="C27" i="48"/>
  <c r="P27" i="48"/>
  <c r="W27" i="48"/>
  <c r="C28" i="48"/>
  <c r="P28" i="48"/>
  <c r="W28" i="48"/>
  <c r="C29" i="48"/>
  <c r="P29" i="48"/>
  <c r="W29" i="48"/>
  <c r="C30" i="48"/>
  <c r="P30" i="48"/>
  <c r="W30" i="48"/>
  <c r="C31" i="48"/>
  <c r="P31" i="48"/>
  <c r="W31" i="48"/>
  <c r="C32" i="48"/>
  <c r="P32" i="48"/>
  <c r="W32" i="48"/>
  <c r="C33" i="48"/>
  <c r="P33" i="48"/>
  <c r="W33" i="48"/>
  <c r="C34" i="48"/>
  <c r="P34" i="48"/>
  <c r="W34" i="48"/>
  <c r="C35" i="48"/>
  <c r="P35" i="48"/>
  <c r="W35" i="48"/>
  <c r="C36" i="48"/>
  <c r="P36" i="48"/>
  <c r="W36" i="48"/>
  <c r="C37" i="48"/>
  <c r="P37" i="48"/>
  <c r="W37" i="48"/>
  <c r="C38" i="48"/>
  <c r="P38" i="48"/>
  <c r="W38" i="48"/>
  <c r="C39" i="48"/>
  <c r="P39" i="48"/>
  <c r="W39" i="48"/>
  <c r="C40" i="48"/>
  <c r="P40" i="48"/>
  <c r="W40" i="48"/>
  <c r="C41" i="48"/>
  <c r="P41" i="48"/>
  <c r="W41" i="48"/>
  <c r="C42" i="48"/>
  <c r="P42" i="48"/>
  <c r="W42" i="48"/>
  <c r="C43" i="48"/>
  <c r="P43" i="48"/>
  <c r="W43" i="48"/>
  <c r="C44" i="48"/>
  <c r="P44" i="48"/>
  <c r="W44" i="48"/>
  <c r="C45" i="48"/>
  <c r="P45" i="48"/>
  <c r="W45" i="48"/>
  <c r="C46" i="48"/>
  <c r="P46" i="48"/>
  <c r="W46" i="48"/>
  <c r="C47" i="48"/>
  <c r="P47" i="48"/>
  <c r="W47" i="48"/>
  <c r="C48" i="48"/>
  <c r="P48" i="48"/>
  <c r="W48" i="48"/>
  <c r="C49" i="48"/>
  <c r="P49" i="48"/>
  <c r="W49" i="48"/>
  <c r="C50" i="48"/>
  <c r="P50" i="48"/>
  <c r="W50" i="48"/>
  <c r="C51" i="48"/>
  <c r="P51" i="48"/>
  <c r="W51" i="48"/>
  <c r="C52" i="48"/>
  <c r="P52" i="48"/>
  <c r="W52" i="48"/>
  <c r="C53" i="48"/>
  <c r="P53" i="48"/>
  <c r="W53" i="48"/>
  <c r="C54" i="48"/>
  <c r="P54" i="48"/>
  <c r="W54" i="48"/>
  <c r="C55" i="48"/>
  <c r="P55" i="48"/>
  <c r="W55" i="48"/>
  <c r="C56" i="48"/>
  <c r="P56" i="48"/>
  <c r="W56" i="48"/>
  <c r="C57" i="48"/>
  <c r="P57" i="48"/>
  <c r="W57" i="48"/>
  <c r="C58" i="48"/>
  <c r="P58" i="48"/>
  <c r="W58" i="48"/>
  <c r="C59" i="48"/>
  <c r="P59" i="48"/>
  <c r="W59" i="48"/>
  <c r="C60" i="48"/>
  <c r="P60" i="48"/>
  <c r="W60" i="48"/>
  <c r="C61" i="48"/>
  <c r="P61" i="48"/>
  <c r="W61" i="48"/>
  <c r="C62" i="48"/>
  <c r="P62" i="48"/>
  <c r="W62" i="48"/>
  <c r="C63" i="48"/>
  <c r="P63" i="48"/>
  <c r="W63" i="48"/>
  <c r="C64" i="48"/>
  <c r="P64" i="48"/>
  <c r="W64" i="48"/>
  <c r="C65" i="48"/>
  <c r="P65" i="48"/>
  <c r="W65" i="48"/>
  <c r="C66" i="48"/>
  <c r="P66" i="48"/>
  <c r="W66" i="48"/>
  <c r="C67" i="48"/>
  <c r="P67" i="48"/>
  <c r="W67" i="48"/>
  <c r="C68" i="48"/>
  <c r="P68" i="48"/>
  <c r="W68" i="48"/>
  <c r="C69" i="48"/>
  <c r="P69" i="48"/>
  <c r="W69" i="48"/>
  <c r="C70" i="48"/>
  <c r="P70" i="48"/>
  <c r="W70" i="48"/>
  <c r="C71" i="48"/>
  <c r="P71" i="48"/>
  <c r="W71" i="48"/>
  <c r="C72" i="48"/>
  <c r="P72" i="48"/>
  <c r="W72" i="48"/>
  <c r="C73" i="48"/>
  <c r="P73" i="48"/>
  <c r="W73" i="48"/>
  <c r="C74" i="48"/>
  <c r="P74" i="48"/>
  <c r="W74" i="48"/>
  <c r="W22" i="49" l="1"/>
  <c r="O27" i="49"/>
  <c r="W14" i="49"/>
  <c r="W25" i="49"/>
  <c r="W12" i="49"/>
  <c r="W26" i="49" s="1"/>
  <c r="Y27" i="49"/>
  <c r="O26" i="49"/>
  <c r="X26" i="49"/>
  <c r="Y26" i="49"/>
  <c r="X27" i="49"/>
  <c r="W15" i="49"/>
  <c r="B26" i="49"/>
  <c r="W24" i="49"/>
  <c r="B27" i="49"/>
  <c r="W9" i="49"/>
  <c r="W27" i="49" l="1"/>
  <c r="K156" i="43" l="1"/>
  <c r="J156" i="43"/>
  <c r="R156" i="43"/>
  <c r="O156" i="43"/>
  <c r="L156" i="43"/>
  <c r="C156" i="43"/>
  <c r="R67" i="45"/>
  <c r="Q67" i="45"/>
  <c r="O67" i="45"/>
  <c r="N67" i="45"/>
  <c r="L67" i="45"/>
  <c r="K67" i="45"/>
  <c r="F67" i="45"/>
  <c r="D94" i="45" s="1"/>
  <c r="E67" i="45"/>
  <c r="D67" i="45"/>
  <c r="C67" i="45"/>
  <c r="R66" i="45"/>
  <c r="Q66" i="45"/>
  <c r="O66" i="45"/>
  <c r="N66" i="45"/>
  <c r="L66" i="45"/>
  <c r="K66" i="45"/>
  <c r="F66" i="45"/>
  <c r="D93" i="45" s="1"/>
  <c r="E66" i="45"/>
  <c r="D66" i="45"/>
  <c r="C66" i="45"/>
  <c r="R65" i="45"/>
  <c r="Q65" i="45"/>
  <c r="O65" i="45"/>
  <c r="N65" i="45"/>
  <c r="L65" i="45"/>
  <c r="K65" i="45"/>
  <c r="F65" i="45"/>
  <c r="D92" i="45" s="1"/>
  <c r="E65" i="45"/>
  <c r="D65" i="45"/>
  <c r="C65" i="45"/>
  <c r="R64" i="45"/>
  <c r="Q64" i="45"/>
  <c r="P64" i="45"/>
  <c r="O64" i="45"/>
  <c r="N64" i="45"/>
  <c r="L64" i="45"/>
  <c r="K64" i="45"/>
  <c r="F64" i="45"/>
  <c r="D91" i="45" s="1"/>
  <c r="E64" i="45"/>
  <c r="D64" i="45"/>
  <c r="C64" i="45"/>
  <c r="R63" i="45"/>
  <c r="Q63" i="45"/>
  <c r="O63" i="45"/>
  <c r="N63" i="45"/>
  <c r="L63" i="45"/>
  <c r="K63" i="45"/>
  <c r="F63" i="45"/>
  <c r="D90" i="45" s="1"/>
  <c r="E63" i="45"/>
  <c r="D63" i="45"/>
  <c r="C63" i="45"/>
  <c r="C90" i="45" s="1"/>
  <c r="R62" i="45"/>
  <c r="Q62" i="45"/>
  <c r="O62" i="45"/>
  <c r="N62" i="45"/>
  <c r="L62" i="45"/>
  <c r="K62" i="45"/>
  <c r="F62" i="45"/>
  <c r="E62" i="45"/>
  <c r="D62" i="45"/>
  <c r="C62" i="45"/>
  <c r="R61" i="45"/>
  <c r="Q61" i="45"/>
  <c r="O61" i="45"/>
  <c r="N61" i="45"/>
  <c r="L61" i="45"/>
  <c r="K61" i="45"/>
  <c r="F61" i="45"/>
  <c r="E61" i="45"/>
  <c r="D61" i="45"/>
  <c r="C61" i="45"/>
  <c r="R60" i="45"/>
  <c r="Q60" i="45"/>
  <c r="O60" i="45"/>
  <c r="N60" i="45"/>
  <c r="L60" i="45"/>
  <c r="K60" i="45"/>
  <c r="F60" i="45"/>
  <c r="E60" i="45"/>
  <c r="D60" i="45"/>
  <c r="C60" i="45"/>
  <c r="R59" i="45"/>
  <c r="Q59" i="45"/>
  <c r="O59" i="45"/>
  <c r="N59" i="45"/>
  <c r="L59" i="45"/>
  <c r="K59" i="45"/>
  <c r="J59" i="45" s="1"/>
  <c r="F59" i="45"/>
  <c r="E59" i="45"/>
  <c r="D59" i="45"/>
  <c r="C59" i="45"/>
  <c r="R58" i="45"/>
  <c r="Q58" i="45"/>
  <c r="O58" i="45"/>
  <c r="N58" i="45"/>
  <c r="L58" i="45"/>
  <c r="K58" i="45"/>
  <c r="F58" i="45"/>
  <c r="E58" i="45"/>
  <c r="D58" i="45"/>
  <c r="C58" i="45"/>
  <c r="R57" i="45"/>
  <c r="Q57" i="45"/>
  <c r="O57" i="45"/>
  <c r="N57" i="45"/>
  <c r="M57" i="45" s="1"/>
  <c r="L57" i="45"/>
  <c r="K57" i="45"/>
  <c r="F57" i="45"/>
  <c r="E57" i="45"/>
  <c r="D57" i="45"/>
  <c r="C57" i="45"/>
  <c r="R56" i="45"/>
  <c r="Q56" i="45"/>
  <c r="O56" i="45"/>
  <c r="N56" i="45"/>
  <c r="L56" i="45"/>
  <c r="K56" i="45"/>
  <c r="F56" i="45"/>
  <c r="E56" i="45"/>
  <c r="D56" i="45"/>
  <c r="C56" i="45"/>
  <c r="R55" i="45"/>
  <c r="Q55" i="45"/>
  <c r="O55" i="45"/>
  <c r="N55" i="45"/>
  <c r="L55" i="45"/>
  <c r="K55" i="45"/>
  <c r="F55" i="45"/>
  <c r="E55" i="45"/>
  <c r="D55" i="45"/>
  <c r="C55" i="45"/>
  <c r="R54" i="45"/>
  <c r="Q54" i="45"/>
  <c r="O54" i="45"/>
  <c r="N54" i="45"/>
  <c r="L54" i="45"/>
  <c r="K54" i="45"/>
  <c r="F54" i="45"/>
  <c r="E54" i="45"/>
  <c r="D54" i="45"/>
  <c r="C54" i="45"/>
  <c r="R53" i="45"/>
  <c r="Q53" i="45"/>
  <c r="O53" i="45"/>
  <c r="N53" i="45"/>
  <c r="L53" i="45"/>
  <c r="K53" i="45"/>
  <c r="F53" i="45"/>
  <c r="E53" i="45"/>
  <c r="D53" i="45"/>
  <c r="C53" i="45"/>
  <c r="R52" i="45"/>
  <c r="Q52" i="45"/>
  <c r="O52" i="45"/>
  <c r="N52" i="45"/>
  <c r="L52" i="45"/>
  <c r="K52" i="45"/>
  <c r="F52" i="45"/>
  <c r="E52" i="45"/>
  <c r="D52" i="45"/>
  <c r="C52" i="45"/>
  <c r="R51" i="45"/>
  <c r="Q51" i="45"/>
  <c r="O51" i="45"/>
  <c r="N51" i="45"/>
  <c r="M51" i="45" s="1"/>
  <c r="L51" i="45"/>
  <c r="K51" i="45"/>
  <c r="F51" i="45"/>
  <c r="E51" i="45"/>
  <c r="D51" i="45"/>
  <c r="C51" i="45"/>
  <c r="R50" i="45"/>
  <c r="Q50" i="45"/>
  <c r="O50" i="45"/>
  <c r="N50" i="45"/>
  <c r="L50" i="45"/>
  <c r="K50" i="45"/>
  <c r="F50" i="45"/>
  <c r="E50" i="45"/>
  <c r="D50" i="45"/>
  <c r="C50" i="45"/>
  <c r="R49" i="45"/>
  <c r="Q49" i="45"/>
  <c r="O49" i="45"/>
  <c r="N49" i="45"/>
  <c r="L49" i="45"/>
  <c r="K49" i="45"/>
  <c r="F49" i="45"/>
  <c r="E49" i="45"/>
  <c r="D49" i="45"/>
  <c r="C49" i="45"/>
  <c r="R48" i="45"/>
  <c r="Q48" i="45"/>
  <c r="O48" i="45"/>
  <c r="N48" i="45"/>
  <c r="M48" i="45" s="1"/>
  <c r="L48" i="45"/>
  <c r="K48" i="45"/>
  <c r="F48" i="45"/>
  <c r="E48" i="45"/>
  <c r="D48" i="45"/>
  <c r="C48" i="45"/>
  <c r="R40" i="45"/>
  <c r="Q40" i="45"/>
  <c r="O40" i="45"/>
  <c r="N40" i="45"/>
  <c r="L40" i="45"/>
  <c r="K40" i="45"/>
  <c r="J40" i="45" s="1"/>
  <c r="F40" i="45"/>
  <c r="E40" i="45"/>
  <c r="D40" i="45"/>
  <c r="C40" i="45"/>
  <c r="R39" i="45"/>
  <c r="Q39" i="45"/>
  <c r="O39" i="45"/>
  <c r="N39" i="45"/>
  <c r="L39" i="45"/>
  <c r="K39" i="45"/>
  <c r="F39" i="45"/>
  <c r="E39" i="45"/>
  <c r="D39" i="45"/>
  <c r="C39" i="45"/>
  <c r="R38" i="45"/>
  <c r="Q38" i="45"/>
  <c r="O38" i="45"/>
  <c r="N38" i="45"/>
  <c r="L38" i="45"/>
  <c r="K38" i="45"/>
  <c r="F38" i="45"/>
  <c r="E38" i="45"/>
  <c r="D38" i="45"/>
  <c r="C38" i="45"/>
  <c r="R37" i="45"/>
  <c r="Q37" i="45"/>
  <c r="O37" i="45"/>
  <c r="N37" i="45"/>
  <c r="L37" i="45"/>
  <c r="K37" i="45"/>
  <c r="F37" i="45"/>
  <c r="E37" i="45"/>
  <c r="D37" i="45"/>
  <c r="C37" i="45"/>
  <c r="R36" i="45"/>
  <c r="Q36" i="45"/>
  <c r="O36" i="45"/>
  <c r="N36" i="45"/>
  <c r="L36" i="45"/>
  <c r="K36" i="45"/>
  <c r="F36" i="45"/>
  <c r="E36" i="45"/>
  <c r="D36" i="45"/>
  <c r="C36" i="45"/>
  <c r="R35" i="45"/>
  <c r="Q35" i="45"/>
  <c r="O35" i="45"/>
  <c r="N35" i="45"/>
  <c r="L35" i="45"/>
  <c r="K35" i="45"/>
  <c r="F35" i="45"/>
  <c r="E35" i="45"/>
  <c r="D35" i="45"/>
  <c r="C35" i="45"/>
  <c r="R34" i="45"/>
  <c r="Q34" i="45"/>
  <c r="O34" i="45"/>
  <c r="N34" i="45"/>
  <c r="L34" i="45"/>
  <c r="K34" i="45"/>
  <c r="F34" i="45"/>
  <c r="E34" i="45"/>
  <c r="D34" i="45"/>
  <c r="C34" i="45"/>
  <c r="R33" i="45"/>
  <c r="Q33" i="45"/>
  <c r="O33" i="45"/>
  <c r="N33" i="45"/>
  <c r="L33" i="45"/>
  <c r="K33" i="45"/>
  <c r="F33" i="45"/>
  <c r="E33" i="45"/>
  <c r="D33" i="45"/>
  <c r="C33" i="45"/>
  <c r="R32" i="45"/>
  <c r="Q32" i="45"/>
  <c r="O32" i="45"/>
  <c r="N32" i="45"/>
  <c r="L32" i="45"/>
  <c r="K32" i="45"/>
  <c r="F32" i="45"/>
  <c r="E32" i="45"/>
  <c r="D32" i="45"/>
  <c r="C32" i="45"/>
  <c r="R31" i="45"/>
  <c r="Q31" i="45"/>
  <c r="O31" i="45"/>
  <c r="N31" i="45"/>
  <c r="L31" i="45"/>
  <c r="K31" i="45"/>
  <c r="F31" i="45"/>
  <c r="E31" i="45"/>
  <c r="D31" i="45"/>
  <c r="C31" i="45"/>
  <c r="R30" i="45"/>
  <c r="Q30" i="45"/>
  <c r="O30" i="45"/>
  <c r="N30" i="45"/>
  <c r="L30" i="45"/>
  <c r="K30" i="45"/>
  <c r="F30" i="45"/>
  <c r="E30" i="45"/>
  <c r="D30" i="45"/>
  <c r="C30" i="45"/>
  <c r="R29" i="45"/>
  <c r="Q29" i="45"/>
  <c r="O29" i="45"/>
  <c r="N29" i="45"/>
  <c r="L29" i="45"/>
  <c r="K29" i="45"/>
  <c r="F29" i="45"/>
  <c r="E29" i="45"/>
  <c r="D29" i="45"/>
  <c r="C29" i="45"/>
  <c r="R28" i="45"/>
  <c r="Q28" i="45"/>
  <c r="O28" i="45"/>
  <c r="N28" i="45"/>
  <c r="L28" i="45"/>
  <c r="K28" i="45"/>
  <c r="F28" i="45"/>
  <c r="E28" i="45"/>
  <c r="D28" i="45"/>
  <c r="C28" i="45"/>
  <c r="R27" i="45"/>
  <c r="Q27" i="45"/>
  <c r="O27" i="45"/>
  <c r="N27" i="45"/>
  <c r="L27" i="45"/>
  <c r="K27" i="45"/>
  <c r="F27" i="45"/>
  <c r="E27" i="45"/>
  <c r="D27" i="45"/>
  <c r="C27" i="45"/>
  <c r="AD19" i="45"/>
  <c r="AC19" i="45"/>
  <c r="AA19" i="45"/>
  <c r="Z19" i="45"/>
  <c r="X19" i="45"/>
  <c r="W19" i="45"/>
  <c r="U19" i="45"/>
  <c r="T19" i="45"/>
  <c r="R19" i="45"/>
  <c r="Q19" i="45"/>
  <c r="O19" i="45"/>
  <c r="N19" i="45"/>
  <c r="I19" i="45"/>
  <c r="H19" i="45"/>
  <c r="G19" i="45"/>
  <c r="F19" i="45"/>
  <c r="E19" i="45"/>
  <c r="D19" i="45"/>
  <c r="C19" i="45"/>
  <c r="AD18" i="45"/>
  <c r="AC18" i="45"/>
  <c r="AB18" i="45" s="1"/>
  <c r="AA18" i="45"/>
  <c r="Z18" i="45"/>
  <c r="X18" i="45"/>
  <c r="W18" i="45"/>
  <c r="U18" i="45"/>
  <c r="T18" i="45"/>
  <c r="S18" i="45" s="1"/>
  <c r="R18" i="45"/>
  <c r="Q18" i="45"/>
  <c r="O18" i="45"/>
  <c r="N18" i="45"/>
  <c r="I18" i="45"/>
  <c r="H18" i="45"/>
  <c r="G18" i="45"/>
  <c r="F18" i="45"/>
  <c r="E18" i="45"/>
  <c r="D18" i="45"/>
  <c r="C18" i="45"/>
  <c r="AD17" i="45"/>
  <c r="AC17" i="45"/>
  <c r="AA17" i="45"/>
  <c r="Z17" i="45"/>
  <c r="X17" i="45"/>
  <c r="W17" i="45"/>
  <c r="U17" i="45"/>
  <c r="T17" i="45"/>
  <c r="R17" i="45"/>
  <c r="Q17" i="45"/>
  <c r="O17" i="45"/>
  <c r="N17" i="45"/>
  <c r="I17" i="45"/>
  <c r="H17" i="45"/>
  <c r="G17" i="45"/>
  <c r="F17" i="45"/>
  <c r="E17" i="45"/>
  <c r="D17" i="45"/>
  <c r="C17" i="45"/>
  <c r="AD16" i="45"/>
  <c r="AC16" i="45"/>
  <c r="AA16" i="45"/>
  <c r="Z16" i="45"/>
  <c r="X16" i="45"/>
  <c r="W16" i="45"/>
  <c r="U16" i="45"/>
  <c r="T16" i="45"/>
  <c r="R16" i="45"/>
  <c r="Q16" i="45"/>
  <c r="O16" i="45"/>
  <c r="N16" i="45"/>
  <c r="I16" i="45"/>
  <c r="H16" i="45"/>
  <c r="G16" i="45"/>
  <c r="F16" i="45"/>
  <c r="E16" i="45"/>
  <c r="D16" i="45"/>
  <c r="C16" i="45"/>
  <c r="AD15" i="45"/>
  <c r="AC15" i="45"/>
  <c r="AA15" i="45"/>
  <c r="Z15" i="45"/>
  <c r="X15" i="45"/>
  <c r="W15" i="45"/>
  <c r="U15" i="45"/>
  <c r="T15" i="45"/>
  <c r="R15" i="45"/>
  <c r="Q15" i="45"/>
  <c r="O15" i="45"/>
  <c r="N15" i="45"/>
  <c r="I15" i="45"/>
  <c r="H15" i="45"/>
  <c r="G15" i="45"/>
  <c r="F15" i="45"/>
  <c r="E15" i="45"/>
  <c r="D15" i="45"/>
  <c r="C15" i="45"/>
  <c r="AD14" i="45"/>
  <c r="AC14" i="45"/>
  <c r="AA14" i="45"/>
  <c r="Z14" i="45"/>
  <c r="X14" i="45"/>
  <c r="W14" i="45"/>
  <c r="U14" i="45"/>
  <c r="T14" i="45"/>
  <c r="R14" i="45"/>
  <c r="Q14" i="45"/>
  <c r="O14" i="45"/>
  <c r="N14" i="45"/>
  <c r="I14" i="45"/>
  <c r="H14" i="45"/>
  <c r="G14" i="45"/>
  <c r="F14" i="45"/>
  <c r="E14" i="45"/>
  <c r="D14" i="45"/>
  <c r="C14" i="45"/>
  <c r="AD13" i="45"/>
  <c r="AC13" i="45"/>
  <c r="AA13" i="45"/>
  <c r="Z13" i="45"/>
  <c r="X13" i="45"/>
  <c r="W13" i="45"/>
  <c r="U13" i="45"/>
  <c r="T13" i="45"/>
  <c r="R13" i="45"/>
  <c r="Q13" i="45"/>
  <c r="O13" i="45"/>
  <c r="N13" i="45"/>
  <c r="I13" i="45"/>
  <c r="H13" i="45"/>
  <c r="G13" i="45"/>
  <c r="F13" i="45"/>
  <c r="E13" i="45"/>
  <c r="D13" i="45"/>
  <c r="C13" i="45"/>
  <c r="AD12" i="45"/>
  <c r="AC12" i="45"/>
  <c r="AA12" i="45"/>
  <c r="Z12" i="45"/>
  <c r="X12" i="45"/>
  <c r="W12" i="45"/>
  <c r="U12" i="45"/>
  <c r="T12" i="45"/>
  <c r="R12" i="45"/>
  <c r="Q12" i="45"/>
  <c r="O12" i="45"/>
  <c r="N12" i="45"/>
  <c r="I12" i="45"/>
  <c r="H12" i="45"/>
  <c r="G12" i="45"/>
  <c r="F12" i="45"/>
  <c r="E12" i="45"/>
  <c r="D12" i="45"/>
  <c r="C12" i="45"/>
  <c r="AD11" i="45"/>
  <c r="AC11" i="45"/>
  <c r="AA11" i="45"/>
  <c r="Z11" i="45"/>
  <c r="X11" i="45"/>
  <c r="W11" i="45"/>
  <c r="U11" i="45"/>
  <c r="T11" i="45"/>
  <c r="R11" i="45"/>
  <c r="Q11" i="45"/>
  <c r="O11" i="45"/>
  <c r="N11" i="45"/>
  <c r="I11" i="45"/>
  <c r="H11" i="45"/>
  <c r="G11" i="45"/>
  <c r="F11" i="45"/>
  <c r="E11" i="45"/>
  <c r="D11" i="45"/>
  <c r="C11" i="45"/>
  <c r="AD10" i="45"/>
  <c r="AC10" i="45"/>
  <c r="AA10" i="45"/>
  <c r="Z10" i="45"/>
  <c r="X10" i="45"/>
  <c r="W10" i="45"/>
  <c r="U10" i="45"/>
  <c r="T10" i="45"/>
  <c r="R10" i="45"/>
  <c r="Q10" i="45"/>
  <c r="O10" i="45"/>
  <c r="N10" i="45"/>
  <c r="I10" i="45"/>
  <c r="H10" i="45"/>
  <c r="G10" i="45"/>
  <c r="F10" i="45"/>
  <c r="E10" i="45"/>
  <c r="D10" i="45"/>
  <c r="C10" i="45"/>
  <c r="AD9" i="45"/>
  <c r="AC9" i="45"/>
  <c r="AA9" i="45"/>
  <c r="Z9" i="45"/>
  <c r="X9" i="45"/>
  <c r="W9" i="45"/>
  <c r="U9" i="45"/>
  <c r="T9" i="45"/>
  <c r="R9" i="45"/>
  <c r="Q9" i="45"/>
  <c r="O9" i="45"/>
  <c r="N9" i="45"/>
  <c r="I9" i="45"/>
  <c r="H9" i="45"/>
  <c r="G9" i="45"/>
  <c r="F9" i="45"/>
  <c r="E9" i="45"/>
  <c r="D9" i="45"/>
  <c r="C9" i="45"/>
  <c r="AD8" i="45"/>
  <c r="AC8" i="45"/>
  <c r="AA8" i="45"/>
  <c r="Z8" i="45"/>
  <c r="X8" i="45"/>
  <c r="W8" i="45"/>
  <c r="U8" i="45"/>
  <c r="T8" i="45"/>
  <c r="R8" i="45"/>
  <c r="Q8" i="45"/>
  <c r="O8" i="45"/>
  <c r="N8" i="45"/>
  <c r="I8" i="45"/>
  <c r="H8" i="45"/>
  <c r="G8" i="45"/>
  <c r="F8" i="45"/>
  <c r="E8" i="45"/>
  <c r="D8" i="45"/>
  <c r="C8" i="45"/>
  <c r="AD7" i="45"/>
  <c r="AC7" i="45"/>
  <c r="AA7" i="45"/>
  <c r="Z7" i="45"/>
  <c r="X7" i="45"/>
  <c r="W7" i="45"/>
  <c r="U7" i="45"/>
  <c r="T7" i="45"/>
  <c r="R7" i="45"/>
  <c r="Q7" i="45"/>
  <c r="O7" i="45"/>
  <c r="N7" i="45"/>
  <c r="I7" i="45"/>
  <c r="H7" i="45"/>
  <c r="G7" i="45"/>
  <c r="F7" i="45"/>
  <c r="E7" i="45"/>
  <c r="D7" i="45"/>
  <c r="C7" i="45"/>
  <c r="AD6" i="45"/>
  <c r="AC6" i="45"/>
  <c r="AA6" i="45"/>
  <c r="Z6" i="45"/>
  <c r="X6" i="45"/>
  <c r="W6" i="45"/>
  <c r="U6" i="45"/>
  <c r="T6" i="45"/>
  <c r="R6" i="45"/>
  <c r="Q6" i="45"/>
  <c r="O6" i="45"/>
  <c r="N6" i="45"/>
  <c r="I6" i="45"/>
  <c r="H6" i="45"/>
  <c r="G6" i="45"/>
  <c r="F6" i="45"/>
  <c r="E6" i="45"/>
  <c r="D6" i="45"/>
  <c r="C6" i="45"/>
  <c r="Q8" i="44"/>
  <c r="P8" i="44"/>
  <c r="O8" i="44"/>
  <c r="M8" i="44"/>
  <c r="L8" i="44"/>
  <c r="K8" i="44"/>
  <c r="I8" i="44"/>
  <c r="H8" i="44"/>
  <c r="G8" i="44"/>
  <c r="Q7" i="44"/>
  <c r="P7" i="44"/>
  <c r="O7" i="44"/>
  <c r="M7" i="44"/>
  <c r="L7" i="44"/>
  <c r="K7" i="44"/>
  <c r="I7" i="44"/>
  <c r="H7" i="44"/>
  <c r="G7" i="44"/>
  <c r="Q6" i="44"/>
  <c r="P6" i="44"/>
  <c r="O6" i="44"/>
  <c r="M6" i="44"/>
  <c r="L6" i="44"/>
  <c r="K6" i="44"/>
  <c r="I6" i="44"/>
  <c r="H6" i="44"/>
  <c r="G6" i="44"/>
  <c r="Q5" i="44"/>
  <c r="P5" i="44"/>
  <c r="O5" i="44"/>
  <c r="M5" i="44"/>
  <c r="L5" i="44"/>
  <c r="K5" i="44"/>
  <c r="I5" i="44"/>
  <c r="H5" i="44"/>
  <c r="G5" i="44"/>
  <c r="T154" i="43"/>
  <c r="S154" i="43"/>
  <c r="Q154" i="43"/>
  <c r="P154" i="43"/>
  <c r="N154" i="43"/>
  <c r="M154" i="43"/>
  <c r="H154" i="43"/>
  <c r="G154" i="43"/>
  <c r="F154" i="43"/>
  <c r="E154" i="43"/>
  <c r="D154" i="43"/>
  <c r="R153" i="43"/>
  <c r="O153" i="43"/>
  <c r="L153" i="43"/>
  <c r="T152" i="43"/>
  <c r="S152" i="43"/>
  <c r="Q152" i="43"/>
  <c r="P152" i="43"/>
  <c r="N152" i="43"/>
  <c r="M152" i="43"/>
  <c r="H152" i="43"/>
  <c r="G152" i="43"/>
  <c r="F152" i="43"/>
  <c r="E152" i="43"/>
  <c r="D152" i="43"/>
  <c r="R151" i="43"/>
  <c r="O151" i="43"/>
  <c r="L151" i="43"/>
  <c r="T150" i="43"/>
  <c r="S150" i="43"/>
  <c r="Q150" i="43"/>
  <c r="P150" i="43"/>
  <c r="N150" i="43"/>
  <c r="M150" i="43"/>
  <c r="H150" i="43"/>
  <c r="G150" i="43"/>
  <c r="F150" i="43"/>
  <c r="E150" i="43"/>
  <c r="D150" i="43"/>
  <c r="R149" i="43"/>
  <c r="O149" i="43"/>
  <c r="L149" i="43"/>
  <c r="T148" i="43"/>
  <c r="S148" i="43"/>
  <c r="Q148" i="43"/>
  <c r="P148" i="43"/>
  <c r="N148" i="43"/>
  <c r="M148" i="43"/>
  <c r="H148" i="43"/>
  <c r="G148" i="43"/>
  <c r="F148" i="43"/>
  <c r="E148" i="43"/>
  <c r="D148" i="43"/>
  <c r="R147" i="43"/>
  <c r="O147" i="43"/>
  <c r="L147" i="43"/>
  <c r="T146" i="43"/>
  <c r="S146" i="43"/>
  <c r="Q146" i="43"/>
  <c r="P146" i="43"/>
  <c r="N146" i="43"/>
  <c r="M146" i="43"/>
  <c r="H146" i="43"/>
  <c r="G146" i="43"/>
  <c r="F146" i="43"/>
  <c r="E146" i="43"/>
  <c r="D146" i="43"/>
  <c r="R145" i="43"/>
  <c r="O145" i="43"/>
  <c r="L145" i="43"/>
  <c r="T144" i="43"/>
  <c r="S144" i="43"/>
  <c r="Q144" i="43"/>
  <c r="P144" i="43"/>
  <c r="N144" i="43"/>
  <c r="M144" i="43"/>
  <c r="H144" i="43"/>
  <c r="G144" i="43"/>
  <c r="F144" i="43"/>
  <c r="E144" i="43"/>
  <c r="D144" i="43"/>
  <c r="R143" i="43"/>
  <c r="O143" i="43"/>
  <c r="L143" i="43"/>
  <c r="T142" i="43"/>
  <c r="S142" i="43"/>
  <c r="Q142" i="43"/>
  <c r="P142" i="43"/>
  <c r="N142" i="43"/>
  <c r="M142" i="43"/>
  <c r="H142" i="43"/>
  <c r="G142" i="43"/>
  <c r="F142" i="43"/>
  <c r="E142" i="43"/>
  <c r="D142" i="43"/>
  <c r="R141" i="43"/>
  <c r="O141" i="43"/>
  <c r="L141" i="43"/>
  <c r="T140" i="43"/>
  <c r="S140" i="43"/>
  <c r="Q140" i="43"/>
  <c r="P140" i="43"/>
  <c r="N140" i="43"/>
  <c r="M140" i="43"/>
  <c r="H140" i="43"/>
  <c r="G140" i="43"/>
  <c r="F140" i="43"/>
  <c r="E140" i="43"/>
  <c r="D140" i="43"/>
  <c r="R139" i="43"/>
  <c r="O139" i="43"/>
  <c r="L139" i="43"/>
  <c r="T138" i="43"/>
  <c r="S138" i="43"/>
  <c r="Q138" i="43"/>
  <c r="P138" i="43"/>
  <c r="N138" i="43"/>
  <c r="M138" i="43"/>
  <c r="H138" i="43"/>
  <c r="G138" i="43"/>
  <c r="F138" i="43"/>
  <c r="E138" i="43"/>
  <c r="D138" i="43"/>
  <c r="R137" i="43"/>
  <c r="O137" i="43"/>
  <c r="L137" i="43"/>
  <c r="T136" i="43"/>
  <c r="S136" i="43"/>
  <c r="Q136" i="43"/>
  <c r="P136" i="43"/>
  <c r="N136" i="43"/>
  <c r="M136" i="43"/>
  <c r="H136" i="43"/>
  <c r="G136" i="43"/>
  <c r="F136" i="43"/>
  <c r="E136" i="43"/>
  <c r="D136" i="43"/>
  <c r="R135" i="43"/>
  <c r="O135" i="43"/>
  <c r="L135" i="43"/>
  <c r="T129" i="43"/>
  <c r="S129" i="43"/>
  <c r="Q129" i="43"/>
  <c r="P129" i="43"/>
  <c r="N129" i="43"/>
  <c r="M129" i="43"/>
  <c r="H129" i="43"/>
  <c r="G129" i="43"/>
  <c r="F129" i="43"/>
  <c r="E129" i="43"/>
  <c r="D129" i="43"/>
  <c r="R128" i="43"/>
  <c r="O128" i="43"/>
  <c r="L128" i="43"/>
  <c r="T127" i="43"/>
  <c r="S127" i="43"/>
  <c r="Q127" i="43"/>
  <c r="P127" i="43"/>
  <c r="N127" i="43"/>
  <c r="M127" i="43"/>
  <c r="H127" i="43"/>
  <c r="G127" i="43"/>
  <c r="F127" i="43"/>
  <c r="E127" i="43"/>
  <c r="D127" i="43"/>
  <c r="R126" i="43"/>
  <c r="O126" i="43"/>
  <c r="L126" i="43"/>
  <c r="T125" i="43"/>
  <c r="S125" i="43"/>
  <c r="Q125" i="43"/>
  <c r="P125" i="43"/>
  <c r="N125" i="43"/>
  <c r="M125" i="43"/>
  <c r="H125" i="43"/>
  <c r="G125" i="43"/>
  <c r="F125" i="43"/>
  <c r="E125" i="43"/>
  <c r="D125" i="43"/>
  <c r="R124" i="43"/>
  <c r="O124" i="43"/>
  <c r="L124" i="43"/>
  <c r="T123" i="43"/>
  <c r="S123" i="43"/>
  <c r="Q123" i="43"/>
  <c r="P123" i="43"/>
  <c r="N123" i="43"/>
  <c r="M123" i="43"/>
  <c r="H123" i="43"/>
  <c r="G123" i="43"/>
  <c r="F123" i="43"/>
  <c r="E123" i="43"/>
  <c r="D123" i="43"/>
  <c r="R122" i="43"/>
  <c r="O122" i="43"/>
  <c r="L122" i="43"/>
  <c r="T121" i="43"/>
  <c r="S121" i="43"/>
  <c r="Q121" i="43"/>
  <c r="P121" i="43"/>
  <c r="N121" i="43"/>
  <c r="M121" i="43"/>
  <c r="H121" i="43"/>
  <c r="G121" i="43"/>
  <c r="F121" i="43"/>
  <c r="E121" i="43"/>
  <c r="D121" i="43"/>
  <c r="R120" i="43"/>
  <c r="O120" i="43"/>
  <c r="L120" i="43"/>
  <c r="T119" i="43"/>
  <c r="S119" i="43"/>
  <c r="Q119" i="43"/>
  <c r="P119" i="43"/>
  <c r="N119" i="43"/>
  <c r="M119" i="43"/>
  <c r="H119" i="43"/>
  <c r="G119" i="43"/>
  <c r="F119" i="43"/>
  <c r="E119" i="43"/>
  <c r="D119" i="43"/>
  <c r="R118" i="43"/>
  <c r="O118" i="43"/>
  <c r="L118" i="43"/>
  <c r="T117" i="43"/>
  <c r="S117" i="43"/>
  <c r="Q117" i="43"/>
  <c r="P117" i="43"/>
  <c r="N117" i="43"/>
  <c r="M117" i="43"/>
  <c r="H117" i="43"/>
  <c r="G117" i="43"/>
  <c r="F117" i="43"/>
  <c r="E117" i="43"/>
  <c r="D117" i="43"/>
  <c r="R116" i="43"/>
  <c r="O116" i="43"/>
  <c r="L116" i="43"/>
  <c r="T115" i="43"/>
  <c r="S115" i="43"/>
  <c r="Q115" i="43"/>
  <c r="P115" i="43"/>
  <c r="N115" i="43"/>
  <c r="M115" i="43"/>
  <c r="H115" i="43"/>
  <c r="G115" i="43"/>
  <c r="F115" i="43"/>
  <c r="E115" i="43"/>
  <c r="D115" i="43"/>
  <c r="R114" i="43"/>
  <c r="O114" i="43"/>
  <c r="L114" i="43"/>
  <c r="T113" i="43"/>
  <c r="S113" i="43"/>
  <c r="Q113" i="43"/>
  <c r="P113" i="43"/>
  <c r="N113" i="43"/>
  <c r="M113" i="43"/>
  <c r="H113" i="43"/>
  <c r="G113" i="43"/>
  <c r="F113" i="43"/>
  <c r="E113" i="43"/>
  <c r="D113" i="43"/>
  <c r="R112" i="43"/>
  <c r="O112" i="43"/>
  <c r="L112" i="43"/>
  <c r="T111" i="43"/>
  <c r="S111" i="43"/>
  <c r="Q111" i="43"/>
  <c r="P111" i="43"/>
  <c r="N111" i="43"/>
  <c r="M111" i="43"/>
  <c r="H111" i="43"/>
  <c r="G111" i="43"/>
  <c r="F111" i="43"/>
  <c r="E111" i="43"/>
  <c r="D111" i="43"/>
  <c r="R110" i="43"/>
  <c r="O110" i="43"/>
  <c r="L110" i="43"/>
  <c r="T109" i="43"/>
  <c r="S109" i="43"/>
  <c r="Q109" i="43"/>
  <c r="P109" i="43"/>
  <c r="N109" i="43"/>
  <c r="M109" i="43"/>
  <c r="H109" i="43"/>
  <c r="G109" i="43"/>
  <c r="F109" i="43"/>
  <c r="E109" i="43"/>
  <c r="D109" i="43"/>
  <c r="R108" i="43"/>
  <c r="O108" i="43"/>
  <c r="L108" i="43"/>
  <c r="T107" i="43"/>
  <c r="S107" i="43"/>
  <c r="Q107" i="43"/>
  <c r="P107" i="43"/>
  <c r="N107" i="43"/>
  <c r="M107" i="43"/>
  <c r="H107" i="43"/>
  <c r="G107" i="43"/>
  <c r="F107" i="43"/>
  <c r="E107" i="43"/>
  <c r="D107" i="43"/>
  <c r="R106" i="43"/>
  <c r="O106" i="43"/>
  <c r="L106" i="43"/>
  <c r="T105" i="43"/>
  <c r="S105" i="43"/>
  <c r="Q105" i="43"/>
  <c r="P105" i="43"/>
  <c r="N105" i="43"/>
  <c r="M105" i="43"/>
  <c r="H105" i="43"/>
  <c r="G105" i="43"/>
  <c r="F105" i="43"/>
  <c r="E105" i="43"/>
  <c r="D105" i="43"/>
  <c r="R104" i="43"/>
  <c r="O104" i="43"/>
  <c r="L104" i="43"/>
  <c r="T103" i="43"/>
  <c r="S103" i="43"/>
  <c r="Q103" i="43"/>
  <c r="P103" i="43"/>
  <c r="N103" i="43"/>
  <c r="M103" i="43"/>
  <c r="H103" i="43"/>
  <c r="G103" i="43"/>
  <c r="F103" i="43"/>
  <c r="E103" i="43"/>
  <c r="D103" i="43"/>
  <c r="R102" i="43"/>
  <c r="O102" i="43"/>
  <c r="L102" i="43"/>
  <c r="T101" i="43"/>
  <c r="S101" i="43"/>
  <c r="Q101" i="43"/>
  <c r="P101" i="43"/>
  <c r="N101" i="43"/>
  <c r="M101" i="43"/>
  <c r="H101" i="43"/>
  <c r="G101" i="43"/>
  <c r="F101" i="43"/>
  <c r="E101" i="43"/>
  <c r="D101" i="43"/>
  <c r="R100" i="43"/>
  <c r="O100" i="43"/>
  <c r="L100" i="43"/>
  <c r="T99" i="43"/>
  <c r="S99" i="43"/>
  <c r="Q99" i="43"/>
  <c r="P99" i="43"/>
  <c r="N99" i="43"/>
  <c r="M99" i="43"/>
  <c r="H99" i="43"/>
  <c r="G99" i="43"/>
  <c r="F99" i="43"/>
  <c r="E99" i="43"/>
  <c r="D99" i="43"/>
  <c r="R98" i="43"/>
  <c r="O98" i="43"/>
  <c r="L98" i="43"/>
  <c r="T97" i="43"/>
  <c r="S97" i="43"/>
  <c r="Q97" i="43"/>
  <c r="P97" i="43"/>
  <c r="N97" i="43"/>
  <c r="M97" i="43"/>
  <c r="H97" i="43"/>
  <c r="G97" i="43"/>
  <c r="F97" i="43"/>
  <c r="E97" i="43"/>
  <c r="D97" i="43"/>
  <c r="R96" i="43"/>
  <c r="O96" i="43"/>
  <c r="L96" i="43"/>
  <c r="T95" i="43"/>
  <c r="S95" i="43"/>
  <c r="Q95" i="43"/>
  <c r="P95" i="43"/>
  <c r="N95" i="43"/>
  <c r="M95" i="43"/>
  <c r="H95" i="43"/>
  <c r="G95" i="43"/>
  <c r="F95" i="43"/>
  <c r="E95" i="43"/>
  <c r="D95" i="43"/>
  <c r="R94" i="43"/>
  <c r="O94" i="43"/>
  <c r="L94" i="43"/>
  <c r="T93" i="43"/>
  <c r="S93" i="43"/>
  <c r="Q93" i="43"/>
  <c r="P93" i="43"/>
  <c r="N93" i="43"/>
  <c r="M93" i="43"/>
  <c r="H93" i="43"/>
  <c r="G93" i="43"/>
  <c r="F93" i="43"/>
  <c r="E93" i="43"/>
  <c r="D93" i="43"/>
  <c r="R92" i="43"/>
  <c r="O92" i="43"/>
  <c r="L92" i="43"/>
  <c r="T91" i="43"/>
  <c r="S91" i="43"/>
  <c r="Q91" i="43"/>
  <c r="P91" i="43"/>
  <c r="N91" i="43"/>
  <c r="M91" i="43"/>
  <c r="H91" i="43"/>
  <c r="G91" i="43"/>
  <c r="F91" i="43"/>
  <c r="E91" i="43"/>
  <c r="D91" i="43"/>
  <c r="R90" i="43"/>
  <c r="O90" i="43"/>
  <c r="L90" i="43"/>
  <c r="T89" i="43"/>
  <c r="S89" i="43"/>
  <c r="Q89" i="43"/>
  <c r="P89" i="43"/>
  <c r="N89" i="43"/>
  <c r="M89" i="43"/>
  <c r="H89" i="43"/>
  <c r="G89" i="43"/>
  <c r="F89" i="43"/>
  <c r="E89" i="43"/>
  <c r="D89" i="43"/>
  <c r="R88" i="43"/>
  <c r="O88" i="43"/>
  <c r="L88" i="43"/>
  <c r="T87" i="43"/>
  <c r="S87" i="43"/>
  <c r="Q87" i="43"/>
  <c r="P87" i="43"/>
  <c r="N87" i="43"/>
  <c r="M87" i="43"/>
  <c r="H87" i="43"/>
  <c r="G87" i="43"/>
  <c r="F87" i="43"/>
  <c r="E87" i="43"/>
  <c r="D87" i="43"/>
  <c r="R86" i="43"/>
  <c r="O86" i="43"/>
  <c r="L86" i="43"/>
  <c r="T85" i="43"/>
  <c r="S85" i="43"/>
  <c r="Q85" i="43"/>
  <c r="P85" i="43"/>
  <c r="N85" i="43"/>
  <c r="M85" i="43"/>
  <c r="H85" i="43"/>
  <c r="G85" i="43"/>
  <c r="F85" i="43"/>
  <c r="E85" i="43"/>
  <c r="D85" i="43"/>
  <c r="R84" i="43"/>
  <c r="O84" i="43"/>
  <c r="L84" i="43"/>
  <c r="T83" i="43"/>
  <c r="S83" i="43"/>
  <c r="Q83" i="43"/>
  <c r="P83" i="43"/>
  <c r="N83" i="43"/>
  <c r="M83" i="43"/>
  <c r="H83" i="43"/>
  <c r="G83" i="43"/>
  <c r="F83" i="43"/>
  <c r="E83" i="43"/>
  <c r="D83" i="43"/>
  <c r="R82" i="43"/>
  <c r="O82" i="43"/>
  <c r="L82" i="43"/>
  <c r="T81" i="43"/>
  <c r="S81" i="43"/>
  <c r="Q81" i="43"/>
  <c r="P81" i="43"/>
  <c r="N81" i="43"/>
  <c r="M81" i="43"/>
  <c r="H81" i="43"/>
  <c r="G81" i="43"/>
  <c r="F81" i="43"/>
  <c r="E81" i="43"/>
  <c r="D81" i="43"/>
  <c r="R80" i="43"/>
  <c r="O80" i="43"/>
  <c r="L80" i="43"/>
  <c r="T79" i="43"/>
  <c r="S79" i="43"/>
  <c r="Q79" i="43"/>
  <c r="P79" i="43"/>
  <c r="N79" i="43"/>
  <c r="M79" i="43"/>
  <c r="H79" i="43"/>
  <c r="G79" i="43"/>
  <c r="F79" i="43"/>
  <c r="E79" i="43"/>
  <c r="D79" i="43"/>
  <c r="R78" i="43"/>
  <c r="O78" i="43"/>
  <c r="L78" i="43"/>
  <c r="T77" i="43"/>
  <c r="S77" i="43"/>
  <c r="Q77" i="43"/>
  <c r="P77" i="43"/>
  <c r="N77" i="43"/>
  <c r="M77" i="43"/>
  <c r="H77" i="43"/>
  <c r="G77" i="43"/>
  <c r="F77" i="43"/>
  <c r="E77" i="43"/>
  <c r="D77" i="43"/>
  <c r="R76" i="43"/>
  <c r="O76" i="43"/>
  <c r="L76" i="43"/>
  <c r="T75" i="43"/>
  <c r="S75" i="43"/>
  <c r="Q75" i="43"/>
  <c r="P75" i="43"/>
  <c r="N75" i="43"/>
  <c r="M75" i="43"/>
  <c r="H75" i="43"/>
  <c r="G75" i="43"/>
  <c r="F75" i="43"/>
  <c r="E75" i="43"/>
  <c r="D75" i="43"/>
  <c r="R74" i="43"/>
  <c r="O74" i="43"/>
  <c r="L74" i="43"/>
  <c r="T73" i="43"/>
  <c r="S73" i="43"/>
  <c r="Q73" i="43"/>
  <c r="P73" i="43"/>
  <c r="N73" i="43"/>
  <c r="M73" i="43"/>
  <c r="H73" i="43"/>
  <c r="G73" i="43"/>
  <c r="F73" i="43"/>
  <c r="E73" i="43"/>
  <c r="D73" i="43"/>
  <c r="R72" i="43"/>
  <c r="O72" i="43"/>
  <c r="L72" i="43"/>
  <c r="T71" i="43"/>
  <c r="S71" i="43"/>
  <c r="Q71" i="43"/>
  <c r="P71" i="43"/>
  <c r="N71" i="43"/>
  <c r="M71" i="43"/>
  <c r="H71" i="43"/>
  <c r="G71" i="43"/>
  <c r="F71" i="43"/>
  <c r="E71" i="43"/>
  <c r="D71" i="43"/>
  <c r="R70" i="43"/>
  <c r="O70" i="43"/>
  <c r="L70" i="43"/>
  <c r="T64" i="43"/>
  <c r="S64" i="43"/>
  <c r="Q64" i="43"/>
  <c r="P64" i="43"/>
  <c r="N64" i="43"/>
  <c r="M64" i="43"/>
  <c r="H64" i="43"/>
  <c r="G64" i="43"/>
  <c r="F64" i="43"/>
  <c r="E64" i="43"/>
  <c r="D64" i="43"/>
  <c r="R63" i="43"/>
  <c r="O63" i="43"/>
  <c r="L63" i="43"/>
  <c r="T62" i="43"/>
  <c r="S62" i="43"/>
  <c r="Q62" i="43"/>
  <c r="P62" i="43"/>
  <c r="N62" i="43"/>
  <c r="M62" i="43"/>
  <c r="H62" i="43"/>
  <c r="G62" i="43"/>
  <c r="F62" i="43"/>
  <c r="E62" i="43"/>
  <c r="D62" i="43"/>
  <c r="R61" i="43"/>
  <c r="O61" i="43"/>
  <c r="L61" i="43"/>
  <c r="T60" i="43"/>
  <c r="S60" i="43"/>
  <c r="Q60" i="43"/>
  <c r="P60" i="43"/>
  <c r="N60" i="43"/>
  <c r="M60" i="43"/>
  <c r="H60" i="43"/>
  <c r="G60" i="43"/>
  <c r="F60" i="43"/>
  <c r="E60" i="43"/>
  <c r="D60" i="43"/>
  <c r="R59" i="43"/>
  <c r="O59" i="43"/>
  <c r="L59" i="43"/>
  <c r="T58" i="43"/>
  <c r="S58" i="43"/>
  <c r="Q58" i="43"/>
  <c r="P58" i="43"/>
  <c r="N58" i="43"/>
  <c r="M58" i="43"/>
  <c r="H58" i="43"/>
  <c r="G58" i="43"/>
  <c r="F58" i="43"/>
  <c r="E58" i="43"/>
  <c r="D58" i="43"/>
  <c r="R57" i="43"/>
  <c r="O57" i="43"/>
  <c r="L57" i="43"/>
  <c r="T56" i="43"/>
  <c r="S56" i="43"/>
  <c r="Q56" i="43"/>
  <c r="P56" i="43"/>
  <c r="N56" i="43"/>
  <c r="M56" i="43"/>
  <c r="H56" i="43"/>
  <c r="G56" i="43"/>
  <c r="F56" i="43"/>
  <c r="E56" i="43"/>
  <c r="D56" i="43"/>
  <c r="R55" i="43"/>
  <c r="O55" i="43"/>
  <c r="L55" i="43"/>
  <c r="T54" i="43"/>
  <c r="S54" i="43"/>
  <c r="Q54" i="43"/>
  <c r="P54" i="43"/>
  <c r="N54" i="43"/>
  <c r="M54" i="43"/>
  <c r="H54" i="43"/>
  <c r="G54" i="43"/>
  <c r="F54" i="43"/>
  <c r="E54" i="43"/>
  <c r="D54" i="43"/>
  <c r="R53" i="43"/>
  <c r="O53" i="43"/>
  <c r="L53" i="43"/>
  <c r="T52" i="43"/>
  <c r="S52" i="43"/>
  <c r="Q52" i="43"/>
  <c r="P52" i="43"/>
  <c r="N52" i="43"/>
  <c r="M52" i="43"/>
  <c r="H52" i="43"/>
  <c r="G52" i="43"/>
  <c r="F52" i="43"/>
  <c r="E52" i="43"/>
  <c r="D52" i="43"/>
  <c r="R51" i="43"/>
  <c r="O51" i="43"/>
  <c r="L51" i="43"/>
  <c r="T50" i="43"/>
  <c r="S50" i="43"/>
  <c r="Q50" i="43"/>
  <c r="P50" i="43"/>
  <c r="N50" i="43"/>
  <c r="M50" i="43"/>
  <c r="H50" i="43"/>
  <c r="G50" i="43"/>
  <c r="F50" i="43"/>
  <c r="E50" i="43"/>
  <c r="D50" i="43"/>
  <c r="R49" i="43"/>
  <c r="O49" i="43"/>
  <c r="L49" i="43"/>
  <c r="T48" i="43"/>
  <c r="S48" i="43"/>
  <c r="Q48" i="43"/>
  <c r="P48" i="43"/>
  <c r="N48" i="43"/>
  <c r="M48" i="43"/>
  <c r="H48" i="43"/>
  <c r="G48" i="43"/>
  <c r="F48" i="43"/>
  <c r="E48" i="43"/>
  <c r="D48" i="43"/>
  <c r="R47" i="43"/>
  <c r="O47" i="43"/>
  <c r="L47" i="43"/>
  <c r="T46" i="43"/>
  <c r="S46" i="43"/>
  <c r="Q46" i="43"/>
  <c r="P46" i="43"/>
  <c r="N46" i="43"/>
  <c r="M46" i="43"/>
  <c r="H46" i="43"/>
  <c r="G46" i="43"/>
  <c r="F46" i="43"/>
  <c r="E46" i="43"/>
  <c r="D46" i="43"/>
  <c r="R45" i="43"/>
  <c r="O45" i="43"/>
  <c r="L45" i="43"/>
  <c r="T44" i="43"/>
  <c r="S44" i="43"/>
  <c r="Q44" i="43"/>
  <c r="P44" i="43"/>
  <c r="N44" i="43"/>
  <c r="M44" i="43"/>
  <c r="H44" i="43"/>
  <c r="G44" i="43"/>
  <c r="F44" i="43"/>
  <c r="E44" i="43"/>
  <c r="D44" i="43"/>
  <c r="R43" i="43"/>
  <c r="O43" i="43"/>
  <c r="L43" i="43"/>
  <c r="T42" i="43"/>
  <c r="S42" i="43"/>
  <c r="Q42" i="43"/>
  <c r="P42" i="43"/>
  <c r="N42" i="43"/>
  <c r="M42" i="43"/>
  <c r="H42" i="43"/>
  <c r="G42" i="43"/>
  <c r="F42" i="43"/>
  <c r="E42" i="43"/>
  <c r="D42" i="43"/>
  <c r="R41" i="43"/>
  <c r="O41" i="43"/>
  <c r="L41" i="43"/>
  <c r="T40" i="43"/>
  <c r="S40" i="43"/>
  <c r="Q40" i="43"/>
  <c r="P40" i="43"/>
  <c r="N40" i="43"/>
  <c r="M40" i="43"/>
  <c r="H40" i="43"/>
  <c r="G40" i="43"/>
  <c r="F40" i="43"/>
  <c r="E40" i="43"/>
  <c r="D40" i="43"/>
  <c r="R39" i="43"/>
  <c r="O39" i="43"/>
  <c r="L39" i="43"/>
  <c r="T38" i="43"/>
  <c r="S38" i="43"/>
  <c r="Q38" i="43"/>
  <c r="P38" i="43"/>
  <c r="N38" i="43"/>
  <c r="M38" i="43"/>
  <c r="H38" i="43"/>
  <c r="G38" i="43"/>
  <c r="F38" i="43"/>
  <c r="E38" i="43"/>
  <c r="D38" i="43"/>
  <c r="R37" i="43"/>
  <c r="O37" i="43"/>
  <c r="L37" i="43"/>
  <c r="T36" i="43"/>
  <c r="S36" i="43"/>
  <c r="Q36" i="43"/>
  <c r="P36" i="43"/>
  <c r="N36" i="43"/>
  <c r="M36" i="43"/>
  <c r="H36" i="43"/>
  <c r="G36" i="43"/>
  <c r="F36" i="43"/>
  <c r="E36" i="43"/>
  <c r="D36" i="43"/>
  <c r="R35" i="43"/>
  <c r="O35" i="43"/>
  <c r="L35" i="43"/>
  <c r="T34" i="43"/>
  <c r="S34" i="43"/>
  <c r="Q34" i="43"/>
  <c r="P34" i="43"/>
  <c r="N34" i="43"/>
  <c r="M34" i="43"/>
  <c r="H34" i="43"/>
  <c r="G34" i="43"/>
  <c r="F34" i="43"/>
  <c r="E34" i="43"/>
  <c r="D34" i="43"/>
  <c r="R33" i="43"/>
  <c r="O33" i="43"/>
  <c r="L33" i="43"/>
  <c r="T32" i="43"/>
  <c r="S32" i="43"/>
  <c r="Q32" i="43"/>
  <c r="P32" i="43"/>
  <c r="N32" i="43"/>
  <c r="M32" i="43"/>
  <c r="H32" i="43"/>
  <c r="G32" i="43"/>
  <c r="F32" i="43"/>
  <c r="E32" i="43"/>
  <c r="D32" i="43"/>
  <c r="R31" i="43"/>
  <c r="O31" i="43"/>
  <c r="L31" i="43"/>
  <c r="T30" i="43"/>
  <c r="S30" i="43"/>
  <c r="Q30" i="43"/>
  <c r="P30" i="43"/>
  <c r="N30" i="43"/>
  <c r="M30" i="43"/>
  <c r="H30" i="43"/>
  <c r="G30" i="43"/>
  <c r="F30" i="43"/>
  <c r="E30" i="43"/>
  <c r="D30" i="43"/>
  <c r="R29" i="43"/>
  <c r="O29" i="43"/>
  <c r="L29" i="43"/>
  <c r="T28" i="43"/>
  <c r="S28" i="43"/>
  <c r="Q28" i="43"/>
  <c r="P28" i="43"/>
  <c r="N28" i="43"/>
  <c r="M28" i="43"/>
  <c r="H28" i="43"/>
  <c r="G28" i="43"/>
  <c r="F28" i="43"/>
  <c r="E28" i="43"/>
  <c r="D28" i="43"/>
  <c r="R27" i="43"/>
  <c r="O27" i="43"/>
  <c r="L27" i="43"/>
  <c r="T26" i="43"/>
  <c r="S26" i="43"/>
  <c r="Q26" i="43"/>
  <c r="P26" i="43"/>
  <c r="N26" i="43"/>
  <c r="M26" i="43"/>
  <c r="H26" i="43"/>
  <c r="G26" i="43"/>
  <c r="F26" i="43"/>
  <c r="E26" i="43"/>
  <c r="D26" i="43"/>
  <c r="R25" i="43"/>
  <c r="O25" i="43"/>
  <c r="L25" i="43"/>
  <c r="T24" i="43"/>
  <c r="S24" i="43"/>
  <c r="Q24" i="43"/>
  <c r="P24" i="43"/>
  <c r="N24" i="43"/>
  <c r="M24" i="43"/>
  <c r="H24" i="43"/>
  <c r="G24" i="43"/>
  <c r="F24" i="43"/>
  <c r="E24" i="43"/>
  <c r="D24" i="43"/>
  <c r="R23" i="43"/>
  <c r="O23" i="43"/>
  <c r="L23" i="43"/>
  <c r="T22" i="43"/>
  <c r="S22" i="43"/>
  <c r="Q22" i="43"/>
  <c r="P22" i="43"/>
  <c r="N22" i="43"/>
  <c r="M22" i="43"/>
  <c r="H22" i="43"/>
  <c r="G22" i="43"/>
  <c r="F22" i="43"/>
  <c r="E22" i="43"/>
  <c r="D22" i="43"/>
  <c r="R21" i="43"/>
  <c r="O21" i="43"/>
  <c r="L21" i="43"/>
  <c r="T20" i="43"/>
  <c r="S20" i="43"/>
  <c r="Q20" i="43"/>
  <c r="P20" i="43"/>
  <c r="N20" i="43"/>
  <c r="M20" i="43"/>
  <c r="H20" i="43"/>
  <c r="G20" i="43"/>
  <c r="F20" i="43"/>
  <c r="E20" i="43"/>
  <c r="D20" i="43"/>
  <c r="R19" i="43"/>
  <c r="O19" i="43"/>
  <c r="L19" i="43"/>
  <c r="T18" i="43"/>
  <c r="S18" i="43"/>
  <c r="Q18" i="43"/>
  <c r="P18" i="43"/>
  <c r="N18" i="43"/>
  <c r="M18" i="43"/>
  <c r="H18" i="43"/>
  <c r="G18" i="43"/>
  <c r="F18" i="43"/>
  <c r="E18" i="43"/>
  <c r="D18" i="43"/>
  <c r="R17" i="43"/>
  <c r="O17" i="43"/>
  <c r="L17" i="43"/>
  <c r="T16" i="43"/>
  <c r="S16" i="43"/>
  <c r="Q16" i="43"/>
  <c r="P16" i="43"/>
  <c r="N16" i="43"/>
  <c r="M16" i="43"/>
  <c r="H16" i="43"/>
  <c r="G16" i="43"/>
  <c r="F16" i="43"/>
  <c r="E16" i="43"/>
  <c r="D16" i="43"/>
  <c r="R15" i="43"/>
  <c r="O15" i="43"/>
  <c r="L15" i="43"/>
  <c r="T14" i="43"/>
  <c r="S14" i="43"/>
  <c r="Q14" i="43"/>
  <c r="P14" i="43"/>
  <c r="N14" i="43"/>
  <c r="M14" i="43"/>
  <c r="H14" i="43"/>
  <c r="G14" i="43"/>
  <c r="F14" i="43"/>
  <c r="E14" i="43"/>
  <c r="D14" i="43"/>
  <c r="R13" i="43"/>
  <c r="O13" i="43"/>
  <c r="L13" i="43"/>
  <c r="T12" i="43"/>
  <c r="S12" i="43"/>
  <c r="Q12" i="43"/>
  <c r="P12" i="43"/>
  <c r="N12" i="43"/>
  <c r="M12" i="43"/>
  <c r="H12" i="43"/>
  <c r="G12" i="43"/>
  <c r="F12" i="43"/>
  <c r="E12" i="43"/>
  <c r="D12" i="43"/>
  <c r="R11" i="43"/>
  <c r="O11" i="43"/>
  <c r="L11" i="43"/>
  <c r="T10" i="43"/>
  <c r="S10" i="43"/>
  <c r="Q10" i="43"/>
  <c r="P10" i="43"/>
  <c r="N10" i="43"/>
  <c r="M10" i="43"/>
  <c r="H10" i="43"/>
  <c r="G10" i="43"/>
  <c r="F10" i="43"/>
  <c r="E10" i="43"/>
  <c r="D10" i="43"/>
  <c r="R9" i="43"/>
  <c r="O9" i="43"/>
  <c r="L9" i="43"/>
  <c r="T8" i="43"/>
  <c r="S8" i="43"/>
  <c r="Q8" i="43"/>
  <c r="P8" i="43"/>
  <c r="N8" i="43"/>
  <c r="M8" i="43"/>
  <c r="H8" i="43"/>
  <c r="G8" i="43"/>
  <c r="F8" i="43"/>
  <c r="E8" i="43"/>
  <c r="D8" i="43"/>
  <c r="R7" i="43"/>
  <c r="O7" i="43"/>
  <c r="L7" i="43"/>
  <c r="T6" i="43"/>
  <c r="S6" i="43"/>
  <c r="Q6" i="43"/>
  <c r="P6" i="43"/>
  <c r="N6" i="43"/>
  <c r="M6" i="43"/>
  <c r="H6" i="43"/>
  <c r="G6" i="43"/>
  <c r="F6" i="43"/>
  <c r="E6" i="43"/>
  <c r="D6" i="43"/>
  <c r="R5" i="43"/>
  <c r="O5" i="43"/>
  <c r="L5" i="43"/>
  <c r="AF324" i="42"/>
  <c r="AE324" i="42"/>
  <c r="AC324" i="42"/>
  <c r="AB324" i="42"/>
  <c r="Z324" i="42"/>
  <c r="Y324" i="42"/>
  <c r="W324" i="42"/>
  <c r="V324" i="42"/>
  <c r="T324" i="42"/>
  <c r="S324" i="42"/>
  <c r="Q324" i="42"/>
  <c r="P324" i="42"/>
  <c r="K324" i="42"/>
  <c r="J324" i="42"/>
  <c r="I324" i="42"/>
  <c r="H324" i="42"/>
  <c r="G324" i="42"/>
  <c r="F324" i="42"/>
  <c r="E324" i="42"/>
  <c r="D324" i="42"/>
  <c r="AD323" i="42"/>
  <c r="AA323" i="42"/>
  <c r="X323" i="42"/>
  <c r="U323" i="42"/>
  <c r="R323" i="42"/>
  <c r="O323" i="42"/>
  <c r="AF322" i="42"/>
  <c r="AE322" i="42"/>
  <c r="AC322" i="42"/>
  <c r="AB322" i="42"/>
  <c r="Z322" i="42"/>
  <c r="Y322" i="42"/>
  <c r="W322" i="42"/>
  <c r="V322" i="42"/>
  <c r="T322" i="42"/>
  <c r="S322" i="42"/>
  <c r="Q322" i="42"/>
  <c r="P322" i="42"/>
  <c r="K322" i="42"/>
  <c r="J322" i="42"/>
  <c r="I322" i="42"/>
  <c r="H322" i="42"/>
  <c r="G322" i="42"/>
  <c r="F322" i="42"/>
  <c r="E322" i="42"/>
  <c r="D322" i="42"/>
  <c r="AD321" i="42"/>
  <c r="AA321" i="42"/>
  <c r="X321" i="42"/>
  <c r="U321" i="42"/>
  <c r="R321" i="42"/>
  <c r="O321" i="42"/>
  <c r="AF320" i="42"/>
  <c r="AE320" i="42"/>
  <c r="AC320" i="42"/>
  <c r="AB320" i="42"/>
  <c r="Z320" i="42"/>
  <c r="Y320" i="42"/>
  <c r="W320" i="42"/>
  <c r="V320" i="42"/>
  <c r="T320" i="42"/>
  <c r="S320" i="42"/>
  <c r="Q320" i="42"/>
  <c r="P320" i="42"/>
  <c r="K320" i="42"/>
  <c r="J320" i="42"/>
  <c r="I320" i="42"/>
  <c r="H320" i="42"/>
  <c r="G320" i="42"/>
  <c r="F320" i="42"/>
  <c r="E320" i="42"/>
  <c r="D320" i="42"/>
  <c r="AD319" i="42"/>
  <c r="AA319" i="42"/>
  <c r="X319" i="42"/>
  <c r="U319" i="42"/>
  <c r="R319" i="42"/>
  <c r="O319" i="42"/>
  <c r="AF318" i="42"/>
  <c r="AE318" i="42"/>
  <c r="AC318" i="42"/>
  <c r="AB318" i="42"/>
  <c r="Z318" i="42"/>
  <c r="Y318" i="42"/>
  <c r="W318" i="42"/>
  <c r="V318" i="42"/>
  <c r="T318" i="42"/>
  <c r="S318" i="42"/>
  <c r="Q318" i="42"/>
  <c r="P318" i="42"/>
  <c r="K318" i="42"/>
  <c r="J318" i="42"/>
  <c r="I318" i="42"/>
  <c r="H318" i="42"/>
  <c r="G318" i="42"/>
  <c r="F318" i="42"/>
  <c r="E318" i="42"/>
  <c r="D318" i="42"/>
  <c r="AD317" i="42"/>
  <c r="AA317" i="42"/>
  <c r="X317" i="42"/>
  <c r="U317" i="42"/>
  <c r="R317" i="42"/>
  <c r="O317" i="42"/>
  <c r="AF316" i="42"/>
  <c r="AE316" i="42"/>
  <c r="AC316" i="42"/>
  <c r="AB316" i="42"/>
  <c r="Z316" i="42"/>
  <c r="Y316" i="42"/>
  <c r="W316" i="42"/>
  <c r="V316" i="42"/>
  <c r="T316" i="42"/>
  <c r="S316" i="42"/>
  <c r="Q316" i="42"/>
  <c r="P316" i="42"/>
  <c r="K316" i="42"/>
  <c r="J316" i="42"/>
  <c r="I316" i="42"/>
  <c r="H316" i="42"/>
  <c r="G316" i="42"/>
  <c r="F316" i="42"/>
  <c r="E316" i="42"/>
  <c r="D316" i="42"/>
  <c r="AD315" i="42"/>
  <c r="AA315" i="42"/>
  <c r="X315" i="42"/>
  <c r="U315" i="42"/>
  <c r="R315" i="42"/>
  <c r="O315" i="42"/>
  <c r="AF314" i="42"/>
  <c r="AE314" i="42"/>
  <c r="AC314" i="42"/>
  <c r="AB314" i="42"/>
  <c r="Z314" i="42"/>
  <c r="Y314" i="42"/>
  <c r="W314" i="42"/>
  <c r="V314" i="42"/>
  <c r="T314" i="42"/>
  <c r="S314" i="42"/>
  <c r="Q314" i="42"/>
  <c r="P314" i="42"/>
  <c r="K314" i="42"/>
  <c r="J314" i="42"/>
  <c r="I314" i="42"/>
  <c r="H314" i="42"/>
  <c r="G314" i="42"/>
  <c r="F314" i="42"/>
  <c r="E314" i="42"/>
  <c r="D314" i="42"/>
  <c r="AD313" i="42"/>
  <c r="AA313" i="42"/>
  <c r="X313" i="42"/>
  <c r="U313" i="42"/>
  <c r="R313" i="42"/>
  <c r="O313" i="42"/>
  <c r="AF312" i="42"/>
  <c r="AE312" i="42"/>
  <c r="AC312" i="42"/>
  <c r="AB312" i="42"/>
  <c r="Z312" i="42"/>
  <c r="Y312" i="42"/>
  <c r="W312" i="42"/>
  <c r="V312" i="42"/>
  <c r="T312" i="42"/>
  <c r="S312" i="42"/>
  <c r="Q312" i="42"/>
  <c r="P312" i="42"/>
  <c r="K312" i="42"/>
  <c r="J312" i="42"/>
  <c r="I312" i="42"/>
  <c r="H312" i="42"/>
  <c r="G312" i="42"/>
  <c r="F312" i="42"/>
  <c r="E312" i="42"/>
  <c r="D312" i="42"/>
  <c r="AD311" i="42"/>
  <c r="AA311" i="42"/>
  <c r="X311" i="42"/>
  <c r="U311" i="42"/>
  <c r="R311" i="42"/>
  <c r="O311" i="42"/>
  <c r="AF310" i="42"/>
  <c r="AE310" i="42"/>
  <c r="AC310" i="42"/>
  <c r="AB310" i="42"/>
  <c r="Z310" i="42"/>
  <c r="Y310" i="42"/>
  <c r="W310" i="42"/>
  <c r="V310" i="42"/>
  <c r="T310" i="42"/>
  <c r="S310" i="42"/>
  <c r="Q310" i="42"/>
  <c r="P310" i="42"/>
  <c r="K310" i="42"/>
  <c r="J310" i="42"/>
  <c r="I310" i="42"/>
  <c r="H310" i="42"/>
  <c r="G310" i="42"/>
  <c r="F310" i="42"/>
  <c r="E310" i="42"/>
  <c r="D310" i="42"/>
  <c r="AD309" i="42"/>
  <c r="AA309" i="42"/>
  <c r="X309" i="42"/>
  <c r="U309" i="42"/>
  <c r="R309" i="42"/>
  <c r="O309" i="42"/>
  <c r="AF308" i="42"/>
  <c r="AE308" i="42"/>
  <c r="AC308" i="42"/>
  <c r="AB308" i="42"/>
  <c r="Z308" i="42"/>
  <c r="Y308" i="42"/>
  <c r="W308" i="42"/>
  <c r="V308" i="42"/>
  <c r="T308" i="42"/>
  <c r="S308" i="42"/>
  <c r="Q308" i="42"/>
  <c r="P308" i="42"/>
  <c r="K308" i="42"/>
  <c r="J308" i="42"/>
  <c r="I308" i="42"/>
  <c r="H308" i="42"/>
  <c r="G308" i="42"/>
  <c r="F308" i="42"/>
  <c r="E308" i="42"/>
  <c r="D308" i="42"/>
  <c r="AD307" i="42"/>
  <c r="AA307" i="42"/>
  <c r="X307" i="42"/>
  <c r="U307" i="42"/>
  <c r="R307" i="42"/>
  <c r="O307" i="42"/>
  <c r="AF306" i="42"/>
  <c r="AE306" i="42"/>
  <c r="AC306" i="42"/>
  <c r="AB306" i="42"/>
  <c r="Z306" i="42"/>
  <c r="Y306" i="42"/>
  <c r="W306" i="42"/>
  <c r="V306" i="42"/>
  <c r="T306" i="42"/>
  <c r="S306" i="42"/>
  <c r="Q306" i="42"/>
  <c r="P306" i="42"/>
  <c r="K306" i="42"/>
  <c r="J306" i="42"/>
  <c r="I306" i="42"/>
  <c r="H306" i="42"/>
  <c r="G306" i="42"/>
  <c r="F306" i="42"/>
  <c r="E306" i="42"/>
  <c r="D306" i="42"/>
  <c r="AD305" i="42"/>
  <c r="AA305" i="42"/>
  <c r="X305" i="42"/>
  <c r="U305" i="42"/>
  <c r="R305" i="42"/>
  <c r="O305" i="42"/>
  <c r="AF304" i="42"/>
  <c r="AE304" i="42"/>
  <c r="AC304" i="42"/>
  <c r="AB304" i="42"/>
  <c r="Z304" i="42"/>
  <c r="Y304" i="42"/>
  <c r="W304" i="42"/>
  <c r="V304" i="42"/>
  <c r="T304" i="42"/>
  <c r="S304" i="42"/>
  <c r="Q304" i="42"/>
  <c r="P304" i="42"/>
  <c r="K304" i="42"/>
  <c r="J304" i="42"/>
  <c r="I304" i="42"/>
  <c r="H304" i="42"/>
  <c r="G304" i="42"/>
  <c r="F304" i="42"/>
  <c r="E304" i="42"/>
  <c r="D304" i="42"/>
  <c r="AD303" i="42"/>
  <c r="AA303" i="42"/>
  <c r="X303" i="42"/>
  <c r="U303" i="42"/>
  <c r="R303" i="42"/>
  <c r="O303" i="42"/>
  <c r="AF302" i="42"/>
  <c r="AE302" i="42"/>
  <c r="AC302" i="42"/>
  <c r="AB302" i="42"/>
  <c r="Z302" i="42"/>
  <c r="Y302" i="42"/>
  <c r="W302" i="42"/>
  <c r="V302" i="42"/>
  <c r="T302" i="42"/>
  <c r="S302" i="42"/>
  <c r="Q302" i="42"/>
  <c r="P302" i="42"/>
  <c r="K302" i="42"/>
  <c r="J302" i="42"/>
  <c r="I302" i="42"/>
  <c r="H302" i="42"/>
  <c r="G302" i="42"/>
  <c r="F302" i="42"/>
  <c r="E302" i="42"/>
  <c r="D302" i="42"/>
  <c r="AD301" i="42"/>
  <c r="AA301" i="42"/>
  <c r="X301" i="42"/>
  <c r="U301" i="42"/>
  <c r="R301" i="42"/>
  <c r="O301" i="42"/>
  <c r="AF300" i="42"/>
  <c r="AE300" i="42"/>
  <c r="AC300" i="42"/>
  <c r="AB300" i="42"/>
  <c r="Z300" i="42"/>
  <c r="Y300" i="42"/>
  <c r="W300" i="42"/>
  <c r="V300" i="42"/>
  <c r="T300" i="42"/>
  <c r="S300" i="42"/>
  <c r="Q300" i="42"/>
  <c r="P300" i="42"/>
  <c r="K300" i="42"/>
  <c r="J300" i="42"/>
  <c r="I300" i="42"/>
  <c r="H300" i="42"/>
  <c r="G300" i="42"/>
  <c r="F300" i="42"/>
  <c r="E300" i="42"/>
  <c r="D300" i="42"/>
  <c r="AD299" i="42"/>
  <c r="AA299" i="42"/>
  <c r="X299" i="42"/>
  <c r="U299" i="42"/>
  <c r="R299" i="42"/>
  <c r="O299" i="42"/>
  <c r="AF298" i="42"/>
  <c r="AE298" i="42"/>
  <c r="AC298" i="42"/>
  <c r="AB298" i="42"/>
  <c r="Z298" i="42"/>
  <c r="Y298" i="42"/>
  <c r="W298" i="42"/>
  <c r="V298" i="42"/>
  <c r="T298" i="42"/>
  <c r="S298" i="42"/>
  <c r="Q298" i="42"/>
  <c r="P298" i="42"/>
  <c r="K298" i="42"/>
  <c r="J298" i="42"/>
  <c r="I298" i="42"/>
  <c r="H298" i="42"/>
  <c r="G298" i="42"/>
  <c r="F298" i="42"/>
  <c r="E298" i="42"/>
  <c r="D298" i="42"/>
  <c r="AD297" i="42"/>
  <c r="AA297" i="42"/>
  <c r="X297" i="42"/>
  <c r="U297" i="42"/>
  <c r="R297" i="42"/>
  <c r="O297" i="42"/>
  <c r="AF296" i="42"/>
  <c r="AE296" i="42"/>
  <c r="AC296" i="42"/>
  <c r="AB296" i="42"/>
  <c r="Z296" i="42"/>
  <c r="Y296" i="42"/>
  <c r="X296" i="42" s="1"/>
  <c r="W296" i="42"/>
  <c r="V296" i="42"/>
  <c r="T296" i="42"/>
  <c r="S296" i="42"/>
  <c r="Q296" i="42"/>
  <c r="P296" i="42"/>
  <c r="K296" i="42"/>
  <c r="J296" i="42"/>
  <c r="I296" i="42"/>
  <c r="H296" i="42"/>
  <c r="G296" i="42"/>
  <c r="F296" i="42"/>
  <c r="E296" i="42"/>
  <c r="D296" i="42"/>
  <c r="AD295" i="42"/>
  <c r="AA295" i="42"/>
  <c r="X295" i="42"/>
  <c r="U295" i="42"/>
  <c r="R295" i="42"/>
  <c r="O295" i="42"/>
  <c r="AF294" i="42"/>
  <c r="AE294" i="42"/>
  <c r="AC294" i="42"/>
  <c r="AB294" i="42"/>
  <c r="AA294" i="42" s="1"/>
  <c r="Z294" i="42"/>
  <c r="Y294" i="42"/>
  <c r="W294" i="42"/>
  <c r="V294" i="42"/>
  <c r="T294" i="42"/>
  <c r="S294" i="42"/>
  <c r="Q294" i="42"/>
  <c r="P294" i="42"/>
  <c r="K294" i="42"/>
  <c r="J294" i="42"/>
  <c r="I294" i="42"/>
  <c r="H294" i="42"/>
  <c r="G294" i="42"/>
  <c r="F294" i="42"/>
  <c r="E294" i="42"/>
  <c r="D294" i="42"/>
  <c r="AD293" i="42"/>
  <c r="AA293" i="42"/>
  <c r="X293" i="42"/>
  <c r="U293" i="42"/>
  <c r="R293" i="42"/>
  <c r="O293" i="42"/>
  <c r="AF292" i="42"/>
  <c r="AE292" i="42"/>
  <c r="AC292" i="42"/>
  <c r="AB292" i="42"/>
  <c r="Z292" i="42"/>
  <c r="Y292" i="42"/>
  <c r="W292" i="42"/>
  <c r="V292" i="42"/>
  <c r="T292" i="42"/>
  <c r="S292" i="42"/>
  <c r="Q292" i="42"/>
  <c r="P292" i="42"/>
  <c r="K292" i="42"/>
  <c r="J292" i="42"/>
  <c r="I292" i="42"/>
  <c r="H292" i="42"/>
  <c r="G292" i="42"/>
  <c r="F292" i="42"/>
  <c r="E292" i="42"/>
  <c r="D292" i="42"/>
  <c r="AD291" i="42"/>
  <c r="AA291" i="42"/>
  <c r="X291" i="42"/>
  <c r="U291" i="42"/>
  <c r="R291" i="42"/>
  <c r="O291" i="42"/>
  <c r="AF290" i="42"/>
  <c r="AE290" i="42"/>
  <c r="AC290" i="42"/>
  <c r="AB290" i="42"/>
  <c r="Z290" i="42"/>
  <c r="Y290" i="42"/>
  <c r="W290" i="42"/>
  <c r="V290" i="42"/>
  <c r="T290" i="42"/>
  <c r="S290" i="42"/>
  <c r="Q290" i="42"/>
  <c r="P290" i="42"/>
  <c r="K290" i="42"/>
  <c r="J290" i="42"/>
  <c r="I290" i="42"/>
  <c r="H290" i="42"/>
  <c r="G290" i="42"/>
  <c r="F290" i="42"/>
  <c r="E290" i="42"/>
  <c r="D290" i="42"/>
  <c r="AD289" i="42"/>
  <c r="AA289" i="42"/>
  <c r="X289" i="42"/>
  <c r="U289" i="42"/>
  <c r="R289" i="42"/>
  <c r="O289" i="42"/>
  <c r="AF288" i="42"/>
  <c r="AE288" i="42"/>
  <c r="AC288" i="42"/>
  <c r="AB288" i="42"/>
  <c r="Z288" i="42"/>
  <c r="Y288" i="42"/>
  <c r="W288" i="42"/>
  <c r="V288" i="42"/>
  <c r="T288" i="42"/>
  <c r="S288" i="42"/>
  <c r="Q288" i="42"/>
  <c r="P288" i="42"/>
  <c r="K288" i="42"/>
  <c r="J288" i="42"/>
  <c r="I288" i="42"/>
  <c r="H288" i="42"/>
  <c r="G288" i="42"/>
  <c r="F288" i="42"/>
  <c r="E288" i="42"/>
  <c r="D288" i="42"/>
  <c r="AD287" i="42"/>
  <c r="AA287" i="42"/>
  <c r="X287" i="42"/>
  <c r="U287" i="42"/>
  <c r="R287" i="42"/>
  <c r="O287" i="42"/>
  <c r="AF286" i="42"/>
  <c r="AE286" i="42"/>
  <c r="AC286" i="42"/>
  <c r="AB286" i="42"/>
  <c r="Z286" i="42"/>
  <c r="Y286" i="42"/>
  <c r="W286" i="42"/>
  <c r="V286" i="42"/>
  <c r="T286" i="42"/>
  <c r="S286" i="42"/>
  <c r="Q286" i="42"/>
  <c r="P286" i="42"/>
  <c r="K286" i="42"/>
  <c r="J286" i="42"/>
  <c r="I286" i="42"/>
  <c r="H286" i="42"/>
  <c r="G286" i="42"/>
  <c r="F286" i="42"/>
  <c r="E286" i="42"/>
  <c r="D286" i="42"/>
  <c r="AD285" i="42"/>
  <c r="AA285" i="42"/>
  <c r="X285" i="42"/>
  <c r="U285" i="42"/>
  <c r="R285" i="42"/>
  <c r="O285" i="42"/>
  <c r="AF284" i="42"/>
  <c r="AE284" i="42"/>
  <c r="AC284" i="42"/>
  <c r="AB284" i="42"/>
  <c r="Z284" i="42"/>
  <c r="Y284" i="42"/>
  <c r="W284" i="42"/>
  <c r="V284" i="42"/>
  <c r="T284" i="42"/>
  <c r="S284" i="42"/>
  <c r="Q284" i="42"/>
  <c r="P284" i="42"/>
  <c r="K284" i="42"/>
  <c r="J284" i="42"/>
  <c r="I284" i="42"/>
  <c r="H284" i="42"/>
  <c r="G284" i="42"/>
  <c r="F284" i="42"/>
  <c r="E284" i="42"/>
  <c r="D284" i="42"/>
  <c r="AD283" i="42"/>
  <c r="AA283" i="42"/>
  <c r="X283" i="42"/>
  <c r="U283" i="42"/>
  <c r="R283" i="42"/>
  <c r="O283" i="42"/>
  <c r="AF282" i="42"/>
  <c r="AE282" i="42"/>
  <c r="AC282" i="42"/>
  <c r="AB282" i="42"/>
  <c r="Z282" i="42"/>
  <c r="Y282" i="42"/>
  <c r="W282" i="42"/>
  <c r="V282" i="42"/>
  <c r="T282" i="42"/>
  <c r="S282" i="42"/>
  <c r="Q282" i="42"/>
  <c r="P282" i="42"/>
  <c r="K282" i="42"/>
  <c r="J282" i="42"/>
  <c r="I282" i="42"/>
  <c r="H282" i="42"/>
  <c r="G282" i="42"/>
  <c r="F282" i="42"/>
  <c r="E282" i="42"/>
  <c r="D282" i="42"/>
  <c r="AD281" i="42"/>
  <c r="AA281" i="42"/>
  <c r="X281" i="42"/>
  <c r="U281" i="42"/>
  <c r="R281" i="42"/>
  <c r="O281" i="42"/>
  <c r="AF275" i="42"/>
  <c r="AE275" i="42"/>
  <c r="AC275" i="42"/>
  <c r="AB275" i="42"/>
  <c r="Z275" i="42"/>
  <c r="Y275" i="42"/>
  <c r="W275" i="42"/>
  <c r="V275" i="42"/>
  <c r="T275" i="42"/>
  <c r="S275" i="42"/>
  <c r="Q275" i="42"/>
  <c r="P275" i="42"/>
  <c r="O275" i="42" s="1"/>
  <c r="K275" i="42"/>
  <c r="J275" i="42"/>
  <c r="I275" i="42"/>
  <c r="H275" i="42"/>
  <c r="G275" i="42"/>
  <c r="F275" i="42"/>
  <c r="E275" i="42"/>
  <c r="D275" i="42"/>
  <c r="AD274" i="42"/>
  <c r="AA274" i="42"/>
  <c r="X274" i="42"/>
  <c r="U274" i="42"/>
  <c r="R274" i="42"/>
  <c r="O274" i="42"/>
  <c r="AF273" i="42"/>
  <c r="AE273" i="42"/>
  <c r="AC273" i="42"/>
  <c r="AB273" i="42"/>
  <c r="Z273" i="42"/>
  <c r="Y273" i="42"/>
  <c r="W273" i="42"/>
  <c r="V273" i="42"/>
  <c r="T273" i="42"/>
  <c r="S273" i="42"/>
  <c r="Q273" i="42"/>
  <c r="P273" i="42"/>
  <c r="K273" i="42"/>
  <c r="J273" i="42"/>
  <c r="I273" i="42"/>
  <c r="H273" i="42"/>
  <c r="G273" i="42"/>
  <c r="F273" i="42"/>
  <c r="E273" i="42"/>
  <c r="D273" i="42"/>
  <c r="AD272" i="42"/>
  <c r="AA272" i="42"/>
  <c r="X272" i="42"/>
  <c r="U272" i="42"/>
  <c r="R272" i="42"/>
  <c r="O272" i="42"/>
  <c r="AF271" i="42"/>
  <c r="AE271" i="42"/>
  <c r="AC271" i="42"/>
  <c r="AB271" i="42"/>
  <c r="Z271" i="42"/>
  <c r="Y271" i="42"/>
  <c r="W271" i="42"/>
  <c r="V271" i="42"/>
  <c r="T271" i="42"/>
  <c r="S271" i="42"/>
  <c r="Q271" i="42"/>
  <c r="P271" i="42"/>
  <c r="K271" i="42"/>
  <c r="J271" i="42"/>
  <c r="I271" i="42"/>
  <c r="H271" i="42"/>
  <c r="G271" i="42"/>
  <c r="F271" i="42"/>
  <c r="E271" i="42"/>
  <c r="D271" i="42"/>
  <c r="AD270" i="42"/>
  <c r="AA270" i="42"/>
  <c r="X270" i="42"/>
  <c r="U270" i="42"/>
  <c r="R270" i="42"/>
  <c r="O270" i="42"/>
  <c r="AF269" i="42"/>
  <c r="AE269" i="42"/>
  <c r="AC269" i="42"/>
  <c r="AB269" i="42"/>
  <c r="Z269" i="42"/>
  <c r="Y269" i="42"/>
  <c r="W269" i="42"/>
  <c r="V269" i="42"/>
  <c r="T269" i="42"/>
  <c r="S269" i="42"/>
  <c r="Q269" i="42"/>
  <c r="P269" i="42"/>
  <c r="K269" i="42"/>
  <c r="J269" i="42"/>
  <c r="I269" i="42"/>
  <c r="H269" i="42"/>
  <c r="G269" i="42"/>
  <c r="F269" i="42"/>
  <c r="E269" i="42"/>
  <c r="D269" i="42"/>
  <c r="AD268" i="42"/>
  <c r="AA268" i="42"/>
  <c r="X268" i="42"/>
  <c r="U268" i="42"/>
  <c r="R268" i="42"/>
  <c r="O268" i="42"/>
  <c r="AF267" i="42"/>
  <c r="AE267" i="42"/>
  <c r="AC267" i="42"/>
  <c r="AB267" i="42"/>
  <c r="Z267" i="42"/>
  <c r="Y267" i="42"/>
  <c r="W267" i="42"/>
  <c r="V267" i="42"/>
  <c r="T267" i="42"/>
  <c r="S267" i="42"/>
  <c r="Q267" i="42"/>
  <c r="P267" i="42"/>
  <c r="K267" i="42"/>
  <c r="J267" i="42"/>
  <c r="I267" i="42"/>
  <c r="H267" i="42"/>
  <c r="G267" i="42"/>
  <c r="F267" i="42"/>
  <c r="E267" i="42"/>
  <c r="D267" i="42"/>
  <c r="AD266" i="42"/>
  <c r="AA266" i="42"/>
  <c r="X266" i="42"/>
  <c r="U266" i="42"/>
  <c r="R266" i="42"/>
  <c r="O266" i="42"/>
  <c r="AF265" i="42"/>
  <c r="AE265" i="42"/>
  <c r="AC265" i="42"/>
  <c r="AB265" i="42"/>
  <c r="Z265" i="42"/>
  <c r="Y265" i="42"/>
  <c r="W265" i="42"/>
  <c r="V265" i="42"/>
  <c r="T265" i="42"/>
  <c r="S265" i="42"/>
  <c r="Q265" i="42"/>
  <c r="P265" i="42"/>
  <c r="K265" i="42"/>
  <c r="J265" i="42"/>
  <c r="I265" i="42"/>
  <c r="H265" i="42"/>
  <c r="G265" i="42"/>
  <c r="F265" i="42"/>
  <c r="E265" i="42"/>
  <c r="D265" i="42"/>
  <c r="AD264" i="42"/>
  <c r="AA264" i="42"/>
  <c r="X264" i="42"/>
  <c r="U264" i="42"/>
  <c r="R264" i="42"/>
  <c r="O264" i="42"/>
  <c r="AF263" i="42"/>
  <c r="AE263" i="42"/>
  <c r="AC263" i="42"/>
  <c r="AB263" i="42"/>
  <c r="Z263" i="42"/>
  <c r="Y263" i="42"/>
  <c r="W263" i="42"/>
  <c r="V263" i="42"/>
  <c r="T263" i="42"/>
  <c r="S263" i="42"/>
  <c r="Q263" i="42"/>
  <c r="P263" i="42"/>
  <c r="K263" i="42"/>
  <c r="J263" i="42"/>
  <c r="I263" i="42"/>
  <c r="H263" i="42"/>
  <c r="G263" i="42"/>
  <c r="F263" i="42"/>
  <c r="E263" i="42"/>
  <c r="D263" i="42"/>
  <c r="AD262" i="42"/>
  <c r="AA262" i="42"/>
  <c r="X262" i="42"/>
  <c r="U262" i="42"/>
  <c r="R262" i="42"/>
  <c r="O262" i="42"/>
  <c r="AF261" i="42"/>
  <c r="AE261" i="42"/>
  <c r="AC261" i="42"/>
  <c r="AB261" i="42"/>
  <c r="Z261" i="42"/>
  <c r="Y261" i="42"/>
  <c r="W261" i="42"/>
  <c r="V261" i="42"/>
  <c r="T261" i="42"/>
  <c r="S261" i="42"/>
  <c r="Q261" i="42"/>
  <c r="P261" i="42"/>
  <c r="K261" i="42"/>
  <c r="J261" i="42"/>
  <c r="I261" i="42"/>
  <c r="H261" i="42"/>
  <c r="G261" i="42"/>
  <c r="F261" i="42"/>
  <c r="E261" i="42"/>
  <c r="D261" i="42"/>
  <c r="AD260" i="42"/>
  <c r="AA260" i="42"/>
  <c r="X260" i="42"/>
  <c r="U260" i="42"/>
  <c r="R260" i="42"/>
  <c r="O260" i="42"/>
  <c r="AF259" i="42"/>
  <c r="AE259" i="42"/>
  <c r="AC259" i="42"/>
  <c r="AB259" i="42"/>
  <c r="Z259" i="42"/>
  <c r="Y259" i="42"/>
  <c r="W259" i="42"/>
  <c r="V259" i="42"/>
  <c r="T259" i="42"/>
  <c r="S259" i="42"/>
  <c r="Q259" i="42"/>
  <c r="P259" i="42"/>
  <c r="K259" i="42"/>
  <c r="J259" i="42"/>
  <c r="I259" i="42"/>
  <c r="H259" i="42"/>
  <c r="G259" i="42"/>
  <c r="F259" i="42"/>
  <c r="E259" i="42"/>
  <c r="D259" i="42"/>
  <c r="AD258" i="42"/>
  <c r="AA258" i="42"/>
  <c r="X258" i="42"/>
  <c r="U258" i="42"/>
  <c r="R258" i="42"/>
  <c r="O258" i="42"/>
  <c r="AF257" i="42"/>
  <c r="AE257" i="42"/>
  <c r="AC257" i="42"/>
  <c r="AB257" i="42"/>
  <c r="Z257" i="42"/>
  <c r="Y257" i="42"/>
  <c r="X257" i="42" s="1"/>
  <c r="W257" i="42"/>
  <c r="V257" i="42"/>
  <c r="T257" i="42"/>
  <c r="S257" i="42"/>
  <c r="Q257" i="42"/>
  <c r="P257" i="42"/>
  <c r="K257" i="42"/>
  <c r="J257" i="42"/>
  <c r="I257" i="42"/>
  <c r="H257" i="42"/>
  <c r="G257" i="42"/>
  <c r="F257" i="42"/>
  <c r="E257" i="42"/>
  <c r="D257" i="42"/>
  <c r="AD256" i="42"/>
  <c r="AA256" i="42"/>
  <c r="X256" i="42"/>
  <c r="U256" i="42"/>
  <c r="R256" i="42"/>
  <c r="O256" i="42"/>
  <c r="AF255" i="42"/>
  <c r="AE255" i="42"/>
  <c r="AC255" i="42"/>
  <c r="AB255" i="42"/>
  <c r="Z255" i="42"/>
  <c r="Y255" i="42"/>
  <c r="W255" i="42"/>
  <c r="V255" i="42"/>
  <c r="T255" i="42"/>
  <c r="S255" i="42"/>
  <c r="Q255" i="42"/>
  <c r="P255" i="42"/>
  <c r="K255" i="42"/>
  <c r="J255" i="42"/>
  <c r="I255" i="42"/>
  <c r="H255" i="42"/>
  <c r="G255" i="42"/>
  <c r="F255" i="42"/>
  <c r="E255" i="42"/>
  <c r="D255" i="42"/>
  <c r="AD254" i="42"/>
  <c r="AA254" i="42"/>
  <c r="X254" i="42"/>
  <c r="U254" i="42"/>
  <c r="R254" i="42"/>
  <c r="O254" i="42"/>
  <c r="AF253" i="42"/>
  <c r="AE253" i="42"/>
  <c r="AC253" i="42"/>
  <c r="AB253" i="42"/>
  <c r="Z253" i="42"/>
  <c r="Y253" i="42"/>
  <c r="W253" i="42"/>
  <c r="V253" i="42"/>
  <c r="T253" i="42"/>
  <c r="S253" i="42"/>
  <c r="Q253" i="42"/>
  <c r="P253" i="42"/>
  <c r="K253" i="42"/>
  <c r="J253" i="42"/>
  <c r="I253" i="42"/>
  <c r="H253" i="42"/>
  <c r="G253" i="42"/>
  <c r="F253" i="42"/>
  <c r="E253" i="42"/>
  <c r="D253" i="42"/>
  <c r="AD252" i="42"/>
  <c r="AA252" i="42"/>
  <c r="X252" i="42"/>
  <c r="U252" i="42"/>
  <c r="R252" i="42"/>
  <c r="O252" i="42"/>
  <c r="AF251" i="42"/>
  <c r="AE251" i="42"/>
  <c r="AC251" i="42"/>
  <c r="AB251" i="42"/>
  <c r="Z251" i="42"/>
  <c r="Y251" i="42"/>
  <c r="W251" i="42"/>
  <c r="V251" i="42"/>
  <c r="T251" i="42"/>
  <c r="S251" i="42"/>
  <c r="Q251" i="42"/>
  <c r="P251" i="42"/>
  <c r="K251" i="42"/>
  <c r="J251" i="42"/>
  <c r="I251" i="42"/>
  <c r="H251" i="42"/>
  <c r="G251" i="42"/>
  <c r="F251" i="42"/>
  <c r="E251" i="42"/>
  <c r="D251" i="42"/>
  <c r="AD250" i="42"/>
  <c r="AA250" i="42"/>
  <c r="X250" i="42"/>
  <c r="U250" i="42"/>
  <c r="R250" i="42"/>
  <c r="O250" i="42"/>
  <c r="AF249" i="42"/>
  <c r="AE249" i="42"/>
  <c r="AC249" i="42"/>
  <c r="AB249" i="42"/>
  <c r="Z249" i="42"/>
  <c r="Y249" i="42"/>
  <c r="W249" i="42"/>
  <c r="V249" i="42"/>
  <c r="T249" i="42"/>
  <c r="S249" i="42"/>
  <c r="Q249" i="42"/>
  <c r="P249" i="42"/>
  <c r="K249" i="42"/>
  <c r="J249" i="42"/>
  <c r="I249" i="42"/>
  <c r="H249" i="42"/>
  <c r="G249" i="42"/>
  <c r="F249" i="42"/>
  <c r="E249" i="42"/>
  <c r="D249" i="42"/>
  <c r="AD248" i="42"/>
  <c r="AA248" i="42"/>
  <c r="X248" i="42"/>
  <c r="U248" i="42"/>
  <c r="R248" i="42"/>
  <c r="O248" i="42"/>
  <c r="AF247" i="42"/>
  <c r="AE247" i="42"/>
  <c r="AC247" i="42"/>
  <c r="AB247" i="42"/>
  <c r="Z247" i="42"/>
  <c r="Y247" i="42"/>
  <c r="W247" i="42"/>
  <c r="V247" i="42"/>
  <c r="T247" i="42"/>
  <c r="S247" i="42"/>
  <c r="Q247" i="42"/>
  <c r="P247" i="42"/>
  <c r="K247" i="42"/>
  <c r="J247" i="42"/>
  <c r="I247" i="42"/>
  <c r="H247" i="42"/>
  <c r="G247" i="42"/>
  <c r="F247" i="42"/>
  <c r="E247" i="42"/>
  <c r="D247" i="42"/>
  <c r="AD246" i="42"/>
  <c r="AA246" i="42"/>
  <c r="X246" i="42"/>
  <c r="U246" i="42"/>
  <c r="R246" i="42"/>
  <c r="O246" i="42"/>
  <c r="AF245" i="42"/>
  <c r="AE245" i="42"/>
  <c r="AC245" i="42"/>
  <c r="AB245" i="42"/>
  <c r="Z245" i="42"/>
  <c r="Y245" i="42"/>
  <c r="W245" i="42"/>
  <c r="V245" i="42"/>
  <c r="T245" i="42"/>
  <c r="S245" i="42"/>
  <c r="Q245" i="42"/>
  <c r="P245" i="42"/>
  <c r="K245" i="42"/>
  <c r="J245" i="42"/>
  <c r="I245" i="42"/>
  <c r="H245" i="42"/>
  <c r="G245" i="42"/>
  <c r="F245" i="42"/>
  <c r="E245" i="42"/>
  <c r="D245" i="42"/>
  <c r="AD244" i="42"/>
  <c r="AA244" i="42"/>
  <c r="X244" i="42"/>
  <c r="U244" i="42"/>
  <c r="R244" i="42"/>
  <c r="O244" i="42"/>
  <c r="AF243" i="42"/>
  <c r="AE243" i="42"/>
  <c r="AC243" i="42"/>
  <c r="AB243" i="42"/>
  <c r="Z243" i="42"/>
  <c r="Y243" i="42"/>
  <c r="W243" i="42"/>
  <c r="V243" i="42"/>
  <c r="T243" i="42"/>
  <c r="S243" i="42"/>
  <c r="Q243" i="42"/>
  <c r="P243" i="42"/>
  <c r="K243" i="42"/>
  <c r="J243" i="42"/>
  <c r="I243" i="42"/>
  <c r="H243" i="42"/>
  <c r="G243" i="42"/>
  <c r="F243" i="42"/>
  <c r="E243" i="42"/>
  <c r="D243" i="42"/>
  <c r="AD242" i="42"/>
  <c r="AA242" i="42"/>
  <c r="X242" i="42"/>
  <c r="U242" i="42"/>
  <c r="R242" i="42"/>
  <c r="O242" i="42"/>
  <c r="AF241" i="42"/>
  <c r="AE241" i="42"/>
  <c r="AC241" i="42"/>
  <c r="AB241" i="42"/>
  <c r="Z241" i="42"/>
  <c r="Y241" i="42"/>
  <c r="W241" i="42"/>
  <c r="V241" i="42"/>
  <c r="T241" i="42"/>
  <c r="S241" i="42"/>
  <c r="Q241" i="42"/>
  <c r="P241" i="42"/>
  <c r="K241" i="42"/>
  <c r="J241" i="42"/>
  <c r="I241" i="42"/>
  <c r="H241" i="42"/>
  <c r="G241" i="42"/>
  <c r="F241" i="42"/>
  <c r="E241" i="42"/>
  <c r="D241" i="42"/>
  <c r="AD240" i="42"/>
  <c r="AA240" i="42"/>
  <c r="X240" i="42"/>
  <c r="U240" i="42"/>
  <c r="R240" i="42"/>
  <c r="O240" i="42"/>
  <c r="AF239" i="42"/>
  <c r="AE239" i="42"/>
  <c r="AC239" i="42"/>
  <c r="AB239" i="42"/>
  <c r="Z239" i="42"/>
  <c r="Y239" i="42"/>
  <c r="W239" i="42"/>
  <c r="V239" i="42"/>
  <c r="T239" i="42"/>
  <c r="S239" i="42"/>
  <c r="Q239" i="42"/>
  <c r="P239" i="42"/>
  <c r="K239" i="42"/>
  <c r="J239" i="42"/>
  <c r="I239" i="42"/>
  <c r="H239" i="42"/>
  <c r="G239" i="42"/>
  <c r="F239" i="42"/>
  <c r="E239" i="42"/>
  <c r="D239" i="42"/>
  <c r="AD238" i="42"/>
  <c r="AA238" i="42"/>
  <c r="X238" i="42"/>
  <c r="U238" i="42"/>
  <c r="R238" i="42"/>
  <c r="O238" i="42"/>
  <c r="AF237" i="42"/>
  <c r="AE237" i="42"/>
  <c r="AC237" i="42"/>
  <c r="AB237" i="42"/>
  <c r="Z237" i="42"/>
  <c r="Y237" i="42"/>
  <c r="W237" i="42"/>
  <c r="V237" i="42"/>
  <c r="T237" i="42"/>
  <c r="S237" i="42"/>
  <c r="Q237" i="42"/>
  <c r="P237" i="42"/>
  <c r="K237" i="42"/>
  <c r="J237" i="42"/>
  <c r="I237" i="42"/>
  <c r="H237" i="42"/>
  <c r="G237" i="42"/>
  <c r="F237" i="42"/>
  <c r="E237" i="42"/>
  <c r="D237" i="42"/>
  <c r="AD236" i="42"/>
  <c r="AA236" i="42"/>
  <c r="X236" i="42"/>
  <c r="U236" i="42"/>
  <c r="R236" i="42"/>
  <c r="O236" i="42"/>
  <c r="AF235" i="42"/>
  <c r="AE235" i="42"/>
  <c r="AC235" i="42"/>
  <c r="AB235" i="42"/>
  <c r="Z235" i="42"/>
  <c r="Y235" i="42"/>
  <c r="W235" i="42"/>
  <c r="V235" i="42"/>
  <c r="T235" i="42"/>
  <c r="S235" i="42"/>
  <c r="Q235" i="42"/>
  <c r="P235" i="42"/>
  <c r="K235" i="42"/>
  <c r="J235" i="42"/>
  <c r="I235" i="42"/>
  <c r="H235" i="42"/>
  <c r="G235" i="42"/>
  <c r="F235" i="42"/>
  <c r="E235" i="42"/>
  <c r="D235" i="42"/>
  <c r="AD234" i="42"/>
  <c r="AA234" i="42"/>
  <c r="X234" i="42"/>
  <c r="U234" i="42"/>
  <c r="R234" i="42"/>
  <c r="O234" i="42"/>
  <c r="AF233" i="42"/>
  <c r="AE233" i="42"/>
  <c r="AC233" i="42"/>
  <c r="AB233" i="42"/>
  <c r="Z233" i="42"/>
  <c r="Y233" i="42"/>
  <c r="W233" i="42"/>
  <c r="V233" i="42"/>
  <c r="T233" i="42"/>
  <c r="S233" i="42"/>
  <c r="Q233" i="42"/>
  <c r="P233" i="42"/>
  <c r="K233" i="42"/>
  <c r="J233" i="42"/>
  <c r="I233" i="42"/>
  <c r="H233" i="42"/>
  <c r="G233" i="42"/>
  <c r="F233" i="42"/>
  <c r="E233" i="42"/>
  <c r="D233" i="42"/>
  <c r="AD232" i="42"/>
  <c r="AA232" i="42"/>
  <c r="X232" i="42"/>
  <c r="U232" i="42"/>
  <c r="R232" i="42"/>
  <c r="O232" i="42"/>
  <c r="AF231" i="42"/>
  <c r="AE231" i="42"/>
  <c r="AC231" i="42"/>
  <c r="AB231" i="42"/>
  <c r="Z231" i="42"/>
  <c r="Y231" i="42"/>
  <c r="W231" i="42"/>
  <c r="V231" i="42"/>
  <c r="T231" i="42"/>
  <c r="S231" i="42"/>
  <c r="Q231" i="42"/>
  <c r="P231" i="42"/>
  <c r="K231" i="42"/>
  <c r="J231" i="42"/>
  <c r="I231" i="42"/>
  <c r="H231" i="42"/>
  <c r="G231" i="42"/>
  <c r="F231" i="42"/>
  <c r="E231" i="42"/>
  <c r="D231" i="42"/>
  <c r="AD230" i="42"/>
  <c r="AA230" i="42"/>
  <c r="X230" i="42"/>
  <c r="U230" i="42"/>
  <c r="R230" i="42"/>
  <c r="O230" i="42"/>
  <c r="AF229" i="42"/>
  <c r="AE229" i="42"/>
  <c r="AC229" i="42"/>
  <c r="AB229" i="42"/>
  <c r="Z229" i="42"/>
  <c r="Y229" i="42"/>
  <c r="W229" i="42"/>
  <c r="V229" i="42"/>
  <c r="T229" i="42"/>
  <c r="S229" i="42"/>
  <c r="Q229" i="42"/>
  <c r="P229" i="42"/>
  <c r="K229" i="42"/>
  <c r="J229" i="42"/>
  <c r="I229" i="42"/>
  <c r="H229" i="42"/>
  <c r="G229" i="42"/>
  <c r="F229" i="42"/>
  <c r="E229" i="42"/>
  <c r="D229" i="42"/>
  <c r="AD228" i="42"/>
  <c r="AA228" i="42"/>
  <c r="X228" i="42"/>
  <c r="U228" i="42"/>
  <c r="R228" i="42"/>
  <c r="O228" i="42"/>
  <c r="AF227" i="42"/>
  <c r="AE227" i="42"/>
  <c r="AC227" i="42"/>
  <c r="AB227" i="42"/>
  <c r="Z227" i="42"/>
  <c r="Y227" i="42"/>
  <c r="W227" i="42"/>
  <c r="V227" i="42"/>
  <c r="T227" i="42"/>
  <c r="S227" i="42"/>
  <c r="Q227" i="42"/>
  <c r="P227" i="42"/>
  <c r="K227" i="42"/>
  <c r="J227" i="42"/>
  <c r="I227" i="42"/>
  <c r="H227" i="42"/>
  <c r="G227" i="42"/>
  <c r="F227" i="42"/>
  <c r="E227" i="42"/>
  <c r="D227" i="42"/>
  <c r="AD226" i="42"/>
  <c r="AA226" i="42"/>
  <c r="X226" i="42"/>
  <c r="U226" i="42"/>
  <c r="R226" i="42"/>
  <c r="O226" i="42"/>
  <c r="AF220" i="42"/>
  <c r="AE220" i="42"/>
  <c r="AC220" i="42"/>
  <c r="AB220" i="42"/>
  <c r="Z220" i="42"/>
  <c r="Y220" i="42"/>
  <c r="W220" i="42"/>
  <c r="V220" i="42"/>
  <c r="T220" i="42"/>
  <c r="S220" i="42"/>
  <c r="Q220" i="42"/>
  <c r="P220" i="42"/>
  <c r="K220" i="42"/>
  <c r="J220" i="42"/>
  <c r="I220" i="42"/>
  <c r="H220" i="42"/>
  <c r="G220" i="42"/>
  <c r="F220" i="42"/>
  <c r="E220" i="42"/>
  <c r="D220" i="42"/>
  <c r="AD219" i="42"/>
  <c r="AA219" i="42"/>
  <c r="X219" i="42"/>
  <c r="U219" i="42"/>
  <c r="R219" i="42"/>
  <c r="O219" i="42"/>
  <c r="AF218" i="42"/>
  <c r="AE218" i="42"/>
  <c r="AC218" i="42"/>
  <c r="AB218" i="42"/>
  <c r="Z218" i="42"/>
  <c r="Y218" i="42"/>
  <c r="W218" i="42"/>
  <c r="V218" i="42"/>
  <c r="T218" i="42"/>
  <c r="S218" i="42"/>
  <c r="Q218" i="42"/>
  <c r="P218" i="42"/>
  <c r="K218" i="42"/>
  <c r="J218" i="42"/>
  <c r="I218" i="42"/>
  <c r="H218" i="42"/>
  <c r="G218" i="42"/>
  <c r="F218" i="42"/>
  <c r="E218" i="42"/>
  <c r="D218" i="42"/>
  <c r="AD217" i="42"/>
  <c r="AA217" i="42"/>
  <c r="X217" i="42"/>
  <c r="U217" i="42"/>
  <c r="R217" i="42"/>
  <c r="O217" i="42"/>
  <c r="AF216" i="42"/>
  <c r="AE216" i="42"/>
  <c r="AC216" i="42"/>
  <c r="AB216" i="42"/>
  <c r="Z216" i="42"/>
  <c r="Y216" i="42"/>
  <c r="W216" i="42"/>
  <c r="V216" i="42"/>
  <c r="T216" i="42"/>
  <c r="S216" i="42"/>
  <c r="Q216" i="42"/>
  <c r="P216" i="42"/>
  <c r="K216" i="42"/>
  <c r="J216" i="42"/>
  <c r="I216" i="42"/>
  <c r="H216" i="42"/>
  <c r="G216" i="42"/>
  <c r="F216" i="42"/>
  <c r="E216" i="42"/>
  <c r="D216" i="42"/>
  <c r="AD215" i="42"/>
  <c r="AA215" i="42"/>
  <c r="X215" i="42"/>
  <c r="U215" i="42"/>
  <c r="R215" i="42"/>
  <c r="O215" i="42"/>
  <c r="AF214" i="42"/>
  <c r="AE214" i="42"/>
  <c r="AC214" i="42"/>
  <c r="AB214" i="42"/>
  <c r="Z214" i="42"/>
  <c r="Y214" i="42"/>
  <c r="W214" i="42"/>
  <c r="V214" i="42"/>
  <c r="T214" i="42"/>
  <c r="S214" i="42"/>
  <c r="Q214" i="42"/>
  <c r="P214" i="42"/>
  <c r="K214" i="42"/>
  <c r="J214" i="42"/>
  <c r="I214" i="42"/>
  <c r="H214" i="42"/>
  <c r="G214" i="42"/>
  <c r="F214" i="42"/>
  <c r="E214" i="42"/>
  <c r="D214" i="42"/>
  <c r="AD213" i="42"/>
  <c r="AA213" i="42"/>
  <c r="X213" i="42"/>
  <c r="U213" i="42"/>
  <c r="R213" i="42"/>
  <c r="O213" i="42"/>
  <c r="AF212" i="42"/>
  <c r="AE212" i="42"/>
  <c r="AC212" i="42"/>
  <c r="AB212" i="42"/>
  <c r="Z212" i="42"/>
  <c r="Y212" i="42"/>
  <c r="W212" i="42"/>
  <c r="V212" i="42"/>
  <c r="T212" i="42"/>
  <c r="S212" i="42"/>
  <c r="Q212" i="42"/>
  <c r="P212" i="42"/>
  <c r="K212" i="42"/>
  <c r="J212" i="42"/>
  <c r="I212" i="42"/>
  <c r="H212" i="42"/>
  <c r="G212" i="42"/>
  <c r="F212" i="42"/>
  <c r="E212" i="42"/>
  <c r="D212" i="42"/>
  <c r="AD211" i="42"/>
  <c r="AA211" i="42"/>
  <c r="X211" i="42"/>
  <c r="U211" i="42"/>
  <c r="R211" i="42"/>
  <c r="O211" i="42"/>
  <c r="AF210" i="42"/>
  <c r="AE210" i="42"/>
  <c r="AC210" i="42"/>
  <c r="AB210" i="42"/>
  <c r="Z210" i="42"/>
  <c r="Y210" i="42"/>
  <c r="W210" i="42"/>
  <c r="V210" i="42"/>
  <c r="T210" i="42"/>
  <c r="S210" i="42"/>
  <c r="Q210" i="42"/>
  <c r="P210" i="42"/>
  <c r="K210" i="42"/>
  <c r="J210" i="42"/>
  <c r="I210" i="42"/>
  <c r="H210" i="42"/>
  <c r="G210" i="42"/>
  <c r="F210" i="42"/>
  <c r="E210" i="42"/>
  <c r="D210" i="42"/>
  <c r="AD209" i="42"/>
  <c r="AA209" i="42"/>
  <c r="X209" i="42"/>
  <c r="U209" i="42"/>
  <c r="R209" i="42"/>
  <c r="O209" i="42"/>
  <c r="AF208" i="42"/>
  <c r="AE208" i="42"/>
  <c r="AC208" i="42"/>
  <c r="AB208" i="42"/>
  <c r="Z208" i="42"/>
  <c r="Y208" i="42"/>
  <c r="W208" i="42"/>
  <c r="V208" i="42"/>
  <c r="T208" i="42"/>
  <c r="S208" i="42"/>
  <c r="Q208" i="42"/>
  <c r="P208" i="42"/>
  <c r="K208" i="42"/>
  <c r="J208" i="42"/>
  <c r="I208" i="42"/>
  <c r="H208" i="42"/>
  <c r="G208" i="42"/>
  <c r="F208" i="42"/>
  <c r="E208" i="42"/>
  <c r="D208" i="42"/>
  <c r="AD207" i="42"/>
  <c r="AA207" i="42"/>
  <c r="X207" i="42"/>
  <c r="U207" i="42"/>
  <c r="R207" i="42"/>
  <c r="O207" i="42"/>
  <c r="AF206" i="42"/>
  <c r="AE206" i="42"/>
  <c r="AC206" i="42"/>
  <c r="AB206" i="42"/>
  <c r="Z206" i="42"/>
  <c r="Y206" i="42"/>
  <c r="W206" i="42"/>
  <c r="V206" i="42"/>
  <c r="T206" i="42"/>
  <c r="S206" i="42"/>
  <c r="Q206" i="42"/>
  <c r="P206" i="42"/>
  <c r="K206" i="42"/>
  <c r="J206" i="42"/>
  <c r="I206" i="42"/>
  <c r="H206" i="42"/>
  <c r="G206" i="42"/>
  <c r="F206" i="42"/>
  <c r="E206" i="42"/>
  <c r="D206" i="42"/>
  <c r="AD205" i="42"/>
  <c r="AA205" i="42"/>
  <c r="X205" i="42"/>
  <c r="U205" i="42"/>
  <c r="R205" i="42"/>
  <c r="O205" i="42"/>
  <c r="AF204" i="42"/>
  <c r="AE204" i="42"/>
  <c r="AC204" i="42"/>
  <c r="AB204" i="42"/>
  <c r="Z204" i="42"/>
  <c r="Y204" i="42"/>
  <c r="W204" i="42"/>
  <c r="V204" i="42"/>
  <c r="T204" i="42"/>
  <c r="S204" i="42"/>
  <c r="Q204" i="42"/>
  <c r="P204" i="42"/>
  <c r="K204" i="42"/>
  <c r="J204" i="42"/>
  <c r="I204" i="42"/>
  <c r="H204" i="42"/>
  <c r="G204" i="42"/>
  <c r="F204" i="42"/>
  <c r="E204" i="42"/>
  <c r="D204" i="42"/>
  <c r="AD203" i="42"/>
  <c r="AA203" i="42"/>
  <c r="X203" i="42"/>
  <c r="U203" i="42"/>
  <c r="R203" i="42"/>
  <c r="O203" i="42"/>
  <c r="AF202" i="42"/>
  <c r="AE202" i="42"/>
  <c r="AC202" i="42"/>
  <c r="AB202" i="42"/>
  <c r="Z202" i="42"/>
  <c r="Y202" i="42"/>
  <c r="W202" i="42"/>
  <c r="V202" i="42"/>
  <c r="T202" i="42"/>
  <c r="S202" i="42"/>
  <c r="Q202" i="42"/>
  <c r="P202" i="42"/>
  <c r="K202" i="42"/>
  <c r="J202" i="42"/>
  <c r="I202" i="42"/>
  <c r="H202" i="42"/>
  <c r="G202" i="42"/>
  <c r="F202" i="42"/>
  <c r="E202" i="42"/>
  <c r="D202" i="42"/>
  <c r="AD201" i="42"/>
  <c r="AA201" i="42"/>
  <c r="X201" i="42"/>
  <c r="U201" i="42"/>
  <c r="R201" i="42"/>
  <c r="O201" i="42"/>
  <c r="AF200" i="42"/>
  <c r="AE200" i="42"/>
  <c r="AC200" i="42"/>
  <c r="AB200" i="42"/>
  <c r="Z200" i="42"/>
  <c r="Y200" i="42"/>
  <c r="W200" i="42"/>
  <c r="V200" i="42"/>
  <c r="T200" i="42"/>
  <c r="S200" i="42"/>
  <c r="Q200" i="42"/>
  <c r="P200" i="42"/>
  <c r="K200" i="42"/>
  <c r="J200" i="42"/>
  <c r="I200" i="42"/>
  <c r="H200" i="42"/>
  <c r="G200" i="42"/>
  <c r="F200" i="42"/>
  <c r="E200" i="42"/>
  <c r="D200" i="42"/>
  <c r="AD199" i="42"/>
  <c r="AA199" i="42"/>
  <c r="X199" i="42"/>
  <c r="U199" i="42"/>
  <c r="R199" i="42"/>
  <c r="O199" i="42"/>
  <c r="AF198" i="42"/>
  <c r="AE198" i="42"/>
  <c r="AC198" i="42"/>
  <c r="AB198" i="42"/>
  <c r="Z198" i="42"/>
  <c r="Y198" i="42"/>
  <c r="W198" i="42"/>
  <c r="V198" i="42"/>
  <c r="T198" i="42"/>
  <c r="S198" i="42"/>
  <c r="Q198" i="42"/>
  <c r="P198" i="42"/>
  <c r="K198" i="42"/>
  <c r="J198" i="42"/>
  <c r="I198" i="42"/>
  <c r="H198" i="42"/>
  <c r="G198" i="42"/>
  <c r="F198" i="42"/>
  <c r="E198" i="42"/>
  <c r="D198" i="42"/>
  <c r="AD197" i="42"/>
  <c r="AA197" i="42"/>
  <c r="X197" i="42"/>
  <c r="U197" i="42"/>
  <c r="R197" i="42"/>
  <c r="O197" i="42"/>
  <c r="AF196" i="42"/>
  <c r="AE196" i="42"/>
  <c r="AC196" i="42"/>
  <c r="AB196" i="42"/>
  <c r="Z196" i="42"/>
  <c r="Y196" i="42"/>
  <c r="W196" i="42"/>
  <c r="V196" i="42"/>
  <c r="T196" i="42"/>
  <c r="S196" i="42"/>
  <c r="Q196" i="42"/>
  <c r="P196" i="42"/>
  <c r="K196" i="42"/>
  <c r="J196" i="42"/>
  <c r="I196" i="42"/>
  <c r="H196" i="42"/>
  <c r="G196" i="42"/>
  <c r="F196" i="42"/>
  <c r="E196" i="42"/>
  <c r="D196" i="42"/>
  <c r="AD195" i="42"/>
  <c r="AA195" i="42"/>
  <c r="X195" i="42"/>
  <c r="U195" i="42"/>
  <c r="R195" i="42"/>
  <c r="O195" i="42"/>
  <c r="AF194" i="42"/>
  <c r="AE194" i="42"/>
  <c r="AC194" i="42"/>
  <c r="AB194" i="42"/>
  <c r="Z194" i="42"/>
  <c r="Y194" i="42"/>
  <c r="W194" i="42"/>
  <c r="V194" i="42"/>
  <c r="T194" i="42"/>
  <c r="S194" i="42"/>
  <c r="Q194" i="42"/>
  <c r="P194" i="42"/>
  <c r="K194" i="42"/>
  <c r="J194" i="42"/>
  <c r="I194" i="42"/>
  <c r="H194" i="42"/>
  <c r="G194" i="42"/>
  <c r="F194" i="42"/>
  <c r="E194" i="42"/>
  <c r="D194" i="42"/>
  <c r="AD193" i="42"/>
  <c r="AA193" i="42"/>
  <c r="X193" i="42"/>
  <c r="U193" i="42"/>
  <c r="R193" i="42"/>
  <c r="O193" i="42"/>
  <c r="AF192" i="42"/>
  <c r="AE192" i="42"/>
  <c r="AC192" i="42"/>
  <c r="AB192" i="42"/>
  <c r="Z192" i="42"/>
  <c r="Y192" i="42"/>
  <c r="W192" i="42"/>
  <c r="V192" i="42"/>
  <c r="T192" i="42"/>
  <c r="S192" i="42"/>
  <c r="Q192" i="42"/>
  <c r="P192" i="42"/>
  <c r="K192" i="42"/>
  <c r="J192" i="42"/>
  <c r="I192" i="42"/>
  <c r="H192" i="42"/>
  <c r="G192" i="42"/>
  <c r="F192" i="42"/>
  <c r="E192" i="42"/>
  <c r="D192" i="42"/>
  <c r="AD191" i="42"/>
  <c r="AA191" i="42"/>
  <c r="X191" i="42"/>
  <c r="U191" i="42"/>
  <c r="R191" i="42"/>
  <c r="O191" i="42"/>
  <c r="AF190" i="42"/>
  <c r="AE190" i="42"/>
  <c r="AC190" i="42"/>
  <c r="AB190" i="42"/>
  <c r="Z190" i="42"/>
  <c r="Y190" i="42"/>
  <c r="X190" i="42" s="1"/>
  <c r="W190" i="42"/>
  <c r="V190" i="42"/>
  <c r="T190" i="42"/>
  <c r="S190" i="42"/>
  <c r="Q190" i="42"/>
  <c r="P190" i="42"/>
  <c r="K190" i="42"/>
  <c r="J190" i="42"/>
  <c r="I190" i="42"/>
  <c r="H190" i="42"/>
  <c r="G190" i="42"/>
  <c r="F190" i="42"/>
  <c r="E190" i="42"/>
  <c r="D190" i="42"/>
  <c r="AD189" i="42"/>
  <c r="AA189" i="42"/>
  <c r="X189" i="42"/>
  <c r="U189" i="42"/>
  <c r="R189" i="42"/>
  <c r="O189" i="42"/>
  <c r="AF188" i="42"/>
  <c r="AE188" i="42"/>
  <c r="AC188" i="42"/>
  <c r="AB188" i="42"/>
  <c r="Z188" i="42"/>
  <c r="Y188" i="42"/>
  <c r="W188" i="42"/>
  <c r="V188" i="42"/>
  <c r="T188" i="42"/>
  <c r="S188" i="42"/>
  <c r="Q188" i="42"/>
  <c r="P188" i="42"/>
  <c r="K188" i="42"/>
  <c r="J188" i="42"/>
  <c r="I188" i="42"/>
  <c r="H188" i="42"/>
  <c r="G188" i="42"/>
  <c r="F188" i="42"/>
  <c r="E188" i="42"/>
  <c r="D188" i="42"/>
  <c r="AD187" i="42"/>
  <c r="AA187" i="42"/>
  <c r="X187" i="42"/>
  <c r="U187" i="42"/>
  <c r="R187" i="42"/>
  <c r="O187" i="42"/>
  <c r="AF186" i="42"/>
  <c r="AE186" i="42"/>
  <c r="AC186" i="42"/>
  <c r="AB186" i="42"/>
  <c r="Z186" i="42"/>
  <c r="Y186" i="42"/>
  <c r="W186" i="42"/>
  <c r="V186" i="42"/>
  <c r="T186" i="42"/>
  <c r="S186" i="42"/>
  <c r="Q186" i="42"/>
  <c r="P186" i="42"/>
  <c r="K186" i="42"/>
  <c r="J186" i="42"/>
  <c r="I186" i="42"/>
  <c r="H186" i="42"/>
  <c r="G186" i="42"/>
  <c r="F186" i="42"/>
  <c r="E186" i="42"/>
  <c r="D186" i="42"/>
  <c r="AD185" i="42"/>
  <c r="AA185" i="42"/>
  <c r="X185" i="42"/>
  <c r="U185" i="42"/>
  <c r="R185" i="42"/>
  <c r="O185" i="42"/>
  <c r="AF184" i="42"/>
  <c r="AE184" i="42"/>
  <c r="AC184" i="42"/>
  <c r="AB184" i="42"/>
  <c r="Z184" i="42"/>
  <c r="Y184" i="42"/>
  <c r="W184" i="42"/>
  <c r="V184" i="42"/>
  <c r="T184" i="42"/>
  <c r="S184" i="42"/>
  <c r="Q184" i="42"/>
  <c r="P184" i="42"/>
  <c r="K184" i="42"/>
  <c r="J184" i="42"/>
  <c r="I184" i="42"/>
  <c r="H184" i="42"/>
  <c r="G184" i="42"/>
  <c r="F184" i="42"/>
  <c r="E184" i="42"/>
  <c r="D184" i="42"/>
  <c r="AD183" i="42"/>
  <c r="AA183" i="42"/>
  <c r="X183" i="42"/>
  <c r="U183" i="42"/>
  <c r="R183" i="42"/>
  <c r="O183" i="42"/>
  <c r="AF182" i="42"/>
  <c r="AE182" i="42"/>
  <c r="AC182" i="42"/>
  <c r="AB182" i="42"/>
  <c r="Z182" i="42"/>
  <c r="Y182" i="42"/>
  <c r="W182" i="42"/>
  <c r="V182" i="42"/>
  <c r="T182" i="42"/>
  <c r="S182" i="42"/>
  <c r="Q182" i="42"/>
  <c r="P182" i="42"/>
  <c r="K182" i="42"/>
  <c r="J182" i="42"/>
  <c r="I182" i="42"/>
  <c r="H182" i="42"/>
  <c r="G182" i="42"/>
  <c r="F182" i="42"/>
  <c r="E182" i="42"/>
  <c r="D182" i="42"/>
  <c r="AD181" i="42"/>
  <c r="AA181" i="42"/>
  <c r="X181" i="42"/>
  <c r="U181" i="42"/>
  <c r="R181" i="42"/>
  <c r="O181" i="42"/>
  <c r="AF180" i="42"/>
  <c r="AE180" i="42"/>
  <c r="AC180" i="42"/>
  <c r="AB180" i="42"/>
  <c r="Z180" i="42"/>
  <c r="Y180" i="42"/>
  <c r="W180" i="42"/>
  <c r="V180" i="42"/>
  <c r="T180" i="42"/>
  <c r="S180" i="42"/>
  <c r="Q180" i="42"/>
  <c r="P180" i="42"/>
  <c r="K180" i="42"/>
  <c r="J180" i="42"/>
  <c r="I180" i="42"/>
  <c r="H180" i="42"/>
  <c r="G180" i="42"/>
  <c r="F180" i="42"/>
  <c r="E180" i="42"/>
  <c r="D180" i="42"/>
  <c r="AD179" i="42"/>
  <c r="AA179" i="42"/>
  <c r="X179" i="42"/>
  <c r="U179" i="42"/>
  <c r="R179" i="42"/>
  <c r="O179" i="42"/>
  <c r="AF178" i="42"/>
  <c r="AE178" i="42"/>
  <c r="AC178" i="42"/>
  <c r="AB178" i="42"/>
  <c r="Z178" i="42"/>
  <c r="Y178" i="42"/>
  <c r="W178" i="42"/>
  <c r="V178" i="42"/>
  <c r="T178" i="42"/>
  <c r="S178" i="42"/>
  <c r="Q178" i="42"/>
  <c r="P178" i="42"/>
  <c r="K178" i="42"/>
  <c r="J178" i="42"/>
  <c r="I178" i="42"/>
  <c r="H178" i="42"/>
  <c r="G178" i="42"/>
  <c r="F178" i="42"/>
  <c r="E178" i="42"/>
  <c r="D178" i="42"/>
  <c r="AD177" i="42"/>
  <c r="AA177" i="42"/>
  <c r="X177" i="42"/>
  <c r="U177" i="42"/>
  <c r="R177" i="42"/>
  <c r="O177" i="42"/>
  <c r="AF176" i="42"/>
  <c r="AE176" i="42"/>
  <c r="AC176" i="42"/>
  <c r="AB176" i="42"/>
  <c r="Z176" i="42"/>
  <c r="Y176" i="42"/>
  <c r="W176" i="42"/>
  <c r="V176" i="42"/>
  <c r="T176" i="42"/>
  <c r="S176" i="42"/>
  <c r="Q176" i="42"/>
  <c r="P176" i="42"/>
  <c r="K176" i="42"/>
  <c r="J176" i="42"/>
  <c r="I176" i="42"/>
  <c r="H176" i="42"/>
  <c r="G176" i="42"/>
  <c r="F176" i="42"/>
  <c r="E176" i="42"/>
  <c r="D176" i="42"/>
  <c r="AD175" i="42"/>
  <c r="AA175" i="42"/>
  <c r="X175" i="42"/>
  <c r="U175" i="42"/>
  <c r="R175" i="42"/>
  <c r="O175" i="42"/>
  <c r="AF174" i="42"/>
  <c r="AE174" i="42"/>
  <c r="AC174" i="42"/>
  <c r="AB174" i="42"/>
  <c r="Z174" i="42"/>
  <c r="Y174" i="42"/>
  <c r="W174" i="42"/>
  <c r="V174" i="42"/>
  <c r="T174" i="42"/>
  <c r="S174" i="42"/>
  <c r="Q174" i="42"/>
  <c r="P174" i="42"/>
  <c r="K174" i="42"/>
  <c r="J174" i="42"/>
  <c r="I174" i="42"/>
  <c r="H174" i="42"/>
  <c r="G174" i="42"/>
  <c r="F174" i="42"/>
  <c r="E174" i="42"/>
  <c r="D174" i="42"/>
  <c r="AD173" i="42"/>
  <c r="AA173" i="42"/>
  <c r="X173" i="42"/>
  <c r="U173" i="42"/>
  <c r="R173" i="42"/>
  <c r="O173" i="42"/>
  <c r="AF172" i="42"/>
  <c r="AE172" i="42"/>
  <c r="AC172" i="42"/>
  <c r="AB172" i="42"/>
  <c r="Z172" i="42"/>
  <c r="Y172" i="42"/>
  <c r="W172" i="42"/>
  <c r="V172" i="42"/>
  <c r="T172" i="42"/>
  <c r="S172" i="42"/>
  <c r="Q172" i="42"/>
  <c r="P172" i="42"/>
  <c r="K172" i="42"/>
  <c r="J172" i="42"/>
  <c r="I172" i="42"/>
  <c r="H172" i="42"/>
  <c r="G172" i="42"/>
  <c r="F172" i="42"/>
  <c r="E172" i="42"/>
  <c r="D172" i="42"/>
  <c r="AD171" i="42"/>
  <c r="AA171" i="42"/>
  <c r="X171" i="42"/>
  <c r="U171" i="42"/>
  <c r="R171" i="42"/>
  <c r="O171" i="42"/>
  <c r="AF165" i="42"/>
  <c r="AE165" i="42"/>
  <c r="AC165" i="42"/>
  <c r="AB165" i="42"/>
  <c r="Z165" i="42"/>
  <c r="Y165" i="42"/>
  <c r="W165" i="42"/>
  <c r="V165" i="42"/>
  <c r="T165" i="42"/>
  <c r="S165" i="42"/>
  <c r="Q165" i="42"/>
  <c r="P165" i="42"/>
  <c r="K165" i="42"/>
  <c r="J165" i="42"/>
  <c r="I165" i="42"/>
  <c r="H165" i="42"/>
  <c r="G165" i="42"/>
  <c r="F165" i="42"/>
  <c r="E165" i="42"/>
  <c r="D165" i="42"/>
  <c r="AD164" i="42"/>
  <c r="AA164" i="42"/>
  <c r="X164" i="42"/>
  <c r="U164" i="42"/>
  <c r="R164" i="42"/>
  <c r="O164" i="42"/>
  <c r="AF163" i="42"/>
  <c r="AE163" i="42"/>
  <c r="AC163" i="42"/>
  <c r="AB163" i="42"/>
  <c r="Z163" i="42"/>
  <c r="Y163" i="42"/>
  <c r="W163" i="42"/>
  <c r="V163" i="42"/>
  <c r="T163" i="42"/>
  <c r="S163" i="42"/>
  <c r="Q163" i="42"/>
  <c r="P163" i="42"/>
  <c r="K163" i="42"/>
  <c r="J163" i="42"/>
  <c r="I163" i="42"/>
  <c r="H163" i="42"/>
  <c r="G163" i="42"/>
  <c r="F163" i="42"/>
  <c r="E163" i="42"/>
  <c r="D163" i="42"/>
  <c r="AD162" i="42"/>
  <c r="AA162" i="42"/>
  <c r="X162" i="42"/>
  <c r="U162" i="42"/>
  <c r="R162" i="42"/>
  <c r="O162" i="42"/>
  <c r="AF161" i="42"/>
  <c r="AE161" i="42"/>
  <c r="AC161" i="42"/>
  <c r="AB161" i="42"/>
  <c r="Z161" i="42"/>
  <c r="Y161" i="42"/>
  <c r="W161" i="42"/>
  <c r="V161" i="42"/>
  <c r="T161" i="42"/>
  <c r="S161" i="42"/>
  <c r="Q161" i="42"/>
  <c r="P161" i="42"/>
  <c r="K161" i="42"/>
  <c r="J161" i="42"/>
  <c r="I161" i="42"/>
  <c r="H161" i="42"/>
  <c r="G161" i="42"/>
  <c r="F161" i="42"/>
  <c r="E161" i="42"/>
  <c r="D161" i="42"/>
  <c r="AD160" i="42"/>
  <c r="AA160" i="42"/>
  <c r="X160" i="42"/>
  <c r="U160" i="42"/>
  <c r="R160" i="42"/>
  <c r="O160" i="42"/>
  <c r="AF159" i="42"/>
  <c r="AE159" i="42"/>
  <c r="AC159" i="42"/>
  <c r="AB159" i="42"/>
  <c r="Z159" i="42"/>
  <c r="Y159" i="42"/>
  <c r="W159" i="42"/>
  <c r="V159" i="42"/>
  <c r="T159" i="42"/>
  <c r="S159" i="42"/>
  <c r="Q159" i="42"/>
  <c r="P159" i="42"/>
  <c r="K159" i="42"/>
  <c r="J159" i="42"/>
  <c r="I159" i="42"/>
  <c r="H159" i="42"/>
  <c r="G159" i="42"/>
  <c r="F159" i="42"/>
  <c r="E159" i="42"/>
  <c r="D159" i="42"/>
  <c r="AD158" i="42"/>
  <c r="AA158" i="42"/>
  <c r="X158" i="42"/>
  <c r="U158" i="42"/>
  <c r="R158" i="42"/>
  <c r="O158" i="42"/>
  <c r="AF157" i="42"/>
  <c r="AE157" i="42"/>
  <c r="AC157" i="42"/>
  <c r="AB157" i="42"/>
  <c r="Z157" i="42"/>
  <c r="Y157" i="42"/>
  <c r="W157" i="42"/>
  <c r="V157" i="42"/>
  <c r="T157" i="42"/>
  <c r="S157" i="42"/>
  <c r="Q157" i="42"/>
  <c r="P157" i="42"/>
  <c r="K157" i="42"/>
  <c r="J157" i="42"/>
  <c r="I157" i="42"/>
  <c r="H157" i="42"/>
  <c r="G157" i="42"/>
  <c r="F157" i="42"/>
  <c r="E157" i="42"/>
  <c r="D157" i="42"/>
  <c r="AD156" i="42"/>
  <c r="AA156" i="42"/>
  <c r="X156" i="42"/>
  <c r="U156" i="42"/>
  <c r="R156" i="42"/>
  <c r="O156" i="42"/>
  <c r="AF155" i="42"/>
  <c r="AE155" i="42"/>
  <c r="AC155" i="42"/>
  <c r="AB155" i="42"/>
  <c r="Z155" i="42"/>
  <c r="Y155" i="42"/>
  <c r="W155" i="42"/>
  <c r="V155" i="42"/>
  <c r="T155" i="42"/>
  <c r="S155" i="42"/>
  <c r="Q155" i="42"/>
  <c r="P155" i="42"/>
  <c r="K155" i="42"/>
  <c r="J155" i="42"/>
  <c r="I155" i="42"/>
  <c r="H155" i="42"/>
  <c r="G155" i="42"/>
  <c r="F155" i="42"/>
  <c r="E155" i="42"/>
  <c r="D155" i="42"/>
  <c r="AD154" i="42"/>
  <c r="AA154" i="42"/>
  <c r="X154" i="42"/>
  <c r="U154" i="42"/>
  <c r="R154" i="42"/>
  <c r="O154" i="42"/>
  <c r="AF153" i="42"/>
  <c r="AE153" i="42"/>
  <c r="AC153" i="42"/>
  <c r="AB153" i="42"/>
  <c r="Z153" i="42"/>
  <c r="Y153" i="42"/>
  <c r="W153" i="42"/>
  <c r="V153" i="42"/>
  <c r="T153" i="42"/>
  <c r="S153" i="42"/>
  <c r="Q153" i="42"/>
  <c r="P153" i="42"/>
  <c r="K153" i="42"/>
  <c r="J153" i="42"/>
  <c r="I153" i="42"/>
  <c r="H153" i="42"/>
  <c r="G153" i="42"/>
  <c r="F153" i="42"/>
  <c r="E153" i="42"/>
  <c r="D153" i="42"/>
  <c r="AD152" i="42"/>
  <c r="AA152" i="42"/>
  <c r="X152" i="42"/>
  <c r="U152" i="42"/>
  <c r="R152" i="42"/>
  <c r="O152" i="42"/>
  <c r="AF151" i="42"/>
  <c r="AE151" i="42"/>
  <c r="AC151" i="42"/>
  <c r="AB151" i="42"/>
  <c r="Z151" i="42"/>
  <c r="Y151" i="42"/>
  <c r="W151" i="42"/>
  <c r="V151" i="42"/>
  <c r="T151" i="42"/>
  <c r="S151" i="42"/>
  <c r="Q151" i="42"/>
  <c r="P151" i="42"/>
  <c r="K151" i="42"/>
  <c r="J151" i="42"/>
  <c r="I151" i="42"/>
  <c r="H151" i="42"/>
  <c r="G151" i="42"/>
  <c r="F151" i="42"/>
  <c r="E151" i="42"/>
  <c r="D151" i="42"/>
  <c r="AD150" i="42"/>
  <c r="AA150" i="42"/>
  <c r="X150" i="42"/>
  <c r="U150" i="42"/>
  <c r="R150" i="42"/>
  <c r="O150" i="42"/>
  <c r="AF149" i="42"/>
  <c r="AE149" i="42"/>
  <c r="AC149" i="42"/>
  <c r="AB149" i="42"/>
  <c r="Z149" i="42"/>
  <c r="Y149" i="42"/>
  <c r="W149" i="42"/>
  <c r="V149" i="42"/>
  <c r="T149" i="42"/>
  <c r="S149" i="42"/>
  <c r="Q149" i="42"/>
  <c r="P149" i="42"/>
  <c r="K149" i="42"/>
  <c r="J149" i="42"/>
  <c r="I149" i="42"/>
  <c r="H149" i="42"/>
  <c r="G149" i="42"/>
  <c r="F149" i="42"/>
  <c r="E149" i="42"/>
  <c r="D149" i="42"/>
  <c r="AD148" i="42"/>
  <c r="AA148" i="42"/>
  <c r="X148" i="42"/>
  <c r="U148" i="42"/>
  <c r="R148" i="42"/>
  <c r="O148" i="42"/>
  <c r="AF147" i="42"/>
  <c r="AE147" i="42"/>
  <c r="AC147" i="42"/>
  <c r="AB147" i="42"/>
  <c r="Z147" i="42"/>
  <c r="Y147" i="42"/>
  <c r="W147" i="42"/>
  <c r="V147" i="42"/>
  <c r="T147" i="42"/>
  <c r="S147" i="42"/>
  <c r="Q147" i="42"/>
  <c r="P147" i="42"/>
  <c r="K147" i="42"/>
  <c r="J147" i="42"/>
  <c r="I147" i="42"/>
  <c r="H147" i="42"/>
  <c r="G147" i="42"/>
  <c r="F147" i="42"/>
  <c r="E147" i="42"/>
  <c r="D147" i="42"/>
  <c r="AD146" i="42"/>
  <c r="AA146" i="42"/>
  <c r="X146" i="42"/>
  <c r="U146" i="42"/>
  <c r="R146" i="42"/>
  <c r="O146" i="42"/>
  <c r="AF145" i="42"/>
  <c r="AE145" i="42"/>
  <c r="AC145" i="42"/>
  <c r="AB145" i="42"/>
  <c r="Z145" i="42"/>
  <c r="Y145" i="42"/>
  <c r="W145" i="42"/>
  <c r="V145" i="42"/>
  <c r="T145" i="42"/>
  <c r="S145" i="42"/>
  <c r="Q145" i="42"/>
  <c r="P145" i="42"/>
  <c r="K145" i="42"/>
  <c r="J145" i="42"/>
  <c r="I145" i="42"/>
  <c r="H145" i="42"/>
  <c r="G145" i="42"/>
  <c r="F145" i="42"/>
  <c r="E145" i="42"/>
  <c r="D145" i="42"/>
  <c r="AD144" i="42"/>
  <c r="AA144" i="42"/>
  <c r="X144" i="42"/>
  <c r="U144" i="42"/>
  <c r="R144" i="42"/>
  <c r="O144" i="42"/>
  <c r="AF143" i="42"/>
  <c r="AE143" i="42"/>
  <c r="AC143" i="42"/>
  <c r="AB143" i="42"/>
  <c r="Z143" i="42"/>
  <c r="Y143" i="42"/>
  <c r="W143" i="42"/>
  <c r="V143" i="42"/>
  <c r="T143" i="42"/>
  <c r="S143" i="42"/>
  <c r="Q143" i="42"/>
  <c r="P143" i="42"/>
  <c r="K143" i="42"/>
  <c r="J143" i="42"/>
  <c r="I143" i="42"/>
  <c r="H143" i="42"/>
  <c r="G143" i="42"/>
  <c r="F143" i="42"/>
  <c r="E143" i="42"/>
  <c r="D143" i="42"/>
  <c r="AD142" i="42"/>
  <c r="AA142" i="42"/>
  <c r="X142" i="42"/>
  <c r="U142" i="42"/>
  <c r="R142" i="42"/>
  <c r="O142" i="42"/>
  <c r="AF141" i="42"/>
  <c r="AE141" i="42"/>
  <c r="AC141" i="42"/>
  <c r="AB141" i="42"/>
  <c r="Z141" i="42"/>
  <c r="Y141" i="42"/>
  <c r="W141" i="42"/>
  <c r="V141" i="42"/>
  <c r="T141" i="42"/>
  <c r="S141" i="42"/>
  <c r="Q141" i="42"/>
  <c r="P141" i="42"/>
  <c r="K141" i="42"/>
  <c r="J141" i="42"/>
  <c r="I141" i="42"/>
  <c r="H141" i="42"/>
  <c r="G141" i="42"/>
  <c r="F141" i="42"/>
  <c r="E141" i="42"/>
  <c r="D141" i="42"/>
  <c r="AD140" i="42"/>
  <c r="AA140" i="42"/>
  <c r="X140" i="42"/>
  <c r="U140" i="42"/>
  <c r="R140" i="42"/>
  <c r="O140" i="42"/>
  <c r="AF139" i="42"/>
  <c r="AE139" i="42"/>
  <c r="AC139" i="42"/>
  <c r="AB139" i="42"/>
  <c r="Z139" i="42"/>
  <c r="Y139" i="42"/>
  <c r="W139" i="42"/>
  <c r="V139" i="42"/>
  <c r="T139" i="42"/>
  <c r="S139" i="42"/>
  <c r="Q139" i="42"/>
  <c r="P139" i="42"/>
  <c r="K139" i="42"/>
  <c r="J139" i="42"/>
  <c r="I139" i="42"/>
  <c r="H139" i="42"/>
  <c r="G139" i="42"/>
  <c r="F139" i="42"/>
  <c r="E139" i="42"/>
  <c r="D139" i="42"/>
  <c r="AD138" i="42"/>
  <c r="AA138" i="42"/>
  <c r="X138" i="42"/>
  <c r="U138" i="42"/>
  <c r="R138" i="42"/>
  <c r="O138" i="42"/>
  <c r="AF137" i="42"/>
  <c r="AE137" i="42"/>
  <c r="AC137" i="42"/>
  <c r="AB137" i="42"/>
  <c r="Z137" i="42"/>
  <c r="Y137" i="42"/>
  <c r="W137" i="42"/>
  <c r="V137" i="42"/>
  <c r="T137" i="42"/>
  <c r="S137" i="42"/>
  <c r="Q137" i="42"/>
  <c r="P137" i="42"/>
  <c r="K137" i="42"/>
  <c r="J137" i="42"/>
  <c r="I137" i="42"/>
  <c r="H137" i="42"/>
  <c r="G137" i="42"/>
  <c r="F137" i="42"/>
  <c r="E137" i="42"/>
  <c r="D137" i="42"/>
  <c r="AD136" i="42"/>
  <c r="AA136" i="42"/>
  <c r="X136" i="42"/>
  <c r="U136" i="42"/>
  <c r="R136" i="42"/>
  <c r="O136" i="42"/>
  <c r="AF135" i="42"/>
  <c r="AE135" i="42"/>
  <c r="AC135" i="42"/>
  <c r="AB135" i="42"/>
  <c r="Z135" i="42"/>
  <c r="Y135" i="42"/>
  <c r="W135" i="42"/>
  <c r="V135" i="42"/>
  <c r="T135" i="42"/>
  <c r="S135" i="42"/>
  <c r="Q135" i="42"/>
  <c r="P135" i="42"/>
  <c r="K135" i="42"/>
  <c r="J135" i="42"/>
  <c r="I135" i="42"/>
  <c r="H135" i="42"/>
  <c r="G135" i="42"/>
  <c r="F135" i="42"/>
  <c r="E135" i="42"/>
  <c r="D135" i="42"/>
  <c r="AD134" i="42"/>
  <c r="AA134" i="42"/>
  <c r="X134" i="42"/>
  <c r="U134" i="42"/>
  <c r="R134" i="42"/>
  <c r="O134" i="42"/>
  <c r="AF133" i="42"/>
  <c r="AE133" i="42"/>
  <c r="AC133" i="42"/>
  <c r="AB133" i="42"/>
  <c r="Z133" i="42"/>
  <c r="Y133" i="42"/>
  <c r="W133" i="42"/>
  <c r="V133" i="42"/>
  <c r="T133" i="42"/>
  <c r="S133" i="42"/>
  <c r="Q133" i="42"/>
  <c r="P133" i="42"/>
  <c r="K133" i="42"/>
  <c r="J133" i="42"/>
  <c r="I133" i="42"/>
  <c r="H133" i="42"/>
  <c r="G133" i="42"/>
  <c r="F133" i="42"/>
  <c r="E133" i="42"/>
  <c r="D133" i="42"/>
  <c r="AD132" i="42"/>
  <c r="AA132" i="42"/>
  <c r="X132" i="42"/>
  <c r="U132" i="42"/>
  <c r="R132" i="42"/>
  <c r="O132" i="42"/>
  <c r="AF131" i="42"/>
  <c r="AE131" i="42"/>
  <c r="AC131" i="42"/>
  <c r="AB131" i="42"/>
  <c r="Z131" i="42"/>
  <c r="Y131" i="42"/>
  <c r="W131" i="42"/>
  <c r="V131" i="42"/>
  <c r="T131" i="42"/>
  <c r="S131" i="42"/>
  <c r="Q131" i="42"/>
  <c r="P131" i="42"/>
  <c r="K131" i="42"/>
  <c r="J131" i="42"/>
  <c r="I131" i="42"/>
  <c r="H131" i="42"/>
  <c r="G131" i="42"/>
  <c r="F131" i="42"/>
  <c r="E131" i="42"/>
  <c r="D131" i="42"/>
  <c r="AD130" i="42"/>
  <c r="AA130" i="42"/>
  <c r="X130" i="42"/>
  <c r="U130" i="42"/>
  <c r="R130" i="42"/>
  <c r="O130" i="42"/>
  <c r="AF129" i="42"/>
  <c r="AE129" i="42"/>
  <c r="AC129" i="42"/>
  <c r="AB129" i="42"/>
  <c r="Z129" i="42"/>
  <c r="Y129" i="42"/>
  <c r="W129" i="42"/>
  <c r="V129" i="42"/>
  <c r="T129" i="42"/>
  <c r="S129" i="42"/>
  <c r="Q129" i="42"/>
  <c r="P129" i="42"/>
  <c r="K129" i="42"/>
  <c r="J129" i="42"/>
  <c r="I129" i="42"/>
  <c r="H129" i="42"/>
  <c r="G129" i="42"/>
  <c r="F129" i="42"/>
  <c r="E129" i="42"/>
  <c r="D129" i="42"/>
  <c r="AD128" i="42"/>
  <c r="AA128" i="42"/>
  <c r="X128" i="42"/>
  <c r="U128" i="42"/>
  <c r="R128" i="42"/>
  <c r="O128" i="42"/>
  <c r="AF127" i="42"/>
  <c r="AE127" i="42"/>
  <c r="AC127" i="42"/>
  <c r="AB127" i="42"/>
  <c r="Z127" i="42"/>
  <c r="Y127" i="42"/>
  <c r="W127" i="42"/>
  <c r="V127" i="42"/>
  <c r="T127" i="42"/>
  <c r="S127" i="42"/>
  <c r="Q127" i="42"/>
  <c r="P127" i="42"/>
  <c r="K127" i="42"/>
  <c r="J127" i="42"/>
  <c r="I127" i="42"/>
  <c r="H127" i="42"/>
  <c r="G127" i="42"/>
  <c r="F127" i="42"/>
  <c r="E127" i="42"/>
  <c r="D127" i="42"/>
  <c r="AD126" i="42"/>
  <c r="AA126" i="42"/>
  <c r="X126" i="42"/>
  <c r="U126" i="42"/>
  <c r="R126" i="42"/>
  <c r="O126" i="42"/>
  <c r="AF125" i="42"/>
  <c r="AE125" i="42"/>
  <c r="AC125" i="42"/>
  <c r="AB125" i="42"/>
  <c r="Z125" i="42"/>
  <c r="Y125" i="42"/>
  <c r="W125" i="42"/>
  <c r="V125" i="42"/>
  <c r="T125" i="42"/>
  <c r="S125" i="42"/>
  <c r="Q125" i="42"/>
  <c r="P125" i="42"/>
  <c r="K125" i="42"/>
  <c r="J125" i="42"/>
  <c r="I125" i="42"/>
  <c r="H125" i="42"/>
  <c r="G125" i="42"/>
  <c r="F125" i="42"/>
  <c r="E125" i="42"/>
  <c r="D125" i="42"/>
  <c r="AD124" i="42"/>
  <c r="AA124" i="42"/>
  <c r="X124" i="42"/>
  <c r="U124" i="42"/>
  <c r="R124" i="42"/>
  <c r="O124" i="42"/>
  <c r="AF123" i="42"/>
  <c r="AE123" i="42"/>
  <c r="AC123" i="42"/>
  <c r="AB123" i="42"/>
  <c r="Z123" i="42"/>
  <c r="Y123" i="42"/>
  <c r="W123" i="42"/>
  <c r="V123" i="42"/>
  <c r="T123" i="42"/>
  <c r="S123" i="42"/>
  <c r="Q123" i="42"/>
  <c r="P123" i="42"/>
  <c r="K123" i="42"/>
  <c r="J123" i="42"/>
  <c r="I123" i="42"/>
  <c r="H123" i="42"/>
  <c r="G123" i="42"/>
  <c r="F123" i="42"/>
  <c r="E123" i="42"/>
  <c r="D123" i="42"/>
  <c r="AD122" i="42"/>
  <c r="AA122" i="42"/>
  <c r="X122" i="42"/>
  <c r="U122" i="42"/>
  <c r="R122" i="42"/>
  <c r="O122" i="42"/>
  <c r="AF121" i="42"/>
  <c r="AE121" i="42"/>
  <c r="AC121" i="42"/>
  <c r="AB121" i="42"/>
  <c r="Z121" i="42"/>
  <c r="Y121" i="42"/>
  <c r="W121" i="42"/>
  <c r="V121" i="42"/>
  <c r="T121" i="42"/>
  <c r="S121" i="42"/>
  <c r="Q121" i="42"/>
  <c r="P121" i="42"/>
  <c r="K121" i="42"/>
  <c r="J121" i="42"/>
  <c r="I121" i="42"/>
  <c r="H121" i="42"/>
  <c r="G121" i="42"/>
  <c r="F121" i="42"/>
  <c r="E121" i="42"/>
  <c r="D121" i="42"/>
  <c r="AD120" i="42"/>
  <c r="AA120" i="42"/>
  <c r="X120" i="42"/>
  <c r="U120" i="42"/>
  <c r="R120" i="42"/>
  <c r="O120" i="42"/>
  <c r="AF119" i="42"/>
  <c r="AE119" i="42"/>
  <c r="AC119" i="42"/>
  <c r="AB119" i="42"/>
  <c r="Z119" i="42"/>
  <c r="Y119" i="42"/>
  <c r="W119" i="42"/>
  <c r="V119" i="42"/>
  <c r="T119" i="42"/>
  <c r="S119" i="42"/>
  <c r="Q119" i="42"/>
  <c r="P119" i="42"/>
  <c r="K119" i="42"/>
  <c r="J119" i="42"/>
  <c r="I119" i="42"/>
  <c r="H119" i="42"/>
  <c r="G119" i="42"/>
  <c r="F119" i="42"/>
  <c r="E119" i="42"/>
  <c r="D119" i="42"/>
  <c r="AD118" i="42"/>
  <c r="AA118" i="42"/>
  <c r="X118" i="42"/>
  <c r="U118" i="42"/>
  <c r="R118" i="42"/>
  <c r="O118" i="42"/>
  <c r="AF117" i="42"/>
  <c r="AE117" i="42"/>
  <c r="AC117" i="42"/>
  <c r="AB117" i="42"/>
  <c r="Z117" i="42"/>
  <c r="Y117" i="42"/>
  <c r="W117" i="42"/>
  <c r="V117" i="42"/>
  <c r="T117" i="42"/>
  <c r="S117" i="42"/>
  <c r="Q117" i="42"/>
  <c r="P117" i="42"/>
  <c r="K117" i="42"/>
  <c r="J117" i="42"/>
  <c r="I117" i="42"/>
  <c r="H117" i="42"/>
  <c r="G117" i="42"/>
  <c r="F117" i="42"/>
  <c r="E117" i="42"/>
  <c r="D117" i="42"/>
  <c r="AD116" i="42"/>
  <c r="AA116" i="42"/>
  <c r="X116" i="42"/>
  <c r="U116" i="42"/>
  <c r="R116" i="42"/>
  <c r="O116" i="42"/>
  <c r="AF110" i="42"/>
  <c r="AE110" i="42"/>
  <c r="AC110" i="42"/>
  <c r="AB110" i="42"/>
  <c r="Z110" i="42"/>
  <c r="Y110" i="42"/>
  <c r="W110" i="42"/>
  <c r="V110" i="42"/>
  <c r="T110" i="42"/>
  <c r="S110" i="42"/>
  <c r="Q110" i="42"/>
  <c r="P110" i="42"/>
  <c r="K110" i="42"/>
  <c r="J110" i="42"/>
  <c r="I110" i="42"/>
  <c r="H110" i="42"/>
  <c r="G110" i="42"/>
  <c r="F110" i="42"/>
  <c r="E110" i="42"/>
  <c r="D110" i="42"/>
  <c r="AD109" i="42"/>
  <c r="AA109" i="42"/>
  <c r="X109" i="42"/>
  <c r="U109" i="42"/>
  <c r="R109" i="42"/>
  <c r="O109" i="42"/>
  <c r="AF108" i="42"/>
  <c r="AE108" i="42"/>
  <c r="AC108" i="42"/>
  <c r="AB108" i="42"/>
  <c r="Z108" i="42"/>
  <c r="Y108" i="42"/>
  <c r="W108" i="42"/>
  <c r="V108" i="42"/>
  <c r="T108" i="42"/>
  <c r="S108" i="42"/>
  <c r="Q108" i="42"/>
  <c r="P108" i="42"/>
  <c r="K108" i="42"/>
  <c r="J108" i="42"/>
  <c r="I108" i="42"/>
  <c r="H108" i="42"/>
  <c r="G108" i="42"/>
  <c r="F108" i="42"/>
  <c r="E108" i="42"/>
  <c r="D108" i="42"/>
  <c r="AD107" i="42"/>
  <c r="AA107" i="42"/>
  <c r="X107" i="42"/>
  <c r="U107" i="42"/>
  <c r="R107" i="42"/>
  <c r="O107" i="42"/>
  <c r="AF106" i="42"/>
  <c r="AE106" i="42"/>
  <c r="AC106" i="42"/>
  <c r="AB106" i="42"/>
  <c r="Z106" i="42"/>
  <c r="Y106" i="42"/>
  <c r="W106" i="42"/>
  <c r="V106" i="42"/>
  <c r="T106" i="42"/>
  <c r="S106" i="42"/>
  <c r="Q106" i="42"/>
  <c r="P106" i="42"/>
  <c r="K106" i="42"/>
  <c r="J106" i="42"/>
  <c r="I106" i="42"/>
  <c r="H106" i="42"/>
  <c r="G106" i="42"/>
  <c r="F106" i="42"/>
  <c r="E106" i="42"/>
  <c r="D106" i="42"/>
  <c r="AD105" i="42"/>
  <c r="AA105" i="42"/>
  <c r="X105" i="42"/>
  <c r="U105" i="42"/>
  <c r="R105" i="42"/>
  <c r="O105" i="42"/>
  <c r="AF104" i="42"/>
  <c r="AE104" i="42"/>
  <c r="AC104" i="42"/>
  <c r="AB104" i="42"/>
  <c r="Z104" i="42"/>
  <c r="Y104" i="42"/>
  <c r="W104" i="42"/>
  <c r="V104" i="42"/>
  <c r="T104" i="42"/>
  <c r="S104" i="42"/>
  <c r="Q104" i="42"/>
  <c r="P104" i="42"/>
  <c r="K104" i="42"/>
  <c r="J104" i="42"/>
  <c r="I104" i="42"/>
  <c r="H104" i="42"/>
  <c r="G104" i="42"/>
  <c r="F104" i="42"/>
  <c r="E104" i="42"/>
  <c r="D104" i="42"/>
  <c r="AD103" i="42"/>
  <c r="AA103" i="42"/>
  <c r="X103" i="42"/>
  <c r="U103" i="42"/>
  <c r="R103" i="42"/>
  <c r="O103" i="42"/>
  <c r="AF102" i="42"/>
  <c r="AE102" i="42"/>
  <c r="AC102" i="42"/>
  <c r="AB102" i="42"/>
  <c r="Z102" i="42"/>
  <c r="Y102" i="42"/>
  <c r="W102" i="42"/>
  <c r="V102" i="42"/>
  <c r="T102" i="42"/>
  <c r="S102" i="42"/>
  <c r="Q102" i="42"/>
  <c r="P102" i="42"/>
  <c r="K102" i="42"/>
  <c r="J102" i="42"/>
  <c r="I102" i="42"/>
  <c r="H102" i="42"/>
  <c r="G102" i="42"/>
  <c r="F102" i="42"/>
  <c r="E102" i="42"/>
  <c r="D102" i="42"/>
  <c r="AD101" i="42"/>
  <c r="AA101" i="42"/>
  <c r="X101" i="42"/>
  <c r="U101" i="42"/>
  <c r="R101" i="42"/>
  <c r="O101" i="42"/>
  <c r="AF100" i="42"/>
  <c r="AE100" i="42"/>
  <c r="AC100" i="42"/>
  <c r="AB100" i="42"/>
  <c r="Z100" i="42"/>
  <c r="Y100" i="42"/>
  <c r="W100" i="42"/>
  <c r="V100" i="42"/>
  <c r="T100" i="42"/>
  <c r="S100" i="42"/>
  <c r="Q100" i="42"/>
  <c r="P100" i="42"/>
  <c r="K100" i="42"/>
  <c r="J100" i="42"/>
  <c r="I100" i="42"/>
  <c r="H100" i="42"/>
  <c r="G100" i="42"/>
  <c r="F100" i="42"/>
  <c r="E100" i="42"/>
  <c r="D100" i="42"/>
  <c r="AD99" i="42"/>
  <c r="AA99" i="42"/>
  <c r="X99" i="42"/>
  <c r="U99" i="42"/>
  <c r="R99" i="42"/>
  <c r="O99" i="42"/>
  <c r="AF98" i="42"/>
  <c r="AE98" i="42"/>
  <c r="AC98" i="42"/>
  <c r="AB98" i="42"/>
  <c r="Z98" i="42"/>
  <c r="Y98" i="42"/>
  <c r="W98" i="42"/>
  <c r="V98" i="42"/>
  <c r="T98" i="42"/>
  <c r="S98" i="42"/>
  <c r="Q98" i="42"/>
  <c r="P98" i="42"/>
  <c r="K98" i="42"/>
  <c r="J98" i="42"/>
  <c r="I98" i="42"/>
  <c r="H98" i="42"/>
  <c r="G98" i="42"/>
  <c r="F98" i="42"/>
  <c r="E98" i="42"/>
  <c r="D98" i="42"/>
  <c r="AD97" i="42"/>
  <c r="AA97" i="42"/>
  <c r="X97" i="42"/>
  <c r="U97" i="42"/>
  <c r="R97" i="42"/>
  <c r="O97" i="42"/>
  <c r="AF96" i="42"/>
  <c r="AE96" i="42"/>
  <c r="AC96" i="42"/>
  <c r="AB96" i="42"/>
  <c r="Z96" i="42"/>
  <c r="Y96" i="42"/>
  <c r="W96" i="42"/>
  <c r="V96" i="42"/>
  <c r="T96" i="42"/>
  <c r="S96" i="42"/>
  <c r="Q96" i="42"/>
  <c r="P96" i="42"/>
  <c r="K96" i="42"/>
  <c r="J96" i="42"/>
  <c r="I96" i="42"/>
  <c r="H96" i="42"/>
  <c r="G96" i="42"/>
  <c r="F96" i="42"/>
  <c r="E96" i="42"/>
  <c r="D96" i="42"/>
  <c r="AD95" i="42"/>
  <c r="AA95" i="42"/>
  <c r="X95" i="42"/>
  <c r="U95" i="42"/>
  <c r="R95" i="42"/>
  <c r="O95" i="42"/>
  <c r="AF94" i="42"/>
  <c r="AE94" i="42"/>
  <c r="AC94" i="42"/>
  <c r="AB94" i="42"/>
  <c r="Z94" i="42"/>
  <c r="Y94" i="42"/>
  <c r="W94" i="42"/>
  <c r="V94" i="42"/>
  <c r="T94" i="42"/>
  <c r="S94" i="42"/>
  <c r="Q94" i="42"/>
  <c r="P94" i="42"/>
  <c r="K94" i="42"/>
  <c r="J94" i="42"/>
  <c r="I94" i="42"/>
  <c r="H94" i="42"/>
  <c r="G94" i="42"/>
  <c r="F94" i="42"/>
  <c r="E94" i="42"/>
  <c r="D94" i="42"/>
  <c r="AD93" i="42"/>
  <c r="AA93" i="42"/>
  <c r="X93" i="42"/>
  <c r="U93" i="42"/>
  <c r="R93" i="42"/>
  <c r="O93" i="42"/>
  <c r="AF92" i="42"/>
  <c r="AE92" i="42"/>
  <c r="AC92" i="42"/>
  <c r="AB92" i="42"/>
  <c r="Z92" i="42"/>
  <c r="Y92" i="42"/>
  <c r="W92" i="42"/>
  <c r="V92" i="42"/>
  <c r="T92" i="42"/>
  <c r="S92" i="42"/>
  <c r="Q92" i="42"/>
  <c r="P92" i="42"/>
  <c r="K92" i="42"/>
  <c r="J92" i="42"/>
  <c r="I92" i="42"/>
  <c r="H92" i="42"/>
  <c r="G92" i="42"/>
  <c r="F92" i="42"/>
  <c r="E92" i="42"/>
  <c r="D92" i="42"/>
  <c r="AD91" i="42"/>
  <c r="AA91" i="42"/>
  <c r="X91" i="42"/>
  <c r="U91" i="42"/>
  <c r="R91" i="42"/>
  <c r="O91" i="42"/>
  <c r="AF90" i="42"/>
  <c r="AE90" i="42"/>
  <c r="AC90" i="42"/>
  <c r="AB90" i="42"/>
  <c r="Z90" i="42"/>
  <c r="Y90" i="42"/>
  <c r="W90" i="42"/>
  <c r="V90" i="42"/>
  <c r="T90" i="42"/>
  <c r="S90" i="42"/>
  <c r="Q90" i="42"/>
  <c r="P90" i="42"/>
  <c r="K90" i="42"/>
  <c r="J90" i="42"/>
  <c r="I90" i="42"/>
  <c r="H90" i="42"/>
  <c r="G90" i="42"/>
  <c r="F90" i="42"/>
  <c r="E90" i="42"/>
  <c r="D90" i="42"/>
  <c r="AD89" i="42"/>
  <c r="AA89" i="42"/>
  <c r="X89" i="42"/>
  <c r="U89" i="42"/>
  <c r="R89" i="42"/>
  <c r="O89" i="42"/>
  <c r="AF88" i="42"/>
  <c r="AE88" i="42"/>
  <c r="AC88" i="42"/>
  <c r="AB88" i="42"/>
  <c r="Z88" i="42"/>
  <c r="Y88" i="42"/>
  <c r="W88" i="42"/>
  <c r="V88" i="42"/>
  <c r="T88" i="42"/>
  <c r="S88" i="42"/>
  <c r="Q88" i="42"/>
  <c r="P88" i="42"/>
  <c r="K88" i="42"/>
  <c r="J88" i="42"/>
  <c r="I88" i="42"/>
  <c r="H88" i="42"/>
  <c r="G88" i="42"/>
  <c r="F88" i="42"/>
  <c r="E88" i="42"/>
  <c r="D88" i="42"/>
  <c r="AD87" i="42"/>
  <c r="AA87" i="42"/>
  <c r="X87" i="42"/>
  <c r="U87" i="42"/>
  <c r="R87" i="42"/>
  <c r="O87" i="42"/>
  <c r="AF86" i="42"/>
  <c r="AE86" i="42"/>
  <c r="AC86" i="42"/>
  <c r="AB86" i="42"/>
  <c r="Z86" i="42"/>
  <c r="Y86" i="42"/>
  <c r="W86" i="42"/>
  <c r="V86" i="42"/>
  <c r="T86" i="42"/>
  <c r="S86" i="42"/>
  <c r="Q86" i="42"/>
  <c r="P86" i="42"/>
  <c r="K86" i="42"/>
  <c r="J86" i="42"/>
  <c r="I86" i="42"/>
  <c r="H86" i="42"/>
  <c r="G86" i="42"/>
  <c r="F86" i="42"/>
  <c r="E86" i="42"/>
  <c r="D86" i="42"/>
  <c r="AD85" i="42"/>
  <c r="AA85" i="42"/>
  <c r="X85" i="42"/>
  <c r="U85" i="42"/>
  <c r="R85" i="42"/>
  <c r="O85" i="42"/>
  <c r="AF84" i="42"/>
  <c r="AE84" i="42"/>
  <c r="AC84" i="42"/>
  <c r="AB84" i="42"/>
  <c r="Z84" i="42"/>
  <c r="Y84" i="42"/>
  <c r="W84" i="42"/>
  <c r="V84" i="42"/>
  <c r="T84" i="42"/>
  <c r="S84" i="42"/>
  <c r="Q84" i="42"/>
  <c r="P84" i="42"/>
  <c r="K84" i="42"/>
  <c r="J84" i="42"/>
  <c r="I84" i="42"/>
  <c r="H84" i="42"/>
  <c r="G84" i="42"/>
  <c r="F84" i="42"/>
  <c r="E84" i="42"/>
  <c r="D84" i="42"/>
  <c r="AD83" i="42"/>
  <c r="AA83" i="42"/>
  <c r="X83" i="42"/>
  <c r="U83" i="42"/>
  <c r="R83" i="42"/>
  <c r="O83" i="42"/>
  <c r="AF82" i="42"/>
  <c r="AE82" i="42"/>
  <c r="AC82" i="42"/>
  <c r="AB82" i="42"/>
  <c r="Z82" i="42"/>
  <c r="Y82" i="42"/>
  <c r="W82" i="42"/>
  <c r="V82" i="42"/>
  <c r="T82" i="42"/>
  <c r="S82" i="42"/>
  <c r="Q82" i="42"/>
  <c r="P82" i="42"/>
  <c r="K82" i="42"/>
  <c r="J82" i="42"/>
  <c r="I82" i="42"/>
  <c r="H82" i="42"/>
  <c r="G82" i="42"/>
  <c r="F82" i="42"/>
  <c r="E82" i="42"/>
  <c r="D82" i="42"/>
  <c r="AD81" i="42"/>
  <c r="AA81" i="42"/>
  <c r="X81" i="42"/>
  <c r="U81" i="42"/>
  <c r="R81" i="42"/>
  <c r="O81" i="42"/>
  <c r="AF80" i="42"/>
  <c r="AE80" i="42"/>
  <c r="AC80" i="42"/>
  <c r="AB80" i="42"/>
  <c r="Z80" i="42"/>
  <c r="Y80" i="42"/>
  <c r="W80" i="42"/>
  <c r="V80" i="42"/>
  <c r="T80" i="42"/>
  <c r="S80" i="42"/>
  <c r="Q80" i="42"/>
  <c r="P80" i="42"/>
  <c r="K80" i="42"/>
  <c r="J80" i="42"/>
  <c r="I80" i="42"/>
  <c r="H80" i="42"/>
  <c r="G80" i="42"/>
  <c r="F80" i="42"/>
  <c r="E80" i="42"/>
  <c r="D80" i="42"/>
  <c r="AD79" i="42"/>
  <c r="AA79" i="42"/>
  <c r="X79" i="42"/>
  <c r="U79" i="42"/>
  <c r="R79" i="42"/>
  <c r="O79" i="42"/>
  <c r="AF78" i="42"/>
  <c r="AE78" i="42"/>
  <c r="AC78" i="42"/>
  <c r="AB78" i="42"/>
  <c r="Z78" i="42"/>
  <c r="Y78" i="42"/>
  <c r="W78" i="42"/>
  <c r="V78" i="42"/>
  <c r="T78" i="42"/>
  <c r="S78" i="42"/>
  <c r="Q78" i="42"/>
  <c r="P78" i="42"/>
  <c r="K78" i="42"/>
  <c r="J78" i="42"/>
  <c r="I78" i="42"/>
  <c r="H78" i="42"/>
  <c r="G78" i="42"/>
  <c r="F78" i="42"/>
  <c r="E78" i="42"/>
  <c r="D78" i="42"/>
  <c r="AD77" i="42"/>
  <c r="AA77" i="42"/>
  <c r="X77" i="42"/>
  <c r="U77" i="42"/>
  <c r="R77" i="42"/>
  <c r="O77" i="42"/>
  <c r="AF76" i="42"/>
  <c r="AE76" i="42"/>
  <c r="AC76" i="42"/>
  <c r="AB76" i="42"/>
  <c r="Z76" i="42"/>
  <c r="Y76" i="42"/>
  <c r="W76" i="42"/>
  <c r="V76" i="42"/>
  <c r="T76" i="42"/>
  <c r="S76" i="42"/>
  <c r="Q76" i="42"/>
  <c r="P76" i="42"/>
  <c r="K76" i="42"/>
  <c r="J76" i="42"/>
  <c r="I76" i="42"/>
  <c r="H76" i="42"/>
  <c r="G76" i="42"/>
  <c r="F76" i="42"/>
  <c r="E76" i="42"/>
  <c r="D76" i="42"/>
  <c r="AD75" i="42"/>
  <c r="AA75" i="42"/>
  <c r="X75" i="42"/>
  <c r="U75" i="42"/>
  <c r="R75" i="42"/>
  <c r="O75" i="42"/>
  <c r="AF74" i="42"/>
  <c r="AE74" i="42"/>
  <c r="AC74" i="42"/>
  <c r="AB74" i="42"/>
  <c r="Z74" i="42"/>
  <c r="Y74" i="42"/>
  <c r="W74" i="42"/>
  <c r="V74" i="42"/>
  <c r="T74" i="42"/>
  <c r="S74" i="42"/>
  <c r="Q74" i="42"/>
  <c r="P74" i="42"/>
  <c r="K74" i="42"/>
  <c r="J74" i="42"/>
  <c r="I74" i="42"/>
  <c r="H74" i="42"/>
  <c r="G74" i="42"/>
  <c r="F74" i="42"/>
  <c r="E74" i="42"/>
  <c r="D74" i="42"/>
  <c r="AD73" i="42"/>
  <c r="AA73" i="42"/>
  <c r="X73" i="42"/>
  <c r="U73" i="42"/>
  <c r="R73" i="42"/>
  <c r="O73" i="42"/>
  <c r="AF72" i="42"/>
  <c r="AE72" i="42"/>
  <c r="AC72" i="42"/>
  <c r="AB72" i="42"/>
  <c r="Z72" i="42"/>
  <c r="Y72" i="42"/>
  <c r="W72" i="42"/>
  <c r="V72" i="42"/>
  <c r="T72" i="42"/>
  <c r="S72" i="42"/>
  <c r="Q72" i="42"/>
  <c r="P72" i="42"/>
  <c r="K72" i="42"/>
  <c r="J72" i="42"/>
  <c r="I72" i="42"/>
  <c r="H72" i="42"/>
  <c r="G72" i="42"/>
  <c r="F72" i="42"/>
  <c r="E72" i="42"/>
  <c r="D72" i="42"/>
  <c r="AD71" i="42"/>
  <c r="AA71" i="42"/>
  <c r="X71" i="42"/>
  <c r="U71" i="42"/>
  <c r="R71" i="42"/>
  <c r="O71" i="42"/>
  <c r="AF70" i="42"/>
  <c r="AE70" i="42"/>
  <c r="AC70" i="42"/>
  <c r="AB70" i="42"/>
  <c r="Z70" i="42"/>
  <c r="Y70" i="42"/>
  <c r="W70" i="42"/>
  <c r="V70" i="42"/>
  <c r="T70" i="42"/>
  <c r="S70" i="42"/>
  <c r="Q70" i="42"/>
  <c r="P70" i="42"/>
  <c r="K70" i="42"/>
  <c r="J70" i="42"/>
  <c r="I70" i="42"/>
  <c r="H70" i="42"/>
  <c r="G70" i="42"/>
  <c r="F70" i="42"/>
  <c r="E70" i="42"/>
  <c r="D70" i="42"/>
  <c r="AD69" i="42"/>
  <c r="AA69" i="42"/>
  <c r="X69" i="42"/>
  <c r="U69" i="42"/>
  <c r="R69" i="42"/>
  <c r="O69" i="42"/>
  <c r="AF68" i="42"/>
  <c r="AE68" i="42"/>
  <c r="AC68" i="42"/>
  <c r="AB68" i="42"/>
  <c r="Z68" i="42"/>
  <c r="Y68" i="42"/>
  <c r="W68" i="42"/>
  <c r="V68" i="42"/>
  <c r="T68" i="42"/>
  <c r="S68" i="42"/>
  <c r="Q68" i="42"/>
  <c r="P68" i="42"/>
  <c r="K68" i="42"/>
  <c r="J68" i="42"/>
  <c r="I68" i="42"/>
  <c r="H68" i="42"/>
  <c r="G68" i="42"/>
  <c r="F68" i="42"/>
  <c r="E68" i="42"/>
  <c r="D68" i="42"/>
  <c r="AD67" i="42"/>
  <c r="AA67" i="42"/>
  <c r="X67" i="42"/>
  <c r="U67" i="42"/>
  <c r="R67" i="42"/>
  <c r="O67" i="42"/>
  <c r="AF66" i="42"/>
  <c r="AE66" i="42"/>
  <c r="AC66" i="42"/>
  <c r="AB66" i="42"/>
  <c r="Z66" i="42"/>
  <c r="Y66" i="42"/>
  <c r="W66" i="42"/>
  <c r="V66" i="42"/>
  <c r="T66" i="42"/>
  <c r="S66" i="42"/>
  <c r="Q66" i="42"/>
  <c r="P66" i="42"/>
  <c r="K66" i="42"/>
  <c r="J66" i="42"/>
  <c r="I66" i="42"/>
  <c r="H66" i="42"/>
  <c r="G66" i="42"/>
  <c r="F66" i="42"/>
  <c r="E66" i="42"/>
  <c r="D66" i="42"/>
  <c r="AD65" i="42"/>
  <c r="AA65" i="42"/>
  <c r="X65" i="42"/>
  <c r="U65" i="42"/>
  <c r="R65" i="42"/>
  <c r="O65" i="42"/>
  <c r="AF64" i="42"/>
  <c r="AE64" i="42"/>
  <c r="AC64" i="42"/>
  <c r="AB64" i="42"/>
  <c r="Z64" i="42"/>
  <c r="Y64" i="42"/>
  <c r="W64" i="42"/>
  <c r="V64" i="42"/>
  <c r="T64" i="42"/>
  <c r="S64" i="42"/>
  <c r="Q64" i="42"/>
  <c r="P64" i="42"/>
  <c r="K64" i="42"/>
  <c r="J64" i="42"/>
  <c r="I64" i="42"/>
  <c r="H64" i="42"/>
  <c r="G64" i="42"/>
  <c r="F64" i="42"/>
  <c r="E64" i="42"/>
  <c r="D64" i="42"/>
  <c r="AD63" i="42"/>
  <c r="AA63" i="42"/>
  <c r="X63" i="42"/>
  <c r="U63" i="42"/>
  <c r="R63" i="42"/>
  <c r="O63" i="42"/>
  <c r="AF62" i="42"/>
  <c r="AE62" i="42"/>
  <c r="AC62" i="42"/>
  <c r="AB62" i="42"/>
  <c r="Z62" i="42"/>
  <c r="Y62" i="42"/>
  <c r="W62" i="42"/>
  <c r="V62" i="42"/>
  <c r="T62" i="42"/>
  <c r="S62" i="42"/>
  <c r="Q62" i="42"/>
  <c r="P62" i="42"/>
  <c r="K62" i="42"/>
  <c r="J62" i="42"/>
  <c r="I62" i="42"/>
  <c r="H62" i="42"/>
  <c r="G62" i="42"/>
  <c r="F62" i="42"/>
  <c r="E62" i="42"/>
  <c r="D62" i="42"/>
  <c r="AD61" i="42"/>
  <c r="AA61" i="42"/>
  <c r="X61" i="42"/>
  <c r="U61" i="42"/>
  <c r="R61" i="42"/>
  <c r="O61" i="42"/>
  <c r="AF55" i="42"/>
  <c r="AE55" i="42"/>
  <c r="AC55" i="42"/>
  <c r="AB55" i="42"/>
  <c r="Z55" i="42"/>
  <c r="Y55" i="42"/>
  <c r="W55" i="42"/>
  <c r="V55" i="42"/>
  <c r="T55" i="42"/>
  <c r="S55" i="42"/>
  <c r="Q55" i="42"/>
  <c r="P55" i="42"/>
  <c r="K55" i="42"/>
  <c r="J55" i="42"/>
  <c r="I55" i="42"/>
  <c r="H55" i="42"/>
  <c r="G55" i="42"/>
  <c r="F55" i="42"/>
  <c r="E55" i="42"/>
  <c r="D55" i="42"/>
  <c r="AD54" i="42"/>
  <c r="AA54" i="42"/>
  <c r="X54" i="42"/>
  <c r="U54" i="42"/>
  <c r="R54" i="42"/>
  <c r="O54" i="42"/>
  <c r="AF53" i="42"/>
  <c r="AE53" i="42"/>
  <c r="AC53" i="42"/>
  <c r="AB53" i="42"/>
  <c r="Z53" i="42"/>
  <c r="Y53" i="42"/>
  <c r="W53" i="42"/>
  <c r="V53" i="42"/>
  <c r="T53" i="42"/>
  <c r="S53" i="42"/>
  <c r="Q53" i="42"/>
  <c r="P53" i="42"/>
  <c r="K53" i="42"/>
  <c r="J53" i="42"/>
  <c r="I53" i="42"/>
  <c r="H53" i="42"/>
  <c r="G53" i="42"/>
  <c r="F53" i="42"/>
  <c r="E53" i="42"/>
  <c r="D53" i="42"/>
  <c r="AD52" i="42"/>
  <c r="AA52" i="42"/>
  <c r="X52" i="42"/>
  <c r="U52" i="42"/>
  <c r="R52" i="42"/>
  <c r="O52" i="42"/>
  <c r="AF51" i="42"/>
  <c r="AE51" i="42"/>
  <c r="AC51" i="42"/>
  <c r="AB51" i="42"/>
  <c r="Z51" i="42"/>
  <c r="Y51" i="42"/>
  <c r="W51" i="42"/>
  <c r="V51" i="42"/>
  <c r="T51" i="42"/>
  <c r="S51" i="42"/>
  <c r="Q51" i="42"/>
  <c r="P51" i="42"/>
  <c r="K51" i="42"/>
  <c r="J51" i="42"/>
  <c r="I51" i="42"/>
  <c r="H51" i="42"/>
  <c r="G51" i="42"/>
  <c r="F51" i="42"/>
  <c r="E51" i="42"/>
  <c r="D51" i="42"/>
  <c r="AD50" i="42"/>
  <c r="AA50" i="42"/>
  <c r="X50" i="42"/>
  <c r="U50" i="42"/>
  <c r="R50" i="42"/>
  <c r="O50" i="42"/>
  <c r="AF49" i="42"/>
  <c r="AE49" i="42"/>
  <c r="AC49" i="42"/>
  <c r="AB49" i="42"/>
  <c r="Z49" i="42"/>
  <c r="Y49" i="42"/>
  <c r="W49" i="42"/>
  <c r="V49" i="42"/>
  <c r="T49" i="42"/>
  <c r="S49" i="42"/>
  <c r="Q49" i="42"/>
  <c r="P49" i="42"/>
  <c r="K49" i="42"/>
  <c r="J49" i="42"/>
  <c r="I49" i="42"/>
  <c r="H49" i="42"/>
  <c r="G49" i="42"/>
  <c r="F49" i="42"/>
  <c r="E49" i="42"/>
  <c r="D49" i="42"/>
  <c r="AD48" i="42"/>
  <c r="AA48" i="42"/>
  <c r="X48" i="42"/>
  <c r="U48" i="42"/>
  <c r="R48" i="42"/>
  <c r="O48" i="42"/>
  <c r="AF47" i="42"/>
  <c r="AE47" i="42"/>
  <c r="AC47" i="42"/>
  <c r="AB47" i="42"/>
  <c r="Z47" i="42"/>
  <c r="Y47" i="42"/>
  <c r="W47" i="42"/>
  <c r="V47" i="42"/>
  <c r="T47" i="42"/>
  <c r="S47" i="42"/>
  <c r="Q47" i="42"/>
  <c r="P47" i="42"/>
  <c r="K47" i="42"/>
  <c r="J47" i="42"/>
  <c r="I47" i="42"/>
  <c r="H47" i="42"/>
  <c r="G47" i="42"/>
  <c r="F47" i="42"/>
  <c r="E47" i="42"/>
  <c r="D47" i="42"/>
  <c r="AD46" i="42"/>
  <c r="AA46" i="42"/>
  <c r="X46" i="42"/>
  <c r="U46" i="42"/>
  <c r="R46" i="42"/>
  <c r="O46" i="42"/>
  <c r="AF45" i="42"/>
  <c r="AE45" i="42"/>
  <c r="AC45" i="42"/>
  <c r="AB45" i="42"/>
  <c r="Z45" i="42"/>
  <c r="Y45" i="42"/>
  <c r="W45" i="42"/>
  <c r="V45" i="42"/>
  <c r="T45" i="42"/>
  <c r="S45" i="42"/>
  <c r="Q45" i="42"/>
  <c r="P45" i="42"/>
  <c r="K45" i="42"/>
  <c r="J45" i="42"/>
  <c r="I45" i="42"/>
  <c r="H45" i="42"/>
  <c r="G45" i="42"/>
  <c r="F45" i="42"/>
  <c r="E45" i="42"/>
  <c r="D45" i="42"/>
  <c r="AD44" i="42"/>
  <c r="AA44" i="42"/>
  <c r="X44" i="42"/>
  <c r="U44" i="42"/>
  <c r="R44" i="42"/>
  <c r="O44" i="42"/>
  <c r="AF43" i="42"/>
  <c r="AE43" i="42"/>
  <c r="AC43" i="42"/>
  <c r="AB43" i="42"/>
  <c r="Z43" i="42"/>
  <c r="Y43" i="42"/>
  <c r="W43" i="42"/>
  <c r="V43" i="42"/>
  <c r="T43" i="42"/>
  <c r="S43" i="42"/>
  <c r="Q43" i="42"/>
  <c r="P43" i="42"/>
  <c r="K43" i="42"/>
  <c r="J43" i="42"/>
  <c r="I43" i="42"/>
  <c r="H43" i="42"/>
  <c r="G43" i="42"/>
  <c r="F43" i="42"/>
  <c r="E43" i="42"/>
  <c r="D43" i="42"/>
  <c r="AD42" i="42"/>
  <c r="AA42" i="42"/>
  <c r="X42" i="42"/>
  <c r="U42" i="42"/>
  <c r="R42" i="42"/>
  <c r="O42" i="42"/>
  <c r="AF41" i="42"/>
  <c r="AE41" i="42"/>
  <c r="AC41" i="42"/>
  <c r="AB41" i="42"/>
  <c r="Z41" i="42"/>
  <c r="Y41" i="42"/>
  <c r="W41" i="42"/>
  <c r="V41" i="42"/>
  <c r="T41" i="42"/>
  <c r="S41" i="42"/>
  <c r="Q41" i="42"/>
  <c r="P41" i="42"/>
  <c r="K41" i="42"/>
  <c r="J41" i="42"/>
  <c r="I41" i="42"/>
  <c r="H41" i="42"/>
  <c r="G41" i="42"/>
  <c r="F41" i="42"/>
  <c r="E41" i="42"/>
  <c r="D41" i="42"/>
  <c r="AD40" i="42"/>
  <c r="AA40" i="42"/>
  <c r="X40" i="42"/>
  <c r="U40" i="42"/>
  <c r="R40" i="42"/>
  <c r="O40" i="42"/>
  <c r="AF39" i="42"/>
  <c r="AE39" i="42"/>
  <c r="AC39" i="42"/>
  <c r="AB39" i="42"/>
  <c r="Z39" i="42"/>
  <c r="Y39" i="42"/>
  <c r="W39" i="42"/>
  <c r="V39" i="42"/>
  <c r="T39" i="42"/>
  <c r="S39" i="42"/>
  <c r="Q39" i="42"/>
  <c r="P39" i="42"/>
  <c r="K39" i="42"/>
  <c r="J39" i="42"/>
  <c r="I39" i="42"/>
  <c r="H39" i="42"/>
  <c r="G39" i="42"/>
  <c r="F39" i="42"/>
  <c r="E39" i="42"/>
  <c r="D39" i="42"/>
  <c r="AD38" i="42"/>
  <c r="AA38" i="42"/>
  <c r="X38" i="42"/>
  <c r="U38" i="42"/>
  <c r="R38" i="42"/>
  <c r="O38" i="42"/>
  <c r="AF37" i="42"/>
  <c r="AE37" i="42"/>
  <c r="AC37" i="42"/>
  <c r="AB37" i="42"/>
  <c r="Z37" i="42"/>
  <c r="Y37" i="42"/>
  <c r="W37" i="42"/>
  <c r="V37" i="42"/>
  <c r="T37" i="42"/>
  <c r="S37" i="42"/>
  <c r="Q37" i="42"/>
  <c r="P37" i="42"/>
  <c r="K37" i="42"/>
  <c r="J37" i="42"/>
  <c r="I37" i="42"/>
  <c r="H37" i="42"/>
  <c r="G37" i="42"/>
  <c r="F37" i="42"/>
  <c r="E37" i="42"/>
  <c r="D37" i="42"/>
  <c r="AD36" i="42"/>
  <c r="AA36" i="42"/>
  <c r="X36" i="42"/>
  <c r="U36" i="42"/>
  <c r="R36" i="42"/>
  <c r="O36" i="42"/>
  <c r="AF35" i="42"/>
  <c r="AE35" i="42"/>
  <c r="AC35" i="42"/>
  <c r="AB35" i="42"/>
  <c r="Z35" i="42"/>
  <c r="Y35" i="42"/>
  <c r="W35" i="42"/>
  <c r="V35" i="42"/>
  <c r="T35" i="42"/>
  <c r="S35" i="42"/>
  <c r="Q35" i="42"/>
  <c r="P35" i="42"/>
  <c r="K35" i="42"/>
  <c r="J35" i="42"/>
  <c r="I35" i="42"/>
  <c r="H35" i="42"/>
  <c r="G35" i="42"/>
  <c r="F35" i="42"/>
  <c r="E35" i="42"/>
  <c r="D35" i="42"/>
  <c r="AD34" i="42"/>
  <c r="AA34" i="42"/>
  <c r="X34" i="42"/>
  <c r="U34" i="42"/>
  <c r="R34" i="42"/>
  <c r="O34" i="42"/>
  <c r="AF33" i="42"/>
  <c r="AE33" i="42"/>
  <c r="AC33" i="42"/>
  <c r="AB33" i="42"/>
  <c r="Z33" i="42"/>
  <c r="Y33" i="42"/>
  <c r="W33" i="42"/>
  <c r="V33" i="42"/>
  <c r="T33" i="42"/>
  <c r="S33" i="42"/>
  <c r="Q33" i="42"/>
  <c r="P33" i="42"/>
  <c r="K33" i="42"/>
  <c r="J33" i="42"/>
  <c r="I33" i="42"/>
  <c r="H33" i="42"/>
  <c r="G33" i="42"/>
  <c r="F33" i="42"/>
  <c r="E33" i="42"/>
  <c r="D33" i="42"/>
  <c r="AD32" i="42"/>
  <c r="AA32" i="42"/>
  <c r="X32" i="42"/>
  <c r="U32" i="42"/>
  <c r="R32" i="42"/>
  <c r="O32" i="42"/>
  <c r="AF31" i="42"/>
  <c r="AE31" i="42"/>
  <c r="AC31" i="42"/>
  <c r="AB31" i="42"/>
  <c r="Z31" i="42"/>
  <c r="Y31" i="42"/>
  <c r="W31" i="42"/>
  <c r="V31" i="42"/>
  <c r="T31" i="42"/>
  <c r="S31" i="42"/>
  <c r="Q31" i="42"/>
  <c r="P31" i="42"/>
  <c r="K31" i="42"/>
  <c r="J31" i="42"/>
  <c r="I31" i="42"/>
  <c r="H31" i="42"/>
  <c r="G31" i="42"/>
  <c r="F31" i="42"/>
  <c r="E31" i="42"/>
  <c r="D31" i="42"/>
  <c r="AD30" i="42"/>
  <c r="AA30" i="42"/>
  <c r="X30" i="42"/>
  <c r="U30" i="42"/>
  <c r="R30" i="42"/>
  <c r="O30" i="42"/>
  <c r="AF29" i="42"/>
  <c r="AE29" i="42"/>
  <c r="AC29" i="42"/>
  <c r="AB29" i="42"/>
  <c r="Z29" i="42"/>
  <c r="Y29" i="42"/>
  <c r="W29" i="42"/>
  <c r="V29" i="42"/>
  <c r="T29" i="42"/>
  <c r="S29" i="42"/>
  <c r="Q29" i="42"/>
  <c r="P29" i="42"/>
  <c r="K29" i="42"/>
  <c r="J29" i="42"/>
  <c r="I29" i="42"/>
  <c r="H29" i="42"/>
  <c r="G29" i="42"/>
  <c r="F29" i="42"/>
  <c r="E29" i="42"/>
  <c r="D29" i="42"/>
  <c r="AD28" i="42"/>
  <c r="AA28" i="42"/>
  <c r="X28" i="42"/>
  <c r="U28" i="42"/>
  <c r="R28" i="42"/>
  <c r="O28" i="42"/>
  <c r="AF27" i="42"/>
  <c r="AE27" i="42"/>
  <c r="AC27" i="42"/>
  <c r="AB27" i="42"/>
  <c r="Z27" i="42"/>
  <c r="Y27" i="42"/>
  <c r="W27" i="42"/>
  <c r="V27" i="42"/>
  <c r="T27" i="42"/>
  <c r="S27" i="42"/>
  <c r="Q27" i="42"/>
  <c r="P27" i="42"/>
  <c r="K27" i="42"/>
  <c r="J27" i="42"/>
  <c r="I27" i="42"/>
  <c r="H27" i="42"/>
  <c r="G27" i="42"/>
  <c r="F27" i="42"/>
  <c r="E27" i="42"/>
  <c r="D27" i="42"/>
  <c r="AD26" i="42"/>
  <c r="AA26" i="42"/>
  <c r="X26" i="42"/>
  <c r="U26" i="42"/>
  <c r="R26" i="42"/>
  <c r="O26" i="42"/>
  <c r="AF25" i="42"/>
  <c r="AE25" i="42"/>
  <c r="AC25" i="42"/>
  <c r="AB25" i="42"/>
  <c r="Z25" i="42"/>
  <c r="Y25" i="42"/>
  <c r="W25" i="42"/>
  <c r="V25" i="42"/>
  <c r="T25" i="42"/>
  <c r="S25" i="42"/>
  <c r="Q25" i="42"/>
  <c r="P25" i="42"/>
  <c r="K25" i="42"/>
  <c r="J25" i="42"/>
  <c r="I25" i="42"/>
  <c r="H25" i="42"/>
  <c r="G25" i="42"/>
  <c r="F25" i="42"/>
  <c r="E25" i="42"/>
  <c r="D25" i="42"/>
  <c r="AD24" i="42"/>
  <c r="AA24" i="42"/>
  <c r="X24" i="42"/>
  <c r="U24" i="42"/>
  <c r="R24" i="42"/>
  <c r="O24" i="42"/>
  <c r="AF23" i="42"/>
  <c r="AE23" i="42"/>
  <c r="AC23" i="42"/>
  <c r="AB23" i="42"/>
  <c r="Z23" i="42"/>
  <c r="Y23" i="42"/>
  <c r="W23" i="42"/>
  <c r="V23" i="42"/>
  <c r="T23" i="42"/>
  <c r="S23" i="42"/>
  <c r="Q23" i="42"/>
  <c r="P23" i="42"/>
  <c r="K23" i="42"/>
  <c r="J23" i="42"/>
  <c r="I23" i="42"/>
  <c r="H23" i="42"/>
  <c r="G23" i="42"/>
  <c r="F23" i="42"/>
  <c r="E23" i="42"/>
  <c r="D23" i="42"/>
  <c r="AD22" i="42"/>
  <c r="AA22" i="42"/>
  <c r="X22" i="42"/>
  <c r="U22" i="42"/>
  <c r="R22" i="42"/>
  <c r="O22" i="42"/>
  <c r="AF21" i="42"/>
  <c r="AE21" i="42"/>
  <c r="AC21" i="42"/>
  <c r="AB21" i="42"/>
  <c r="Z21" i="42"/>
  <c r="Y21" i="42"/>
  <c r="W21" i="42"/>
  <c r="V21" i="42"/>
  <c r="T21" i="42"/>
  <c r="S21" i="42"/>
  <c r="Q21" i="42"/>
  <c r="P21" i="42"/>
  <c r="K21" i="42"/>
  <c r="J21" i="42"/>
  <c r="I21" i="42"/>
  <c r="H21" i="42"/>
  <c r="G21" i="42"/>
  <c r="F21" i="42"/>
  <c r="E21" i="42"/>
  <c r="D21" i="42"/>
  <c r="AD20" i="42"/>
  <c r="AA20" i="42"/>
  <c r="X20" i="42"/>
  <c r="U20" i="42"/>
  <c r="R20" i="42"/>
  <c r="O20" i="42"/>
  <c r="AF19" i="42"/>
  <c r="AE19" i="42"/>
  <c r="AC19" i="42"/>
  <c r="AB19" i="42"/>
  <c r="Z19" i="42"/>
  <c r="Y19" i="42"/>
  <c r="W19" i="42"/>
  <c r="V19" i="42"/>
  <c r="T19" i="42"/>
  <c r="S19" i="42"/>
  <c r="Q19" i="42"/>
  <c r="P19" i="42"/>
  <c r="K19" i="42"/>
  <c r="J19" i="42"/>
  <c r="I19" i="42"/>
  <c r="H19" i="42"/>
  <c r="G19" i="42"/>
  <c r="F19" i="42"/>
  <c r="E19" i="42"/>
  <c r="D19" i="42"/>
  <c r="AD18" i="42"/>
  <c r="AA18" i="42"/>
  <c r="X18" i="42"/>
  <c r="U18" i="42"/>
  <c r="R18" i="42"/>
  <c r="O18" i="42"/>
  <c r="AF17" i="42"/>
  <c r="AE17" i="42"/>
  <c r="AC17" i="42"/>
  <c r="AB17" i="42"/>
  <c r="Z17" i="42"/>
  <c r="Y17" i="42"/>
  <c r="W17" i="42"/>
  <c r="V17" i="42"/>
  <c r="T17" i="42"/>
  <c r="S17" i="42"/>
  <c r="Q17" i="42"/>
  <c r="P17" i="42"/>
  <c r="K17" i="42"/>
  <c r="J17" i="42"/>
  <c r="I17" i="42"/>
  <c r="H17" i="42"/>
  <c r="G17" i="42"/>
  <c r="F17" i="42"/>
  <c r="E17" i="42"/>
  <c r="D17" i="42"/>
  <c r="AD16" i="42"/>
  <c r="AA16" i="42"/>
  <c r="X16" i="42"/>
  <c r="U16" i="42"/>
  <c r="R16" i="42"/>
  <c r="O16" i="42"/>
  <c r="AF15" i="42"/>
  <c r="AE15" i="42"/>
  <c r="AC15" i="42"/>
  <c r="AB15" i="42"/>
  <c r="Z15" i="42"/>
  <c r="Y15" i="42"/>
  <c r="W15" i="42"/>
  <c r="V15" i="42"/>
  <c r="T15" i="42"/>
  <c r="S15" i="42"/>
  <c r="Q15" i="42"/>
  <c r="P15" i="42"/>
  <c r="K15" i="42"/>
  <c r="J15" i="42"/>
  <c r="I15" i="42"/>
  <c r="H15" i="42"/>
  <c r="G15" i="42"/>
  <c r="F15" i="42"/>
  <c r="E15" i="42"/>
  <c r="D15" i="42"/>
  <c r="AD14" i="42"/>
  <c r="AA14" i="42"/>
  <c r="X14" i="42"/>
  <c r="U14" i="42"/>
  <c r="R14" i="42"/>
  <c r="O14" i="42"/>
  <c r="AF13" i="42"/>
  <c r="AE13" i="42"/>
  <c r="AC13" i="42"/>
  <c r="AB13" i="42"/>
  <c r="Z13" i="42"/>
  <c r="Y13" i="42"/>
  <c r="W13" i="42"/>
  <c r="V13" i="42"/>
  <c r="T13" i="42"/>
  <c r="S13" i="42"/>
  <c r="Q13" i="42"/>
  <c r="P13" i="42"/>
  <c r="K13" i="42"/>
  <c r="J13" i="42"/>
  <c r="I13" i="42"/>
  <c r="H13" i="42"/>
  <c r="G13" i="42"/>
  <c r="F13" i="42"/>
  <c r="E13" i="42"/>
  <c r="D13" i="42"/>
  <c r="AD12" i="42"/>
  <c r="AA12" i="42"/>
  <c r="X12" i="42"/>
  <c r="U12" i="42"/>
  <c r="R12" i="42"/>
  <c r="O12" i="42"/>
  <c r="AF11" i="42"/>
  <c r="AE11" i="42"/>
  <c r="AC11" i="42"/>
  <c r="AB11" i="42"/>
  <c r="Z11" i="42"/>
  <c r="Y11" i="42"/>
  <c r="W11" i="42"/>
  <c r="V11" i="42"/>
  <c r="T11" i="42"/>
  <c r="S11" i="42"/>
  <c r="Q11" i="42"/>
  <c r="P11" i="42"/>
  <c r="K11" i="42"/>
  <c r="J11" i="42"/>
  <c r="I11" i="42"/>
  <c r="H11" i="42"/>
  <c r="G11" i="42"/>
  <c r="F11" i="42"/>
  <c r="E11" i="42"/>
  <c r="D11" i="42"/>
  <c r="AD10" i="42"/>
  <c r="AA10" i="42"/>
  <c r="X10" i="42"/>
  <c r="U10" i="42"/>
  <c r="R10" i="42"/>
  <c r="O10" i="42"/>
  <c r="AF9" i="42"/>
  <c r="AE9" i="42"/>
  <c r="AC9" i="42"/>
  <c r="AB9" i="42"/>
  <c r="Z9" i="42"/>
  <c r="Y9" i="42"/>
  <c r="W9" i="42"/>
  <c r="V9" i="42"/>
  <c r="T9" i="42"/>
  <c r="S9" i="42"/>
  <c r="Q9" i="42"/>
  <c r="P9" i="42"/>
  <c r="K9" i="42"/>
  <c r="J9" i="42"/>
  <c r="I9" i="42"/>
  <c r="H9" i="42"/>
  <c r="G9" i="42"/>
  <c r="F9" i="42"/>
  <c r="E9" i="42"/>
  <c r="D9" i="42"/>
  <c r="AD8" i="42"/>
  <c r="AA8" i="42"/>
  <c r="X8" i="42"/>
  <c r="U8" i="42"/>
  <c r="R8" i="42"/>
  <c r="O8" i="42"/>
  <c r="AF7" i="42"/>
  <c r="AE7" i="42"/>
  <c r="AC7" i="42"/>
  <c r="AB7" i="42"/>
  <c r="Z7" i="42"/>
  <c r="Y7" i="42"/>
  <c r="W7" i="42"/>
  <c r="V7" i="42"/>
  <c r="T7" i="42"/>
  <c r="S7" i="42"/>
  <c r="Q7" i="42"/>
  <c r="P7" i="42"/>
  <c r="K7" i="42"/>
  <c r="J7" i="42"/>
  <c r="I7" i="42"/>
  <c r="H7" i="42"/>
  <c r="G7" i="42"/>
  <c r="F7" i="42"/>
  <c r="E7" i="42"/>
  <c r="D7" i="42"/>
  <c r="AD6" i="42"/>
  <c r="AA6" i="42"/>
  <c r="X6" i="42"/>
  <c r="U6" i="42"/>
  <c r="R6" i="42"/>
  <c r="O6" i="42"/>
  <c r="X78" i="42" l="1"/>
  <c r="O137" i="42"/>
  <c r="X39" i="42"/>
  <c r="AA49" i="42"/>
  <c r="X51" i="42"/>
  <c r="R55" i="42"/>
  <c r="AD153" i="42"/>
  <c r="O129" i="42"/>
  <c r="AD200" i="42"/>
  <c r="U206" i="42"/>
  <c r="AD212" i="42"/>
  <c r="O288" i="42"/>
  <c r="O300" i="42"/>
  <c r="AD314" i="42"/>
  <c r="AA316" i="42"/>
  <c r="AA55" i="42"/>
  <c r="M12" i="45"/>
  <c r="R73" i="43"/>
  <c r="L101" i="43"/>
  <c r="O148" i="43"/>
  <c r="L109" i="43"/>
  <c r="R146" i="43"/>
  <c r="X62" i="42"/>
  <c r="R66" i="42"/>
  <c r="AA72" i="42"/>
  <c r="U214" i="42"/>
  <c r="AD235" i="42"/>
  <c r="X239" i="42"/>
  <c r="X275" i="42"/>
  <c r="U137" i="42"/>
  <c r="O141" i="42"/>
  <c r="X147" i="42"/>
  <c r="X125" i="42"/>
  <c r="X198" i="42"/>
  <c r="AD184" i="42"/>
  <c r="R163" i="42"/>
  <c r="AD174" i="42"/>
  <c r="AA176" i="42"/>
  <c r="X178" i="42"/>
  <c r="U180" i="42"/>
  <c r="AD186" i="42"/>
  <c r="R208" i="42"/>
  <c r="AD261" i="42"/>
  <c r="O324" i="42"/>
  <c r="J54" i="45"/>
  <c r="O88" i="42"/>
  <c r="O127" i="42"/>
  <c r="AD129" i="42"/>
  <c r="AA131" i="42"/>
  <c r="X133" i="42"/>
  <c r="M67" i="45"/>
  <c r="D85" i="45"/>
  <c r="AA133" i="42"/>
  <c r="R150" i="43"/>
  <c r="F7" i="44"/>
  <c r="I141" i="43"/>
  <c r="AD82" i="42"/>
  <c r="R111" i="43"/>
  <c r="R123" i="43"/>
  <c r="O125" i="43"/>
  <c r="AD284" i="42"/>
  <c r="X312" i="42"/>
  <c r="Y11" i="45"/>
  <c r="J65" i="45"/>
  <c r="Y10" i="45"/>
  <c r="AD45" i="42"/>
  <c r="X49" i="42"/>
  <c r="U51" i="42"/>
  <c r="R53" i="42"/>
  <c r="R92" i="42"/>
  <c r="V14" i="45"/>
  <c r="S16" i="45"/>
  <c r="P65" i="45"/>
  <c r="U80" i="42"/>
  <c r="AD86" i="42"/>
  <c r="X151" i="42"/>
  <c r="AA151" i="42"/>
  <c r="O159" i="42"/>
  <c r="AA227" i="42"/>
  <c r="U231" i="42"/>
  <c r="AA21" i="42"/>
  <c r="U25" i="42"/>
  <c r="R27" i="42"/>
  <c r="U88" i="42"/>
  <c r="U100" i="42"/>
  <c r="AD121" i="42"/>
  <c r="AA123" i="42"/>
  <c r="AA233" i="42"/>
  <c r="AD243" i="42"/>
  <c r="X247" i="42"/>
  <c r="R263" i="42"/>
  <c r="AA269" i="42"/>
  <c r="K142" i="43"/>
  <c r="AA11" i="42"/>
  <c r="O19" i="42"/>
  <c r="L303" i="42"/>
  <c r="AA125" i="42"/>
  <c r="H52" i="45"/>
  <c r="R7" i="42"/>
  <c r="O9" i="42"/>
  <c r="AA25" i="42"/>
  <c r="X27" i="42"/>
  <c r="AD35" i="42"/>
  <c r="AA37" i="42"/>
  <c r="Y12" i="45"/>
  <c r="AB15" i="45"/>
  <c r="M27" i="45"/>
  <c r="U19" i="42"/>
  <c r="AD25" i="42"/>
  <c r="AA27" i="42"/>
  <c r="AD137" i="42"/>
  <c r="AA139" i="42"/>
  <c r="R294" i="42"/>
  <c r="R79" i="43"/>
  <c r="L83" i="43"/>
  <c r="R91" i="43"/>
  <c r="M52" i="45"/>
  <c r="O298" i="42"/>
  <c r="R172" i="42"/>
  <c r="M17" i="45"/>
  <c r="J30" i="45"/>
  <c r="O56" i="43"/>
  <c r="N6" i="44"/>
  <c r="D78" i="45"/>
  <c r="U70" i="42"/>
  <c r="R47" i="42"/>
  <c r="U302" i="42"/>
  <c r="P30" i="45"/>
  <c r="P36" i="45"/>
  <c r="X11" i="42"/>
  <c r="O76" i="42"/>
  <c r="AD102" i="42"/>
  <c r="AA104" i="42"/>
  <c r="U145" i="42"/>
  <c r="AA178" i="42"/>
  <c r="X180" i="42"/>
  <c r="U182" i="42"/>
  <c r="AD188" i="42"/>
  <c r="AD249" i="42"/>
  <c r="AA251" i="42"/>
  <c r="X253" i="42"/>
  <c r="U255" i="42"/>
  <c r="R269" i="42"/>
  <c r="AA275" i="42"/>
  <c r="AA300" i="42"/>
  <c r="R306" i="42"/>
  <c r="AD310" i="42"/>
  <c r="O40" i="43"/>
  <c r="R50" i="43"/>
  <c r="O154" i="43"/>
  <c r="F6" i="44"/>
  <c r="I35" i="45"/>
  <c r="AD92" i="42"/>
  <c r="X96" i="42"/>
  <c r="O102" i="42"/>
  <c r="X123" i="42"/>
  <c r="X145" i="42"/>
  <c r="AA180" i="42"/>
  <c r="X216" i="42"/>
  <c r="AD227" i="42"/>
  <c r="R40" i="43"/>
  <c r="L44" i="43"/>
  <c r="J58" i="45"/>
  <c r="U165" i="42"/>
  <c r="M55" i="45"/>
  <c r="X194" i="42"/>
  <c r="R198" i="42"/>
  <c r="X206" i="42"/>
  <c r="U208" i="42"/>
  <c r="R64" i="43"/>
  <c r="O71" i="43"/>
  <c r="P53" i="45"/>
  <c r="O55" i="42"/>
  <c r="R80" i="42"/>
  <c r="O82" i="42"/>
  <c r="N172" i="42"/>
  <c r="X17" i="42"/>
  <c r="R119" i="42"/>
  <c r="O302" i="42"/>
  <c r="AD304" i="42"/>
  <c r="S10" i="45"/>
  <c r="P52" i="45"/>
  <c r="I55" i="43"/>
  <c r="P7" i="45"/>
  <c r="M14" i="45"/>
  <c r="S15" i="45"/>
  <c r="V18" i="45"/>
  <c r="R11" i="42"/>
  <c r="O13" i="42"/>
  <c r="AA39" i="42"/>
  <c r="X41" i="42"/>
  <c r="R45" i="42"/>
  <c r="O47" i="42"/>
  <c r="R121" i="42"/>
  <c r="AD245" i="42"/>
  <c r="U263" i="42"/>
  <c r="AD269" i="42"/>
  <c r="U275" i="42"/>
  <c r="U300" i="42"/>
  <c r="O12" i="43"/>
  <c r="O36" i="43"/>
  <c r="K8" i="45"/>
  <c r="Y13" i="45"/>
  <c r="P17" i="45"/>
  <c r="M30" i="45"/>
  <c r="I156" i="43"/>
  <c r="R138" i="43"/>
  <c r="K60" i="43"/>
  <c r="O150" i="43"/>
  <c r="O79" i="43"/>
  <c r="O105" i="43"/>
  <c r="R8" i="43"/>
  <c r="L36" i="43"/>
  <c r="O109" i="43"/>
  <c r="R119" i="43"/>
  <c r="L140" i="43"/>
  <c r="R62" i="43"/>
  <c r="O64" i="43"/>
  <c r="J10" i="43"/>
  <c r="O20" i="43"/>
  <c r="R144" i="43"/>
  <c r="C152" i="43"/>
  <c r="R154" i="43"/>
  <c r="L24" i="43"/>
  <c r="I88" i="43"/>
  <c r="R142" i="43"/>
  <c r="I41" i="43"/>
  <c r="R81" i="43"/>
  <c r="O83" i="43"/>
  <c r="L97" i="43"/>
  <c r="L119" i="43"/>
  <c r="I126" i="43"/>
  <c r="O34" i="43"/>
  <c r="R95" i="43"/>
  <c r="O97" i="43"/>
  <c r="C105" i="43"/>
  <c r="R85" i="43"/>
  <c r="O38" i="43"/>
  <c r="K56" i="43"/>
  <c r="L28" i="43"/>
  <c r="R127" i="43"/>
  <c r="J52" i="43"/>
  <c r="K89" i="43"/>
  <c r="O10" i="43"/>
  <c r="I137" i="43"/>
  <c r="J142" i="43"/>
  <c r="I21" i="43"/>
  <c r="R71" i="43"/>
  <c r="R83" i="43"/>
  <c r="O85" i="43"/>
  <c r="C46" i="43"/>
  <c r="O89" i="43"/>
  <c r="R97" i="43"/>
  <c r="O136" i="43"/>
  <c r="O8" i="43"/>
  <c r="J101" i="43"/>
  <c r="K10" i="43"/>
  <c r="R28" i="43"/>
  <c r="L32" i="43"/>
  <c r="L64" i="43"/>
  <c r="C38" i="43"/>
  <c r="J22" i="43"/>
  <c r="I61" i="43"/>
  <c r="J81" i="43"/>
  <c r="C26" i="43"/>
  <c r="O32" i="43"/>
  <c r="I100" i="43"/>
  <c r="R109" i="43"/>
  <c r="O111" i="43"/>
  <c r="P6" i="45"/>
  <c r="P19" i="45"/>
  <c r="J34" i="45"/>
  <c r="B38" i="45"/>
  <c r="I48" i="45"/>
  <c r="P57" i="45"/>
  <c r="J61" i="45"/>
  <c r="P63" i="45"/>
  <c r="V9" i="45"/>
  <c r="P11" i="45"/>
  <c r="M28" i="45"/>
  <c r="J33" i="45"/>
  <c r="M34" i="45"/>
  <c r="H28" i="45"/>
  <c r="Y17" i="45"/>
  <c r="D86" i="45"/>
  <c r="AB17" i="45"/>
  <c r="Y19" i="45"/>
  <c r="J37" i="45"/>
  <c r="P60" i="45"/>
  <c r="M66" i="45"/>
  <c r="P67" i="45"/>
  <c r="AB6" i="45"/>
  <c r="Y8" i="45"/>
  <c r="M9" i="45"/>
  <c r="B10" i="45"/>
  <c r="AB14" i="45"/>
  <c r="Y16" i="45"/>
  <c r="AB19" i="45"/>
  <c r="J36" i="45"/>
  <c r="P38" i="45"/>
  <c r="B40" i="45"/>
  <c r="B7" i="45"/>
  <c r="B67" i="45"/>
  <c r="V7" i="45"/>
  <c r="S12" i="45"/>
  <c r="P14" i="45"/>
  <c r="V15" i="45"/>
  <c r="J35" i="45"/>
  <c r="M36" i="45"/>
  <c r="I51" i="45"/>
  <c r="U143" i="42"/>
  <c r="O17" i="42"/>
  <c r="AD41" i="42"/>
  <c r="AA43" i="42"/>
  <c r="AA68" i="42"/>
  <c r="R74" i="42"/>
  <c r="AA80" i="42"/>
  <c r="R86" i="42"/>
  <c r="AA137" i="42"/>
  <c r="U141" i="42"/>
  <c r="O145" i="42"/>
  <c r="AD147" i="42"/>
  <c r="U190" i="42"/>
  <c r="R214" i="42"/>
  <c r="AD218" i="42"/>
  <c r="U227" i="42"/>
  <c r="O273" i="42"/>
  <c r="O306" i="42"/>
  <c r="AD53" i="42"/>
  <c r="AA127" i="42"/>
  <c r="X129" i="42"/>
  <c r="U131" i="42"/>
  <c r="R133" i="42"/>
  <c r="O194" i="42"/>
  <c r="X200" i="42"/>
  <c r="AD233" i="42"/>
  <c r="O243" i="42"/>
  <c r="AD265" i="42"/>
  <c r="X282" i="42"/>
  <c r="U294" i="42"/>
  <c r="U135" i="42"/>
  <c r="AD247" i="42"/>
  <c r="O257" i="42"/>
  <c r="X273" i="42"/>
  <c r="C320" i="42"/>
  <c r="L14" i="42"/>
  <c r="R257" i="42"/>
  <c r="X9" i="42"/>
  <c r="R23" i="42"/>
  <c r="O25" i="42"/>
  <c r="U33" i="42"/>
  <c r="R35" i="42"/>
  <c r="O37" i="42"/>
  <c r="AA76" i="42"/>
  <c r="AD96" i="42"/>
  <c r="R129" i="42"/>
  <c r="AD133" i="42"/>
  <c r="R176" i="42"/>
  <c r="R200" i="42"/>
  <c r="AA206" i="42"/>
  <c r="AD241" i="42"/>
  <c r="AA243" i="42"/>
  <c r="AD251" i="42"/>
  <c r="U257" i="42"/>
  <c r="U267" i="42"/>
  <c r="AA318" i="42"/>
  <c r="X320" i="42"/>
  <c r="R324" i="42"/>
  <c r="X121" i="42"/>
  <c r="M33" i="42"/>
  <c r="X108" i="42"/>
  <c r="AD94" i="42"/>
  <c r="U45" i="42"/>
  <c r="O62" i="42"/>
  <c r="R84" i="42"/>
  <c r="AD98" i="42"/>
  <c r="AA100" i="42"/>
  <c r="R106" i="42"/>
  <c r="AD110" i="42"/>
  <c r="U139" i="42"/>
  <c r="AD145" i="42"/>
  <c r="AA298" i="42"/>
  <c r="X300" i="42"/>
  <c r="O304" i="42"/>
  <c r="X310" i="42"/>
  <c r="U312" i="42"/>
  <c r="X106" i="42"/>
  <c r="X314" i="42"/>
  <c r="AD7" i="42"/>
  <c r="AA9" i="42"/>
  <c r="X21" i="42"/>
  <c r="AD29" i="42"/>
  <c r="AA31" i="42"/>
  <c r="U35" i="42"/>
  <c r="X55" i="42"/>
  <c r="AA90" i="42"/>
  <c r="AA159" i="42"/>
  <c r="U200" i="42"/>
  <c r="AA265" i="42"/>
  <c r="X267" i="42"/>
  <c r="AA288" i="42"/>
  <c r="AA320" i="42"/>
  <c r="AA62" i="42"/>
  <c r="R68" i="42"/>
  <c r="O70" i="42"/>
  <c r="AA135" i="42"/>
  <c r="R139" i="42"/>
  <c r="AD151" i="42"/>
  <c r="U157" i="42"/>
  <c r="R229" i="42"/>
  <c r="N231" i="42"/>
  <c r="AD294" i="42"/>
  <c r="N318" i="42"/>
  <c r="O18" i="43"/>
  <c r="K48" i="43"/>
  <c r="K144" i="43"/>
  <c r="E21" i="45"/>
  <c r="N241" i="42"/>
  <c r="AD253" i="42"/>
  <c r="J6" i="43"/>
  <c r="AA41" i="42"/>
  <c r="X43" i="42"/>
  <c r="AD49" i="42"/>
  <c r="L61" i="42"/>
  <c r="AD62" i="42"/>
  <c r="X66" i="42"/>
  <c r="R70" i="42"/>
  <c r="O72" i="42"/>
  <c r="AD74" i="42"/>
  <c r="O90" i="42"/>
  <c r="L101" i="42"/>
  <c r="U106" i="42"/>
  <c r="AD135" i="42"/>
  <c r="O151" i="42"/>
  <c r="AA192" i="42"/>
  <c r="O233" i="42"/>
  <c r="O253" i="42"/>
  <c r="R261" i="42"/>
  <c r="AD286" i="42"/>
  <c r="L91" i="43"/>
  <c r="C142" i="43"/>
  <c r="L9" i="44"/>
  <c r="M8" i="45"/>
  <c r="S9" i="45"/>
  <c r="M19" i="45"/>
  <c r="P40" i="45"/>
  <c r="J53" i="45"/>
  <c r="J60" i="45"/>
  <c r="AD139" i="42"/>
  <c r="L77" i="43"/>
  <c r="J56" i="45"/>
  <c r="U174" i="42"/>
  <c r="J30" i="43"/>
  <c r="I76" i="43"/>
  <c r="O146" i="43"/>
  <c r="V12" i="45"/>
  <c r="D82" i="45"/>
  <c r="B34" i="45"/>
  <c r="P39" i="45"/>
  <c r="J51" i="45"/>
  <c r="I52" i="45"/>
  <c r="M54" i="45"/>
  <c r="M61" i="45"/>
  <c r="R9" i="42"/>
  <c r="AA110" i="42"/>
  <c r="AD206" i="42"/>
  <c r="R237" i="42"/>
  <c r="AD302" i="42"/>
  <c r="O6" i="43"/>
  <c r="L18" i="43"/>
  <c r="R46" i="43"/>
  <c r="L144" i="43"/>
  <c r="T21" i="45"/>
  <c r="O78" i="42"/>
  <c r="X92" i="42"/>
  <c r="U202" i="42"/>
  <c r="O251" i="42"/>
  <c r="K28" i="43"/>
  <c r="L14" i="45"/>
  <c r="I34" i="45"/>
  <c r="H48" i="45"/>
  <c r="L63" i="42"/>
  <c r="X68" i="42"/>
  <c r="C76" i="42"/>
  <c r="C78" i="42"/>
  <c r="N78" i="42"/>
  <c r="C98" i="42"/>
  <c r="AD117" i="42"/>
  <c r="AA119" i="42"/>
  <c r="X159" i="42"/>
  <c r="O165" i="42"/>
  <c r="O178" i="42"/>
  <c r="R233" i="42"/>
  <c r="O296" i="42"/>
  <c r="X322" i="42"/>
  <c r="I9" i="43"/>
  <c r="C16" i="43"/>
  <c r="K34" i="43"/>
  <c r="AA21" i="45"/>
  <c r="D79" i="45"/>
  <c r="M13" i="45"/>
  <c r="AD55" i="42"/>
  <c r="R194" i="42"/>
  <c r="C34" i="43"/>
  <c r="D80" i="45"/>
  <c r="O29" i="42"/>
  <c r="AD31" i="42"/>
  <c r="X35" i="42"/>
  <c r="R39" i="42"/>
  <c r="R49" i="42"/>
  <c r="AD51" i="42"/>
  <c r="AA86" i="42"/>
  <c r="AD104" i="42"/>
  <c r="AA106" i="42"/>
  <c r="O117" i="42"/>
  <c r="X139" i="42"/>
  <c r="AA147" i="42"/>
  <c r="X149" i="42"/>
  <c r="X174" i="42"/>
  <c r="R178" i="42"/>
  <c r="AD182" i="42"/>
  <c r="AA194" i="42"/>
  <c r="AD237" i="42"/>
  <c r="U273" i="42"/>
  <c r="AA290" i="42"/>
  <c r="L307" i="42"/>
  <c r="K22" i="43"/>
  <c r="O54" i="43"/>
  <c r="P8" i="45"/>
  <c r="AD78" i="42"/>
  <c r="L52" i="42"/>
  <c r="N76" i="42"/>
  <c r="M78" i="42"/>
  <c r="C90" i="42"/>
  <c r="N196" i="42"/>
  <c r="U233" i="42"/>
  <c r="R316" i="42"/>
  <c r="AD320" i="42"/>
  <c r="X324" i="42"/>
  <c r="L14" i="43"/>
  <c r="J85" i="43"/>
  <c r="I147" i="43"/>
  <c r="S8" i="45"/>
  <c r="M59" i="45"/>
  <c r="K16" i="43"/>
  <c r="P58" i="45"/>
  <c r="L252" i="42"/>
  <c r="M51" i="42"/>
  <c r="U39" i="42"/>
  <c r="AA121" i="42"/>
  <c r="O155" i="42"/>
  <c r="C50" i="43"/>
  <c r="C79" i="43"/>
  <c r="C146" i="43"/>
  <c r="Y6" i="45"/>
  <c r="B16" i="45"/>
  <c r="K16" i="45"/>
  <c r="M18" i="45"/>
  <c r="C89" i="45"/>
  <c r="AD292" i="42"/>
  <c r="C45" i="42"/>
  <c r="U17" i="42"/>
  <c r="R41" i="42"/>
  <c r="R64" i="42"/>
  <c r="O66" i="42"/>
  <c r="L67" i="42"/>
  <c r="AD68" i="42"/>
  <c r="AA78" i="42"/>
  <c r="O84" i="42"/>
  <c r="AA88" i="42"/>
  <c r="R192" i="42"/>
  <c r="AD229" i="42"/>
  <c r="AA231" i="42"/>
  <c r="X233" i="42"/>
  <c r="N243" i="42"/>
  <c r="U245" i="42"/>
  <c r="X263" i="42"/>
  <c r="R267" i="42"/>
  <c r="O269" i="42"/>
  <c r="R318" i="42"/>
  <c r="AD322" i="42"/>
  <c r="AA324" i="42"/>
  <c r="O14" i="43"/>
  <c r="L16" i="43"/>
  <c r="O46" i="43"/>
  <c r="I53" i="43"/>
  <c r="L75" i="43"/>
  <c r="I102" i="43"/>
  <c r="L142" i="43"/>
  <c r="D81" i="45"/>
  <c r="Y14" i="45"/>
  <c r="M58" i="45"/>
  <c r="M65" i="45"/>
  <c r="O50" i="43"/>
  <c r="O117" i="43"/>
  <c r="O20" i="45"/>
  <c r="C31" i="42"/>
  <c r="U41" i="42"/>
  <c r="R43" i="42"/>
  <c r="M66" i="42"/>
  <c r="AD66" i="42"/>
  <c r="L144" i="42"/>
  <c r="AD202" i="42"/>
  <c r="AA204" i="42"/>
  <c r="X290" i="42"/>
  <c r="C292" i="42"/>
  <c r="I29" i="43"/>
  <c r="R107" i="43"/>
  <c r="I5" i="43"/>
  <c r="U21" i="42"/>
  <c r="AD27" i="42"/>
  <c r="U62" i="42"/>
  <c r="X188" i="42"/>
  <c r="M188" i="42"/>
  <c r="R99" i="43"/>
  <c r="M62" i="45"/>
  <c r="X157" i="42"/>
  <c r="I114" i="43"/>
  <c r="AA306" i="42"/>
  <c r="L16" i="42"/>
  <c r="C23" i="42"/>
  <c r="C43" i="42"/>
  <c r="AD259" i="42"/>
  <c r="AA261" i="42"/>
  <c r="O267" i="42"/>
  <c r="C77" i="43"/>
  <c r="I90" i="43"/>
  <c r="C144" i="43"/>
  <c r="L150" i="43"/>
  <c r="B17" i="45"/>
  <c r="B29" i="45"/>
  <c r="D69" i="45"/>
  <c r="B50" i="45"/>
  <c r="X214" i="42"/>
  <c r="X298" i="42"/>
  <c r="U310" i="42"/>
  <c r="U49" i="42"/>
  <c r="L128" i="42"/>
  <c r="R286" i="42"/>
  <c r="K148" i="43"/>
  <c r="I31" i="45"/>
  <c r="P32" i="45"/>
  <c r="M38" i="45"/>
  <c r="C68" i="45"/>
  <c r="E69" i="45"/>
  <c r="K68" i="45"/>
  <c r="J52" i="45"/>
  <c r="N300" i="42"/>
  <c r="C29" i="42"/>
  <c r="L18" i="42"/>
  <c r="X23" i="42"/>
  <c r="C163" i="42"/>
  <c r="R182" i="42"/>
  <c r="U265" i="42"/>
  <c r="L73" i="43"/>
  <c r="C87" i="45"/>
  <c r="F41" i="45"/>
  <c r="O129" i="43"/>
  <c r="L89" i="42"/>
  <c r="L40" i="42"/>
  <c r="O249" i="42"/>
  <c r="X255" i="42"/>
  <c r="I63" i="43"/>
  <c r="O73" i="43"/>
  <c r="V17" i="45"/>
  <c r="D87" i="45"/>
  <c r="O100" i="42"/>
  <c r="R31" i="42"/>
  <c r="H56" i="45"/>
  <c r="M56" i="45"/>
  <c r="X19" i="42"/>
  <c r="U15" i="42"/>
  <c r="AD11" i="42"/>
  <c r="AA13" i="42"/>
  <c r="L20" i="42"/>
  <c r="AD21" i="42"/>
  <c r="AA23" i="42"/>
  <c r="C25" i="42"/>
  <c r="X25" i="42"/>
  <c r="C27" i="42"/>
  <c r="X64" i="42"/>
  <c r="AA153" i="42"/>
  <c r="X155" i="42"/>
  <c r="AD163" i="42"/>
  <c r="X235" i="42"/>
  <c r="R14" i="43"/>
  <c r="O16" i="43"/>
  <c r="L50" i="43"/>
  <c r="O58" i="43"/>
  <c r="L117" i="43"/>
  <c r="O127" i="43"/>
  <c r="L129" i="43"/>
  <c r="V11" i="45"/>
  <c r="AB12" i="45"/>
  <c r="N9" i="42"/>
  <c r="O11" i="42"/>
  <c r="O31" i="42"/>
  <c r="AA35" i="42"/>
  <c r="C37" i="42"/>
  <c r="X37" i="42"/>
  <c r="L50" i="42"/>
  <c r="X94" i="42"/>
  <c r="AA102" i="42"/>
  <c r="R108" i="42"/>
  <c r="R149" i="42"/>
  <c r="AD220" i="42"/>
  <c r="I112" i="43"/>
  <c r="K115" i="43"/>
  <c r="K127" i="43"/>
  <c r="O9" i="44"/>
  <c r="AB9" i="45"/>
  <c r="L15" i="45"/>
  <c r="R19" i="42"/>
  <c r="L22" i="42"/>
  <c r="R29" i="42"/>
  <c r="AA33" i="42"/>
  <c r="U37" i="42"/>
  <c r="O49" i="42"/>
  <c r="X53" i="42"/>
  <c r="U74" i="42"/>
  <c r="M76" i="42"/>
  <c r="U127" i="42"/>
  <c r="R137" i="42"/>
  <c r="C141" i="42"/>
  <c r="R145" i="42"/>
  <c r="R151" i="42"/>
  <c r="O153" i="42"/>
  <c r="AD155" i="42"/>
  <c r="R161" i="42"/>
  <c r="U172" i="42"/>
  <c r="AD176" i="42"/>
  <c r="U192" i="42"/>
  <c r="O202" i="42"/>
  <c r="L203" i="42"/>
  <c r="AD204" i="42"/>
  <c r="R210" i="42"/>
  <c r="U218" i="42"/>
  <c r="AA235" i="42"/>
  <c r="U239" i="42"/>
  <c r="L281" i="42"/>
  <c r="U286" i="42"/>
  <c r="AD290" i="42"/>
  <c r="AA292" i="42"/>
  <c r="R296" i="42"/>
  <c r="AD298" i="42"/>
  <c r="AA308" i="42"/>
  <c r="AD316" i="42"/>
  <c r="L10" i="43"/>
  <c r="R16" i="43"/>
  <c r="L20" i="43"/>
  <c r="K24" i="43"/>
  <c r="L26" i="43"/>
  <c r="C30" i="43"/>
  <c r="I33" i="43"/>
  <c r="J36" i="43"/>
  <c r="C40" i="43"/>
  <c r="O42" i="43"/>
  <c r="I49" i="43"/>
  <c r="I72" i="43"/>
  <c r="L95" i="43"/>
  <c r="O101" i="43"/>
  <c r="R117" i="43"/>
  <c r="O142" i="43"/>
  <c r="S6" i="45"/>
  <c r="P9" i="45"/>
  <c r="V13" i="45"/>
  <c r="P15" i="45"/>
  <c r="M29" i="45"/>
  <c r="P31" i="45"/>
  <c r="M37" i="45"/>
  <c r="E68" i="45"/>
  <c r="J49" i="45"/>
  <c r="M50" i="45"/>
  <c r="B58" i="45"/>
  <c r="H62" i="45"/>
  <c r="F89" i="45" s="1"/>
  <c r="I63" i="45"/>
  <c r="G90" i="45" s="1"/>
  <c r="C82" i="42"/>
  <c r="L175" i="42"/>
  <c r="N220" i="42"/>
  <c r="C231" i="42"/>
  <c r="C267" i="42"/>
  <c r="M294" i="42"/>
  <c r="N316" i="42"/>
  <c r="C6" i="43"/>
  <c r="C22" i="43"/>
  <c r="K36" i="43"/>
  <c r="O44" i="43"/>
  <c r="O52" i="43"/>
  <c r="O60" i="43"/>
  <c r="L87" i="43"/>
  <c r="K111" i="43"/>
  <c r="K119" i="43"/>
  <c r="C125" i="43"/>
  <c r="E6" i="44"/>
  <c r="H21" i="45"/>
  <c r="K11" i="45"/>
  <c r="B39" i="45"/>
  <c r="M60" i="45"/>
  <c r="U66" i="42"/>
  <c r="AD70" i="42"/>
  <c r="R76" i="42"/>
  <c r="N139" i="42"/>
  <c r="X143" i="42"/>
  <c r="O147" i="42"/>
  <c r="L177" i="42"/>
  <c r="X182" i="42"/>
  <c r="X192" i="42"/>
  <c r="R212" i="42"/>
  <c r="O214" i="42"/>
  <c r="U259" i="42"/>
  <c r="AD263" i="42"/>
  <c r="AA273" i="42"/>
  <c r="AD282" i="42"/>
  <c r="AA284" i="42"/>
  <c r="X286" i="42"/>
  <c r="AD318" i="42"/>
  <c r="J18" i="43"/>
  <c r="K87" i="43"/>
  <c r="I118" i="43"/>
  <c r="I149" i="43"/>
  <c r="L8" i="45"/>
  <c r="AB8" i="45"/>
  <c r="AB11" i="45"/>
  <c r="N42" i="45"/>
  <c r="M35" i="45"/>
  <c r="B63" i="45"/>
  <c r="C91" i="45"/>
  <c r="B91" i="45" s="1"/>
  <c r="L71" i="42"/>
  <c r="N84" i="42"/>
  <c r="C92" i="42"/>
  <c r="N94" i="42"/>
  <c r="X100" i="42"/>
  <c r="R102" i="42"/>
  <c r="L105" i="42"/>
  <c r="R131" i="42"/>
  <c r="L179" i="42"/>
  <c r="AD180" i="42"/>
  <c r="X184" i="42"/>
  <c r="AD198" i="42"/>
  <c r="AA208" i="42"/>
  <c r="X210" i="42"/>
  <c r="AA218" i="42"/>
  <c r="L254" i="42"/>
  <c r="L283" i="42"/>
  <c r="L12" i="43"/>
  <c r="I17" i="43"/>
  <c r="C24" i="43"/>
  <c r="O26" i="43"/>
  <c r="I35" i="43"/>
  <c r="R52" i="43"/>
  <c r="R60" i="43"/>
  <c r="I84" i="43"/>
  <c r="O87" i="43"/>
  <c r="J150" i="43"/>
  <c r="O152" i="43"/>
  <c r="J154" i="43"/>
  <c r="V6" i="45"/>
  <c r="AB13" i="45"/>
  <c r="B90" i="45"/>
  <c r="U76" i="42"/>
  <c r="U84" i="42"/>
  <c r="U92" i="42"/>
  <c r="R94" i="42"/>
  <c r="AD106" i="42"/>
  <c r="R147" i="42"/>
  <c r="R155" i="42"/>
  <c r="O157" i="42"/>
  <c r="X161" i="42"/>
  <c r="AA172" i="42"/>
  <c r="R188" i="42"/>
  <c r="L189" i="42"/>
  <c r="U194" i="42"/>
  <c r="N208" i="42"/>
  <c r="X220" i="42"/>
  <c r="R227" i="42"/>
  <c r="L228" i="42"/>
  <c r="X249" i="42"/>
  <c r="U251" i="42"/>
  <c r="L256" i="42"/>
  <c r="AA257" i="42"/>
  <c r="C261" i="42"/>
  <c r="U261" i="42"/>
  <c r="U269" i="42"/>
  <c r="AD273" i="42"/>
  <c r="R282" i="42"/>
  <c r="U288" i="42"/>
  <c r="O292" i="42"/>
  <c r="R298" i="42"/>
  <c r="AD300" i="42"/>
  <c r="U304" i="42"/>
  <c r="AA322" i="42"/>
  <c r="I19" i="43"/>
  <c r="R20" i="43"/>
  <c r="I25" i="43"/>
  <c r="O28" i="43"/>
  <c r="R36" i="43"/>
  <c r="K79" i="43"/>
  <c r="K113" i="43"/>
  <c r="E8" i="44"/>
  <c r="F20" i="45"/>
  <c r="O21" i="45"/>
  <c r="C77" i="45"/>
  <c r="B15" i="45"/>
  <c r="AB16" i="45"/>
  <c r="B30" i="45"/>
  <c r="B37" i="45"/>
  <c r="B51" i="45"/>
  <c r="J66" i="45"/>
  <c r="N125" i="42"/>
  <c r="L148" i="42"/>
  <c r="C188" i="42"/>
  <c r="N206" i="42"/>
  <c r="X212" i="42"/>
  <c r="C316" i="42"/>
  <c r="C322" i="42"/>
  <c r="K46" i="43"/>
  <c r="C73" i="43"/>
  <c r="R103" i="43"/>
  <c r="R121" i="43"/>
  <c r="C129" i="43"/>
  <c r="C136" i="43"/>
  <c r="O138" i="43"/>
  <c r="K146" i="43"/>
  <c r="G20" i="45"/>
  <c r="D88" i="45"/>
  <c r="J32" i="45"/>
  <c r="P34" i="45"/>
  <c r="J39" i="45"/>
  <c r="AD64" i="42"/>
  <c r="X76" i="42"/>
  <c r="R78" i="42"/>
  <c r="AD80" i="42"/>
  <c r="U94" i="42"/>
  <c r="R96" i="42"/>
  <c r="X102" i="42"/>
  <c r="U104" i="42"/>
  <c r="R117" i="42"/>
  <c r="AD119" i="42"/>
  <c r="M139" i="42"/>
  <c r="U147" i="42"/>
  <c r="AD149" i="42"/>
  <c r="U204" i="42"/>
  <c r="R216" i="42"/>
  <c r="AA220" i="42"/>
  <c r="O229" i="42"/>
  <c r="L238" i="42"/>
  <c r="AA241" i="42"/>
  <c r="R245" i="42"/>
  <c r="AA249" i="42"/>
  <c r="AD257" i="42"/>
  <c r="X261" i="42"/>
  <c r="AA267" i="42"/>
  <c r="C282" i="42"/>
  <c r="U282" i="42"/>
  <c r="L285" i="42"/>
  <c r="X288" i="42"/>
  <c r="R292" i="42"/>
  <c r="O294" i="42"/>
  <c r="U298" i="42"/>
  <c r="AA314" i="42"/>
  <c r="C44" i="43"/>
  <c r="C52" i="43"/>
  <c r="C60" i="43"/>
  <c r="O113" i="43"/>
  <c r="J115" i="43"/>
  <c r="I122" i="43"/>
  <c r="I143" i="43"/>
  <c r="C150" i="43"/>
  <c r="S11" i="45"/>
  <c r="S14" i="45"/>
  <c r="I59" i="45"/>
  <c r="J64" i="45"/>
  <c r="O74" i="42"/>
  <c r="AD90" i="42"/>
  <c r="O98" i="42"/>
  <c r="L99" i="42"/>
  <c r="AD100" i="42"/>
  <c r="M119" i="42"/>
  <c r="X131" i="42"/>
  <c r="C133" i="42"/>
  <c r="U133" i="42"/>
  <c r="R135" i="42"/>
  <c r="R141" i="42"/>
  <c r="AA145" i="42"/>
  <c r="AA161" i="42"/>
  <c r="AD172" i="42"/>
  <c r="X176" i="42"/>
  <c r="U178" i="42"/>
  <c r="U188" i="42"/>
  <c r="O208" i="42"/>
  <c r="AD210" i="42"/>
  <c r="M218" i="42"/>
  <c r="L240" i="42"/>
  <c r="M247" i="42"/>
  <c r="AD267" i="42"/>
  <c r="N269" i="42"/>
  <c r="R273" i="42"/>
  <c r="R300" i="42"/>
  <c r="AA304" i="42"/>
  <c r="X306" i="42"/>
  <c r="R310" i="42"/>
  <c r="U318" i="42"/>
  <c r="O322" i="42"/>
  <c r="AD324" i="42"/>
  <c r="L8" i="43"/>
  <c r="I11" i="43"/>
  <c r="O30" i="43"/>
  <c r="I37" i="43"/>
  <c r="R38" i="43"/>
  <c r="R54" i="43"/>
  <c r="L81" i="43"/>
  <c r="C103" i="43"/>
  <c r="K107" i="43"/>
  <c r="C111" i="43"/>
  <c r="R113" i="43"/>
  <c r="J138" i="43"/>
  <c r="O140" i="43"/>
  <c r="E7" i="44"/>
  <c r="P16" i="45"/>
  <c r="S17" i="45"/>
  <c r="Y18" i="45"/>
  <c r="J31" i="45"/>
  <c r="M32" i="45"/>
  <c r="B35" i="45"/>
  <c r="M39" i="45"/>
  <c r="I40" i="45"/>
  <c r="J55" i="45"/>
  <c r="J63" i="45"/>
  <c r="H64" i="45"/>
  <c r="N80" i="42"/>
  <c r="L8" i="42"/>
  <c r="AA141" i="42"/>
  <c r="U153" i="42"/>
  <c r="AA15" i="42"/>
  <c r="N19" i="42"/>
  <c r="M25" i="42"/>
  <c r="X31" i="42"/>
  <c r="AD47" i="42"/>
  <c r="X74" i="42"/>
  <c r="R104" i="42"/>
  <c r="R110" i="42"/>
  <c r="L126" i="42"/>
  <c r="L132" i="42"/>
  <c r="C135" i="42"/>
  <c r="L140" i="42"/>
  <c r="N157" i="42"/>
  <c r="R206" i="42"/>
  <c r="L248" i="42"/>
  <c r="K62" i="43"/>
  <c r="L62" i="43"/>
  <c r="L93" i="43"/>
  <c r="M15" i="45"/>
  <c r="K15" i="45"/>
  <c r="M9" i="42"/>
  <c r="U11" i="42"/>
  <c r="AD15" i="42"/>
  <c r="N29" i="42"/>
  <c r="N41" i="42"/>
  <c r="L42" i="42"/>
  <c r="L48" i="42"/>
  <c r="R51" i="42"/>
  <c r="O53" i="42"/>
  <c r="N72" i="42"/>
  <c r="AA74" i="42"/>
  <c r="AD76" i="42"/>
  <c r="C80" i="42"/>
  <c r="U90" i="42"/>
  <c r="L97" i="42"/>
  <c r="AA98" i="42"/>
  <c r="C110" i="42"/>
  <c r="U110" i="42"/>
  <c r="O121" i="42"/>
  <c r="U125" i="42"/>
  <c r="AD127" i="42"/>
  <c r="U129" i="42"/>
  <c r="X135" i="42"/>
  <c r="C139" i="42"/>
  <c r="M141" i="42"/>
  <c r="AA143" i="42"/>
  <c r="L150" i="42"/>
  <c r="U155" i="42"/>
  <c r="AD157" i="42"/>
  <c r="C159" i="42"/>
  <c r="C178" i="42"/>
  <c r="N188" i="42"/>
  <c r="C204" i="42"/>
  <c r="U220" i="42"/>
  <c r="M220" i="42"/>
  <c r="M227" i="42"/>
  <c r="L234" i="42"/>
  <c r="O241" i="42"/>
  <c r="M245" i="42"/>
  <c r="O282" i="42"/>
  <c r="R312" i="42"/>
  <c r="C324" i="42"/>
  <c r="C18" i="43"/>
  <c r="I45" i="43"/>
  <c r="J87" i="43"/>
  <c r="N7" i="44"/>
  <c r="C7" i="44"/>
  <c r="L46" i="42"/>
  <c r="C70" i="42"/>
  <c r="N74" i="42"/>
  <c r="C86" i="42"/>
  <c r="M100" i="42"/>
  <c r="M102" i="42"/>
  <c r="N106" i="42"/>
  <c r="M163" i="42"/>
  <c r="O163" i="42"/>
  <c r="L195" i="42"/>
  <c r="N290" i="42"/>
  <c r="R90" i="42"/>
  <c r="M253" i="42"/>
  <c r="U253" i="42"/>
  <c r="C33" i="42"/>
  <c r="O15" i="42"/>
  <c r="L36" i="42"/>
  <c r="AD43" i="42"/>
  <c r="C51" i="42"/>
  <c r="M55" i="42"/>
  <c r="C66" i="42"/>
  <c r="R72" i="42"/>
  <c r="M82" i="42"/>
  <c r="X84" i="42"/>
  <c r="AD88" i="42"/>
  <c r="X119" i="42"/>
  <c r="L122" i="42"/>
  <c r="L138" i="42"/>
  <c r="L146" i="42"/>
  <c r="L158" i="42"/>
  <c r="N161" i="42"/>
  <c r="R180" i="42"/>
  <c r="L181" i="42"/>
  <c r="AA259" i="42"/>
  <c r="N322" i="42"/>
  <c r="R12" i="43"/>
  <c r="K12" i="43"/>
  <c r="J79" i="43"/>
  <c r="L79" i="43"/>
  <c r="K9" i="44"/>
  <c r="J5" i="44"/>
  <c r="N131" i="42"/>
  <c r="M194" i="42"/>
  <c r="C7" i="42"/>
  <c r="N53" i="42"/>
  <c r="U7" i="42"/>
  <c r="AD9" i="42"/>
  <c r="N25" i="42"/>
  <c r="X7" i="42"/>
  <c r="C9" i="42"/>
  <c r="C13" i="42"/>
  <c r="U13" i="42"/>
  <c r="R15" i="42"/>
  <c r="AA17" i="42"/>
  <c r="O21" i="42"/>
  <c r="R25" i="42"/>
  <c r="M31" i="42"/>
  <c r="AD37" i="42"/>
  <c r="N43" i="42"/>
  <c r="L44" i="42"/>
  <c r="N49" i="42"/>
  <c r="O68" i="42"/>
  <c r="U72" i="42"/>
  <c r="L83" i="42"/>
  <c r="AA84" i="42"/>
  <c r="N88" i="42"/>
  <c r="L93" i="42"/>
  <c r="AA94" i="42"/>
  <c r="U96" i="42"/>
  <c r="M104" i="42"/>
  <c r="L107" i="42"/>
  <c r="AA108" i="42"/>
  <c r="C121" i="42"/>
  <c r="O123" i="42"/>
  <c r="C137" i="42"/>
  <c r="O143" i="42"/>
  <c r="L152" i="42"/>
  <c r="C157" i="42"/>
  <c r="R157" i="42"/>
  <c r="C180" i="42"/>
  <c r="O196" i="42"/>
  <c r="M196" i="42"/>
  <c r="L197" i="42"/>
  <c r="L211" i="42"/>
  <c r="O218" i="42"/>
  <c r="N235" i="42"/>
  <c r="O235" i="42"/>
  <c r="C241" i="42"/>
  <c r="L258" i="42"/>
  <c r="M298" i="42"/>
  <c r="L305" i="42"/>
  <c r="AD308" i="42"/>
  <c r="U320" i="42"/>
  <c r="L34" i="43"/>
  <c r="J34" i="43"/>
  <c r="AD72" i="42"/>
  <c r="M263" i="42"/>
  <c r="AA92" i="42"/>
  <c r="C55" i="42"/>
  <c r="R13" i="42"/>
  <c r="C11" i="42"/>
  <c r="N13" i="42"/>
  <c r="C35" i="42"/>
  <c r="AA45" i="42"/>
  <c r="C47" i="42"/>
  <c r="U47" i="42"/>
  <c r="C53" i="42"/>
  <c r="U53" i="42"/>
  <c r="R62" i="42"/>
  <c r="AA64" i="42"/>
  <c r="AA70" i="42"/>
  <c r="C72" i="42"/>
  <c r="L77" i="42"/>
  <c r="R82" i="42"/>
  <c r="L87" i="42"/>
  <c r="R88" i="42"/>
  <c r="AD108" i="42"/>
  <c r="L118" i="42"/>
  <c r="U121" i="42"/>
  <c r="N127" i="42"/>
  <c r="L134" i="42"/>
  <c r="X172" i="42"/>
  <c r="L191" i="42"/>
  <c r="C216" i="42"/>
  <c r="U216" i="42"/>
  <c r="C249" i="42"/>
  <c r="M269" i="42"/>
  <c r="N273" i="42"/>
  <c r="C314" i="42"/>
  <c r="O316" i="42"/>
  <c r="M316" i="42"/>
  <c r="C12" i="43"/>
  <c r="R77" i="43"/>
  <c r="J77" i="43"/>
  <c r="L113" i="43"/>
  <c r="J113" i="43"/>
  <c r="C117" i="43"/>
  <c r="AD13" i="42"/>
  <c r="C84" i="42"/>
  <c r="M11" i="42"/>
  <c r="C74" i="42"/>
  <c r="C88" i="42"/>
  <c r="O94" i="42"/>
  <c r="C117" i="42"/>
  <c r="M129" i="42"/>
  <c r="L154" i="42"/>
  <c r="N155" i="42"/>
  <c r="N237" i="42"/>
  <c r="L260" i="42"/>
  <c r="N314" i="42"/>
  <c r="I7" i="43"/>
  <c r="L58" i="43"/>
  <c r="J58" i="43"/>
  <c r="C93" i="43"/>
  <c r="L154" i="43"/>
  <c r="K154" i="43"/>
  <c r="O86" i="42"/>
  <c r="L205" i="42"/>
  <c r="AD19" i="42"/>
  <c r="N27" i="42"/>
  <c r="L6" i="42"/>
  <c r="AA7" i="42"/>
  <c r="U9" i="42"/>
  <c r="X13" i="42"/>
  <c r="C15" i="42"/>
  <c r="M15" i="42"/>
  <c r="N17" i="42"/>
  <c r="AD17" i="42"/>
  <c r="R21" i="42"/>
  <c r="AD23" i="42"/>
  <c r="L26" i="42"/>
  <c r="O27" i="42"/>
  <c r="N35" i="42"/>
  <c r="L38" i="42"/>
  <c r="U43" i="42"/>
  <c r="C49" i="42"/>
  <c r="AA51" i="42"/>
  <c r="L69" i="42"/>
  <c r="U82" i="42"/>
  <c r="AD84" i="42"/>
  <c r="M90" i="42"/>
  <c r="R98" i="42"/>
  <c r="L103" i="42"/>
  <c r="N108" i="42"/>
  <c r="L109" i="42"/>
  <c r="O135" i="42"/>
  <c r="O139" i="42"/>
  <c r="N143" i="42"/>
  <c r="N184" i="42"/>
  <c r="O192" i="42"/>
  <c r="AA214" i="42"/>
  <c r="C227" i="42"/>
  <c r="AD231" i="42"/>
  <c r="U235" i="42"/>
  <c r="C265" i="42"/>
  <c r="M267" i="42"/>
  <c r="U271" i="42"/>
  <c r="X304" i="42"/>
  <c r="L52" i="43"/>
  <c r="C54" i="43"/>
  <c r="O7" i="42"/>
  <c r="O51" i="42"/>
  <c r="C143" i="42"/>
  <c r="AA82" i="42"/>
  <c r="L85" i="42"/>
  <c r="N98" i="42"/>
  <c r="L124" i="42"/>
  <c r="M145" i="42"/>
  <c r="L213" i="42"/>
  <c r="N218" i="42"/>
  <c r="O231" i="42"/>
  <c r="C235" i="42"/>
  <c r="L287" i="42"/>
  <c r="C64" i="43"/>
  <c r="L99" i="43"/>
  <c r="J99" i="43"/>
  <c r="L12" i="42"/>
  <c r="O33" i="42"/>
  <c r="N121" i="42"/>
  <c r="H63" i="45"/>
  <c r="M63" i="45"/>
  <c r="L34" i="42"/>
  <c r="C68" i="42"/>
  <c r="N137" i="42"/>
  <c r="N7" i="42"/>
  <c r="X15" i="42"/>
  <c r="R17" i="42"/>
  <c r="AA19" i="42"/>
  <c r="O23" i="42"/>
  <c r="AA29" i="42"/>
  <c r="U31" i="42"/>
  <c r="AD33" i="42"/>
  <c r="N39" i="42"/>
  <c r="AD39" i="42"/>
  <c r="AA47" i="42"/>
  <c r="AA53" i="42"/>
  <c r="U68" i="42"/>
  <c r="X82" i="42"/>
  <c r="U98" i="42"/>
  <c r="U102" i="42"/>
  <c r="O125" i="42"/>
  <c r="AD125" i="42"/>
  <c r="AD131" i="42"/>
  <c r="N141" i="42"/>
  <c r="N153" i="42"/>
  <c r="N159" i="42"/>
  <c r="AD161" i="42"/>
  <c r="X163" i="42"/>
  <c r="C165" i="42"/>
  <c r="L187" i="42"/>
  <c r="L193" i="42"/>
  <c r="M200" i="42"/>
  <c r="C229" i="42"/>
  <c r="U229" i="42"/>
  <c r="M239" i="42"/>
  <c r="O239" i="42"/>
  <c r="N251" i="42"/>
  <c r="L262" i="42"/>
  <c r="AD288" i="42"/>
  <c r="N294" i="42"/>
  <c r="L311" i="42"/>
  <c r="N324" i="42"/>
  <c r="U324" i="42"/>
  <c r="L46" i="43"/>
  <c r="J46" i="43"/>
  <c r="J75" i="43"/>
  <c r="I96" i="43"/>
  <c r="J148" i="43"/>
  <c r="L148" i="43"/>
  <c r="C94" i="42"/>
  <c r="O96" i="42"/>
  <c r="X98" i="42"/>
  <c r="N104" i="42"/>
  <c r="C108" i="42"/>
  <c r="U108" i="42"/>
  <c r="N110" i="42"/>
  <c r="X117" i="42"/>
  <c r="U123" i="42"/>
  <c r="M127" i="42"/>
  <c r="L130" i="42"/>
  <c r="X137" i="42"/>
  <c r="L142" i="42"/>
  <c r="N147" i="42"/>
  <c r="U151" i="42"/>
  <c r="C155" i="42"/>
  <c r="AA163" i="42"/>
  <c r="X186" i="42"/>
  <c r="N202" i="42"/>
  <c r="C206" i="42"/>
  <c r="AD208" i="42"/>
  <c r="U212" i="42"/>
  <c r="R231" i="42"/>
  <c r="R247" i="42"/>
  <c r="X251" i="42"/>
  <c r="AA255" i="42"/>
  <c r="N282" i="42"/>
  <c r="R288" i="42"/>
  <c r="U292" i="42"/>
  <c r="U296" i="42"/>
  <c r="C300" i="42"/>
  <c r="U306" i="42"/>
  <c r="M308" i="42"/>
  <c r="L309" i="42"/>
  <c r="C312" i="42"/>
  <c r="L317" i="42"/>
  <c r="R322" i="42"/>
  <c r="L323" i="42"/>
  <c r="C8" i="43"/>
  <c r="I13" i="43"/>
  <c r="C32" i="43"/>
  <c r="K40" i="43"/>
  <c r="L42" i="43"/>
  <c r="R56" i="43"/>
  <c r="J93" i="43"/>
  <c r="O93" i="43"/>
  <c r="I98" i="43"/>
  <c r="R105" i="43"/>
  <c r="O107" i="43"/>
  <c r="L115" i="43"/>
  <c r="I120" i="43"/>
  <c r="K123" i="43"/>
  <c r="L136" i="43"/>
  <c r="C138" i="43"/>
  <c r="I153" i="43"/>
  <c r="F8" i="44"/>
  <c r="D20" i="45"/>
  <c r="C288" i="42"/>
  <c r="M320" i="42"/>
  <c r="K85" i="43"/>
  <c r="P9" i="44"/>
  <c r="AB7" i="45"/>
  <c r="AC21" i="45"/>
  <c r="X165" i="42"/>
  <c r="U176" i="42"/>
  <c r="L183" i="42"/>
  <c r="O184" i="42"/>
  <c r="AA186" i="42"/>
  <c r="AA190" i="42"/>
  <c r="U196" i="42"/>
  <c r="N214" i="42"/>
  <c r="AA216" i="42"/>
  <c r="U237" i="42"/>
  <c r="AD239" i="42"/>
  <c r="U241" i="42"/>
  <c r="M243" i="42"/>
  <c r="U247" i="42"/>
  <c r="M249" i="42"/>
  <c r="C251" i="42"/>
  <c r="O255" i="42"/>
  <c r="AD255" i="42"/>
  <c r="C263" i="42"/>
  <c r="M265" i="42"/>
  <c r="AA271" i="42"/>
  <c r="AD275" i="42"/>
  <c r="R284" i="42"/>
  <c r="M290" i="42"/>
  <c r="M302" i="42"/>
  <c r="R308" i="42"/>
  <c r="M314" i="42"/>
  <c r="U316" i="42"/>
  <c r="O318" i="42"/>
  <c r="L6" i="43"/>
  <c r="C14" i="43"/>
  <c r="I15" i="43"/>
  <c r="O22" i="43"/>
  <c r="I27" i="43"/>
  <c r="L30" i="43"/>
  <c r="R34" i="43"/>
  <c r="J48" i="43"/>
  <c r="L48" i="43"/>
  <c r="J60" i="43"/>
  <c r="C62" i="43"/>
  <c r="I74" i="43"/>
  <c r="O81" i="43"/>
  <c r="R93" i="43"/>
  <c r="O95" i="43"/>
  <c r="C113" i="43"/>
  <c r="C119" i="43"/>
  <c r="I128" i="43"/>
  <c r="R129" i="43"/>
  <c r="C140" i="43"/>
  <c r="Q9" i="44"/>
  <c r="E5" i="44"/>
  <c r="X20" i="45"/>
  <c r="M7" i="45"/>
  <c r="L291" i="42"/>
  <c r="N292" i="42"/>
  <c r="L313" i="42"/>
  <c r="M324" i="42"/>
  <c r="C10" i="43"/>
  <c r="L89" i="43"/>
  <c r="J89" i="43"/>
  <c r="I89" i="43" s="1"/>
  <c r="I92" i="43"/>
  <c r="K101" i="43"/>
  <c r="J125" i="43"/>
  <c r="B12" i="45"/>
  <c r="C81" i="45"/>
  <c r="AD159" i="42"/>
  <c r="AA165" i="42"/>
  <c r="C176" i="42"/>
  <c r="AD178" i="42"/>
  <c r="R184" i="42"/>
  <c r="AD190" i="42"/>
  <c r="AD194" i="42"/>
  <c r="AA200" i="42"/>
  <c r="C202" i="42"/>
  <c r="O204" i="42"/>
  <c r="C208" i="42"/>
  <c r="X218" i="42"/>
  <c r="O220" i="42"/>
  <c r="X227" i="42"/>
  <c r="N233" i="42"/>
  <c r="X237" i="42"/>
  <c r="X241" i="42"/>
  <c r="U243" i="42"/>
  <c r="O245" i="42"/>
  <c r="R249" i="42"/>
  <c r="L264" i="42"/>
  <c r="R265" i="42"/>
  <c r="N267" i="42"/>
  <c r="AD271" i="42"/>
  <c r="R275" i="42"/>
  <c r="U284" i="42"/>
  <c r="L289" i="42"/>
  <c r="R290" i="42"/>
  <c r="C294" i="42"/>
  <c r="AA296" i="42"/>
  <c r="X302" i="42"/>
  <c r="U308" i="42"/>
  <c r="R314" i="42"/>
  <c r="R10" i="43"/>
  <c r="R22" i="43"/>
  <c r="J24" i="43"/>
  <c r="J42" i="43"/>
  <c r="R42" i="43"/>
  <c r="O48" i="43"/>
  <c r="C56" i="43"/>
  <c r="I57" i="43"/>
  <c r="R58" i="43"/>
  <c r="L60" i="43"/>
  <c r="K71" i="43"/>
  <c r="R75" i="43"/>
  <c r="K77" i="43"/>
  <c r="C99" i="43"/>
  <c r="I108" i="43"/>
  <c r="L111" i="43"/>
  <c r="C121" i="43"/>
  <c r="C154" i="43"/>
  <c r="D8" i="44"/>
  <c r="J8" i="44"/>
  <c r="K10" i="45"/>
  <c r="M10" i="45"/>
  <c r="Q42" i="45"/>
  <c r="P28" i="45"/>
  <c r="N245" i="42"/>
  <c r="C269" i="42"/>
  <c r="C290" i="42"/>
  <c r="J12" i="43"/>
  <c r="C28" i="43"/>
  <c r="I47" i="43"/>
  <c r="I59" i="43"/>
  <c r="C75" i="43"/>
  <c r="C87" i="43"/>
  <c r="K103" i="43"/>
  <c r="L103" i="43"/>
  <c r="C107" i="43"/>
  <c r="K125" i="43"/>
  <c r="R41" i="45"/>
  <c r="P35" i="45"/>
  <c r="H35" i="45"/>
  <c r="C161" i="42"/>
  <c r="AD165" i="42"/>
  <c r="C184" i="42"/>
  <c r="R190" i="42"/>
  <c r="AA196" i="42"/>
  <c r="R204" i="42"/>
  <c r="AA212" i="42"/>
  <c r="R220" i="42"/>
  <c r="X231" i="42"/>
  <c r="C239" i="42"/>
  <c r="AA247" i="42"/>
  <c r="M251" i="42"/>
  <c r="C255" i="42"/>
  <c r="C259" i="42"/>
  <c r="L270" i="42"/>
  <c r="O271" i="42"/>
  <c r="C273" i="42"/>
  <c r="AA282" i="42"/>
  <c r="X284" i="42"/>
  <c r="U290" i="42"/>
  <c r="L295" i="42"/>
  <c r="M296" i="42"/>
  <c r="AD296" i="42"/>
  <c r="AA302" i="42"/>
  <c r="X308" i="42"/>
  <c r="C310" i="42"/>
  <c r="AA312" i="42"/>
  <c r="U314" i="42"/>
  <c r="C318" i="42"/>
  <c r="O320" i="42"/>
  <c r="R6" i="43"/>
  <c r="K8" i="43"/>
  <c r="R18" i="43"/>
  <c r="K20" i="43"/>
  <c r="I23" i="43"/>
  <c r="O24" i="43"/>
  <c r="R30" i="43"/>
  <c r="K38" i="43"/>
  <c r="I43" i="43"/>
  <c r="R44" i="43"/>
  <c r="R48" i="43"/>
  <c r="K50" i="43"/>
  <c r="I80" i="43"/>
  <c r="L85" i="43"/>
  <c r="R101" i="43"/>
  <c r="O103" i="43"/>
  <c r="C115" i="43"/>
  <c r="I124" i="43"/>
  <c r="L152" i="43"/>
  <c r="N8" i="44"/>
  <c r="Q21" i="45"/>
  <c r="N271" i="42"/>
  <c r="L272" i="42"/>
  <c r="L301" i="42"/>
  <c r="N320" i="42"/>
  <c r="J56" i="43"/>
  <c r="L56" i="43"/>
  <c r="I70" i="43"/>
  <c r="C81" i="43"/>
  <c r="I82" i="43"/>
  <c r="C95" i="43"/>
  <c r="C101" i="43"/>
  <c r="J127" i="43"/>
  <c r="L127" i="43"/>
  <c r="C148" i="43"/>
  <c r="W20" i="45"/>
  <c r="V8" i="45"/>
  <c r="L10" i="45"/>
  <c r="AA157" i="42"/>
  <c r="U159" i="42"/>
  <c r="U163" i="42"/>
  <c r="R174" i="42"/>
  <c r="AA182" i="42"/>
  <c r="R186" i="42"/>
  <c r="AD196" i="42"/>
  <c r="AA202" i="42"/>
  <c r="O212" i="42"/>
  <c r="L217" i="42"/>
  <c r="N227" i="42"/>
  <c r="R235" i="42"/>
  <c r="C245" i="42"/>
  <c r="R251" i="42"/>
  <c r="AA253" i="42"/>
  <c r="X259" i="42"/>
  <c r="AA263" i="42"/>
  <c r="R271" i="42"/>
  <c r="N275" i="42"/>
  <c r="C298" i="42"/>
  <c r="N306" i="42"/>
  <c r="AD306" i="42"/>
  <c r="M312" i="42"/>
  <c r="AD312" i="42"/>
  <c r="R320" i="42"/>
  <c r="L321" i="42"/>
  <c r="K14" i="43"/>
  <c r="R24" i="43"/>
  <c r="K26" i="43"/>
  <c r="K32" i="43"/>
  <c r="L40" i="43"/>
  <c r="C42" i="43"/>
  <c r="C48" i="43"/>
  <c r="O77" i="43"/>
  <c r="O91" i="43"/>
  <c r="I110" i="43"/>
  <c r="I116" i="43"/>
  <c r="O119" i="43"/>
  <c r="L121" i="43"/>
  <c r="L146" i="43"/>
  <c r="D84" i="45"/>
  <c r="I30" i="45"/>
  <c r="D21" i="45"/>
  <c r="U21" i="45"/>
  <c r="C78" i="45"/>
  <c r="C42" i="45"/>
  <c r="R42" i="45"/>
  <c r="B48" i="45"/>
  <c r="R20" i="45"/>
  <c r="M11" i="45"/>
  <c r="C82" i="45"/>
  <c r="S13" i="45"/>
  <c r="K17" i="45"/>
  <c r="B19" i="45"/>
  <c r="K19" i="45"/>
  <c r="B27" i="45"/>
  <c r="D42" i="45"/>
  <c r="B31" i="45"/>
  <c r="B32" i="45"/>
  <c r="B36" i="45"/>
  <c r="F69" i="45"/>
  <c r="I58" i="45"/>
  <c r="P62" i="45"/>
  <c r="M64" i="45"/>
  <c r="I65" i="45"/>
  <c r="G92" i="45" s="1"/>
  <c r="K99" i="43"/>
  <c r="I135" i="43"/>
  <c r="K152" i="43"/>
  <c r="C6" i="44"/>
  <c r="G9" i="44"/>
  <c r="X21" i="45"/>
  <c r="D77" i="45"/>
  <c r="B9" i="45"/>
  <c r="L12" i="45"/>
  <c r="L18" i="45"/>
  <c r="D41" i="45"/>
  <c r="E42" i="45"/>
  <c r="C41" i="45"/>
  <c r="F68" i="45"/>
  <c r="H60" i="45"/>
  <c r="I61" i="45"/>
  <c r="H66" i="45"/>
  <c r="F93" i="45" s="1"/>
  <c r="I67" i="45"/>
  <c r="G94" i="45" s="1"/>
  <c r="C20" i="43"/>
  <c r="L22" i="43"/>
  <c r="I31" i="43"/>
  <c r="R32" i="43"/>
  <c r="L38" i="43"/>
  <c r="I51" i="43"/>
  <c r="J62" i="43"/>
  <c r="J73" i="43"/>
  <c r="K83" i="43"/>
  <c r="C85" i="43"/>
  <c r="I86" i="43"/>
  <c r="C91" i="43"/>
  <c r="C97" i="43"/>
  <c r="K97" i="43"/>
  <c r="O99" i="43"/>
  <c r="L105" i="43"/>
  <c r="C109" i="43"/>
  <c r="K109" i="43"/>
  <c r="O115" i="43"/>
  <c r="O121" i="43"/>
  <c r="L123" i="43"/>
  <c r="R125" i="43"/>
  <c r="K136" i="43"/>
  <c r="L138" i="43"/>
  <c r="I145" i="43"/>
  <c r="I151" i="43"/>
  <c r="R152" i="43"/>
  <c r="F5" i="44"/>
  <c r="D6" i="44"/>
  <c r="J7" i="44"/>
  <c r="C8" i="44"/>
  <c r="C20" i="45"/>
  <c r="U20" i="45"/>
  <c r="G21" i="45"/>
  <c r="Y7" i="45"/>
  <c r="F21" i="45"/>
  <c r="Y9" i="45"/>
  <c r="AB10" i="45"/>
  <c r="P12" i="45"/>
  <c r="D83" i="45"/>
  <c r="Y15" i="45"/>
  <c r="M16" i="45"/>
  <c r="P18" i="45"/>
  <c r="V19" i="45"/>
  <c r="E41" i="45"/>
  <c r="F42" i="45"/>
  <c r="B33" i="45"/>
  <c r="J38" i="45"/>
  <c r="H39" i="45"/>
  <c r="H40" i="45"/>
  <c r="G40" i="45" s="1"/>
  <c r="J48" i="45"/>
  <c r="L69" i="45"/>
  <c r="O68" i="45"/>
  <c r="H51" i="45"/>
  <c r="M53" i="45"/>
  <c r="P55" i="45"/>
  <c r="P56" i="45"/>
  <c r="I57" i="45"/>
  <c r="H59" i="45"/>
  <c r="I60" i="45"/>
  <c r="B64" i="45"/>
  <c r="I66" i="45"/>
  <c r="G93" i="45" s="1"/>
  <c r="N69" i="45"/>
  <c r="Q68" i="45"/>
  <c r="H54" i="45"/>
  <c r="I55" i="45"/>
  <c r="B61" i="45"/>
  <c r="R26" i="43"/>
  <c r="C36" i="43"/>
  <c r="K44" i="43"/>
  <c r="K52" i="43"/>
  <c r="L54" i="43"/>
  <c r="K58" i="43"/>
  <c r="O62" i="43"/>
  <c r="C71" i="43"/>
  <c r="R87" i="43"/>
  <c r="K95" i="43"/>
  <c r="I104" i="43"/>
  <c r="J105" i="43"/>
  <c r="L107" i="43"/>
  <c r="R115" i="43"/>
  <c r="K117" i="43"/>
  <c r="J121" i="43"/>
  <c r="O123" i="43"/>
  <c r="R136" i="43"/>
  <c r="I9" i="44"/>
  <c r="J6" i="44"/>
  <c r="E20" i="45"/>
  <c r="D76" i="45"/>
  <c r="C80" i="45"/>
  <c r="C86" i="45"/>
  <c r="B86" i="45" s="1"/>
  <c r="L17" i="45"/>
  <c r="K41" i="45"/>
  <c r="K42" i="45"/>
  <c r="I32" i="45"/>
  <c r="I39" i="45"/>
  <c r="O69" i="45"/>
  <c r="P50" i="45"/>
  <c r="I54" i="45"/>
  <c r="B57" i="45"/>
  <c r="B65" i="45"/>
  <c r="B66" i="45"/>
  <c r="AD21" i="45"/>
  <c r="P10" i="45"/>
  <c r="L16" i="45"/>
  <c r="L41" i="45"/>
  <c r="L42" i="45"/>
  <c r="J29" i="45"/>
  <c r="M33" i="45"/>
  <c r="Q69" i="45"/>
  <c r="P51" i="45"/>
  <c r="B55" i="45"/>
  <c r="B59" i="45"/>
  <c r="B60" i="45"/>
  <c r="B62" i="45"/>
  <c r="C94" i="45"/>
  <c r="B94" i="45" s="1"/>
  <c r="M31" i="45"/>
  <c r="H34" i="45"/>
  <c r="M40" i="45"/>
  <c r="P48" i="45"/>
  <c r="R69" i="45"/>
  <c r="B52" i="45"/>
  <c r="B54" i="45"/>
  <c r="B56" i="45"/>
  <c r="J62" i="45"/>
  <c r="K129" i="43"/>
  <c r="J144" i="43"/>
  <c r="D7" i="44"/>
  <c r="C75" i="45"/>
  <c r="AA20" i="45"/>
  <c r="K14" i="45"/>
  <c r="B53" i="45"/>
  <c r="I64" i="45"/>
  <c r="G91" i="45" s="1"/>
  <c r="K75" i="43"/>
  <c r="C83" i="43"/>
  <c r="J91" i="43"/>
  <c r="I94" i="43"/>
  <c r="J97" i="43"/>
  <c r="J109" i="43"/>
  <c r="C127" i="43"/>
  <c r="K140" i="43"/>
  <c r="I20" i="45"/>
  <c r="K7" i="45"/>
  <c r="B8" i="45"/>
  <c r="L19" i="45"/>
  <c r="O42" i="45"/>
  <c r="O41" i="45"/>
  <c r="P33" i="45"/>
  <c r="H37" i="45"/>
  <c r="I38" i="45"/>
  <c r="H57" i="45"/>
  <c r="J67" i="45"/>
  <c r="I39" i="43"/>
  <c r="J54" i="43"/>
  <c r="C58" i="43"/>
  <c r="J64" i="43"/>
  <c r="L71" i="43"/>
  <c r="K73" i="43"/>
  <c r="O75" i="43"/>
  <c r="I78" i="43"/>
  <c r="C89" i="43"/>
  <c r="R89" i="43"/>
  <c r="K91" i="43"/>
  <c r="J103" i="43"/>
  <c r="I106" i="43"/>
  <c r="C123" i="43"/>
  <c r="L125" i="43"/>
  <c r="I139" i="43"/>
  <c r="R140" i="43"/>
  <c r="O144" i="43"/>
  <c r="R148" i="43"/>
  <c r="M6" i="45"/>
  <c r="AD20" i="45"/>
  <c r="L9" i="45"/>
  <c r="V10" i="45"/>
  <c r="P13" i="45"/>
  <c r="B14" i="45"/>
  <c r="C84" i="45"/>
  <c r="C85" i="45"/>
  <c r="B85" i="45" s="1"/>
  <c r="V16" i="45"/>
  <c r="H27" i="45"/>
  <c r="P29" i="45"/>
  <c r="H30" i="45"/>
  <c r="H31" i="45"/>
  <c r="H32" i="45"/>
  <c r="I37" i="45"/>
  <c r="C69" i="45"/>
  <c r="J57" i="45"/>
  <c r="C93" i="45"/>
  <c r="B93" i="45" s="1"/>
  <c r="K13" i="45"/>
  <c r="I28" i="45"/>
  <c r="H33" i="45"/>
  <c r="M49" i="45"/>
  <c r="H50" i="45"/>
  <c r="N68" i="45"/>
  <c r="D75" i="45"/>
  <c r="D89" i="45"/>
  <c r="K6" i="45"/>
  <c r="L13" i="45"/>
  <c r="K18" i="45"/>
  <c r="J28" i="45"/>
  <c r="I33" i="45"/>
  <c r="H38" i="45"/>
  <c r="Q41" i="45"/>
  <c r="B49" i="45"/>
  <c r="I50" i="45"/>
  <c r="H55" i="45"/>
  <c r="I62" i="45"/>
  <c r="G89" i="45" s="1"/>
  <c r="H67" i="45"/>
  <c r="L68" i="45"/>
  <c r="R21" i="45"/>
  <c r="P21" i="45" s="1"/>
  <c r="L6" i="45"/>
  <c r="S7" i="45"/>
  <c r="S19" i="45"/>
  <c r="N20" i="45"/>
  <c r="Z20" i="45"/>
  <c r="I21" i="45"/>
  <c r="P27" i="45"/>
  <c r="J50" i="45"/>
  <c r="D68" i="45"/>
  <c r="K69" i="45"/>
  <c r="F91" i="45"/>
  <c r="L11" i="45"/>
  <c r="B13" i="45"/>
  <c r="H36" i="45"/>
  <c r="P49" i="45"/>
  <c r="H53" i="45"/>
  <c r="P61" i="45"/>
  <c r="H65" i="45"/>
  <c r="B6" i="45"/>
  <c r="K9" i="45"/>
  <c r="B18" i="45"/>
  <c r="W21" i="45"/>
  <c r="H29" i="45"/>
  <c r="I36" i="45"/>
  <c r="P37" i="45"/>
  <c r="I53" i="45"/>
  <c r="P54" i="45"/>
  <c r="H58" i="45"/>
  <c r="P66" i="45"/>
  <c r="R68" i="45"/>
  <c r="B11" i="45"/>
  <c r="Q20" i="45"/>
  <c r="AC20" i="45"/>
  <c r="B28" i="45"/>
  <c r="I29" i="45"/>
  <c r="P59" i="45"/>
  <c r="C76" i="45"/>
  <c r="C88" i="45"/>
  <c r="C92" i="45"/>
  <c r="B92" i="45" s="1"/>
  <c r="C83" i="45"/>
  <c r="L7" i="45"/>
  <c r="K12" i="45"/>
  <c r="N21" i="45"/>
  <c r="Z21" i="45"/>
  <c r="I27" i="45"/>
  <c r="H49" i="45"/>
  <c r="I56" i="45"/>
  <c r="H61" i="45"/>
  <c r="C79" i="45"/>
  <c r="H20" i="45"/>
  <c r="T20" i="45"/>
  <c r="C21" i="45"/>
  <c r="J27" i="45"/>
  <c r="I49" i="45"/>
  <c r="N41" i="45"/>
  <c r="H9" i="44"/>
  <c r="N5" i="44"/>
  <c r="C5" i="44"/>
  <c r="D5" i="44"/>
  <c r="M9" i="44"/>
  <c r="J8" i="43"/>
  <c r="J20" i="43"/>
  <c r="J32" i="43"/>
  <c r="J44" i="43"/>
  <c r="J111" i="43"/>
  <c r="J123" i="43"/>
  <c r="J140" i="43"/>
  <c r="J152" i="43"/>
  <c r="K6" i="43"/>
  <c r="K18" i="43"/>
  <c r="K30" i="43"/>
  <c r="K42" i="43"/>
  <c r="K54" i="43"/>
  <c r="J71" i="43"/>
  <c r="J83" i="43"/>
  <c r="J95" i="43"/>
  <c r="J107" i="43"/>
  <c r="K121" i="43"/>
  <c r="K138" i="43"/>
  <c r="K150" i="43"/>
  <c r="J16" i="43"/>
  <c r="J28" i="43"/>
  <c r="J40" i="43"/>
  <c r="J119" i="43"/>
  <c r="J136" i="43"/>
  <c r="J14" i="43"/>
  <c r="J26" i="43"/>
  <c r="J38" i="43"/>
  <c r="J50" i="43"/>
  <c r="K64" i="43"/>
  <c r="K81" i="43"/>
  <c r="K93" i="43"/>
  <c r="K105" i="43"/>
  <c r="J117" i="43"/>
  <c r="J129" i="43"/>
  <c r="J146" i="43"/>
  <c r="M7" i="42"/>
  <c r="L32" i="42"/>
  <c r="R37" i="42"/>
  <c r="M37" i="42"/>
  <c r="N11" i="42"/>
  <c r="C21" i="42"/>
  <c r="O45" i="42"/>
  <c r="N45" i="42"/>
  <c r="C62" i="42"/>
  <c r="C17" i="42"/>
  <c r="L65" i="42"/>
  <c r="AA96" i="42"/>
  <c r="M96" i="42"/>
  <c r="U23" i="42"/>
  <c r="M23" i="42"/>
  <c r="U55" i="42"/>
  <c r="N55" i="42"/>
  <c r="M110" i="42"/>
  <c r="O110" i="42"/>
  <c r="O35" i="42"/>
  <c r="M35" i="42"/>
  <c r="U64" i="42"/>
  <c r="N64" i="42"/>
  <c r="N31" i="42"/>
  <c r="M92" i="42"/>
  <c r="O92" i="42"/>
  <c r="C19" i="42"/>
  <c r="M43" i="42"/>
  <c r="O43" i="42"/>
  <c r="N92" i="42"/>
  <c r="X29" i="42"/>
  <c r="M29" i="42"/>
  <c r="X33" i="42"/>
  <c r="N33" i="42"/>
  <c r="X80" i="42"/>
  <c r="M80" i="42"/>
  <c r="L10" i="42"/>
  <c r="N21" i="42"/>
  <c r="N47" i="42"/>
  <c r="U86" i="42"/>
  <c r="M86" i="42"/>
  <c r="X90" i="42"/>
  <c r="N90" i="42"/>
  <c r="M208" i="42"/>
  <c r="M41" i="42"/>
  <c r="N66" i="42"/>
  <c r="N82" i="42"/>
  <c r="M88" i="42"/>
  <c r="O108" i="42"/>
  <c r="C151" i="42"/>
  <c r="AA155" i="42"/>
  <c r="M157" i="42"/>
  <c r="N163" i="42"/>
  <c r="M178" i="42"/>
  <c r="O182" i="42"/>
  <c r="M182" i="42"/>
  <c r="O186" i="42"/>
  <c r="M186" i="42"/>
  <c r="O190" i="42"/>
  <c r="M190" i="42"/>
  <c r="N204" i="42"/>
  <c r="O174" i="42"/>
  <c r="M174" i="42"/>
  <c r="M13" i="42"/>
  <c r="M27" i="42"/>
  <c r="O41" i="42"/>
  <c r="X72" i="42"/>
  <c r="M74" i="42"/>
  <c r="O80" i="42"/>
  <c r="N96" i="42"/>
  <c r="M108" i="42"/>
  <c r="U117" i="42"/>
  <c r="O119" i="42"/>
  <c r="R127" i="42"/>
  <c r="O131" i="42"/>
  <c r="M131" i="42"/>
  <c r="L171" i="42"/>
  <c r="N190" i="42"/>
  <c r="N194" i="42"/>
  <c r="C200" i="42"/>
  <c r="L207" i="42"/>
  <c r="C212" i="42"/>
  <c r="M231" i="42"/>
  <c r="N119" i="42"/>
  <c r="M161" i="42"/>
  <c r="O161" i="42"/>
  <c r="M318" i="42"/>
  <c r="X318" i="42"/>
  <c r="N15" i="42"/>
  <c r="M17" i="42"/>
  <c r="M21" i="42"/>
  <c r="N23" i="42"/>
  <c r="R33" i="42"/>
  <c r="X47" i="42"/>
  <c r="M49" i="42"/>
  <c r="M53" i="42"/>
  <c r="M62" i="42"/>
  <c r="O64" i="42"/>
  <c r="X70" i="42"/>
  <c r="M72" i="42"/>
  <c r="N86" i="42"/>
  <c r="C96" i="42"/>
  <c r="C102" i="42"/>
  <c r="M123" i="42"/>
  <c r="R125" i="42"/>
  <c r="M125" i="42"/>
  <c r="N149" i="42"/>
  <c r="M155" i="42"/>
  <c r="L164" i="42"/>
  <c r="C174" i="42"/>
  <c r="R196" i="42"/>
  <c r="AA210" i="42"/>
  <c r="R218" i="42"/>
  <c r="C41" i="42"/>
  <c r="N102" i="42"/>
  <c r="C119" i="42"/>
  <c r="L120" i="42"/>
  <c r="C131" i="42"/>
  <c r="N135" i="42"/>
  <c r="C186" i="42"/>
  <c r="C190" i="42"/>
  <c r="O198" i="42"/>
  <c r="M198" i="42"/>
  <c r="L30" i="42"/>
  <c r="O39" i="42"/>
  <c r="X45" i="42"/>
  <c r="M47" i="42"/>
  <c r="N51" i="42"/>
  <c r="C64" i="42"/>
  <c r="N70" i="42"/>
  <c r="L81" i="42"/>
  <c r="R100" i="42"/>
  <c r="X104" i="42"/>
  <c r="O106" i="42"/>
  <c r="M106" i="42"/>
  <c r="AA117" i="42"/>
  <c r="AD123" i="42"/>
  <c r="C125" i="42"/>
  <c r="C145" i="42"/>
  <c r="N145" i="42"/>
  <c r="L162" i="42"/>
  <c r="O172" i="42"/>
  <c r="M176" i="42"/>
  <c r="O176" i="42"/>
  <c r="AA184" i="42"/>
  <c r="AA188" i="42"/>
  <c r="C194" i="42"/>
  <c r="M210" i="42"/>
  <c r="O210" i="42"/>
  <c r="C218" i="42"/>
  <c r="M19" i="42"/>
  <c r="N62" i="42"/>
  <c r="N100" i="42"/>
  <c r="U119" i="42"/>
  <c r="R123" i="42"/>
  <c r="X127" i="42"/>
  <c r="AA129" i="42"/>
  <c r="X141" i="42"/>
  <c r="AD143" i="42"/>
  <c r="C149" i="42"/>
  <c r="L156" i="42"/>
  <c r="U161" i="42"/>
  <c r="O180" i="42"/>
  <c r="M180" i="42"/>
  <c r="O188" i="42"/>
  <c r="M192" i="42"/>
  <c r="N210" i="42"/>
  <c r="C214" i="42"/>
  <c r="O149" i="42"/>
  <c r="M149" i="42"/>
  <c r="U29" i="42"/>
  <c r="C39" i="42"/>
  <c r="M70" i="42"/>
  <c r="M94" i="42"/>
  <c r="C123" i="42"/>
  <c r="N123" i="42"/>
  <c r="M143" i="42"/>
  <c r="N165" i="42"/>
  <c r="C172" i="42"/>
  <c r="N180" i="42"/>
  <c r="M184" i="42"/>
  <c r="L199" i="42"/>
  <c r="M206" i="42"/>
  <c r="O206" i="42"/>
  <c r="M216" i="42"/>
  <c r="O216" i="42"/>
  <c r="L24" i="42"/>
  <c r="L28" i="42"/>
  <c r="N37" i="42"/>
  <c r="L54" i="42"/>
  <c r="M68" i="42"/>
  <c r="L75" i="42"/>
  <c r="L79" i="42"/>
  <c r="M84" i="42"/>
  <c r="C100" i="42"/>
  <c r="C106" i="42"/>
  <c r="M117" i="42"/>
  <c r="M121" i="42"/>
  <c r="M133" i="42"/>
  <c r="O133" i="42"/>
  <c r="C198" i="42"/>
  <c r="M259" i="42"/>
  <c r="R259" i="42"/>
  <c r="O261" i="42"/>
  <c r="M261" i="42"/>
  <c r="U27" i="42"/>
  <c r="M45" i="42"/>
  <c r="AA66" i="42"/>
  <c r="N68" i="42"/>
  <c r="L73" i="42"/>
  <c r="U78" i="42"/>
  <c r="L95" i="42"/>
  <c r="M98" i="42"/>
  <c r="N117" i="42"/>
  <c r="C129" i="42"/>
  <c r="N133" i="42"/>
  <c r="L136" i="42"/>
  <c r="R143" i="42"/>
  <c r="R159" i="42"/>
  <c r="M159" i="42"/>
  <c r="L160" i="42"/>
  <c r="M165" i="42"/>
  <c r="C192" i="42"/>
  <c r="U198" i="42"/>
  <c r="O200" i="42"/>
  <c r="R202" i="42"/>
  <c r="C210" i="42"/>
  <c r="R255" i="42"/>
  <c r="M255" i="42"/>
  <c r="M39" i="42"/>
  <c r="M64" i="42"/>
  <c r="L91" i="42"/>
  <c r="O104" i="42"/>
  <c r="X110" i="42"/>
  <c r="L116" i="42"/>
  <c r="N129" i="42"/>
  <c r="M137" i="42"/>
  <c r="M147" i="42"/>
  <c r="U149" i="42"/>
  <c r="L173" i="42"/>
  <c r="N178" i="42"/>
  <c r="N182" i="42"/>
  <c r="U184" i="42"/>
  <c r="AD192" i="42"/>
  <c r="U210" i="42"/>
  <c r="N216" i="42"/>
  <c r="X292" i="42"/>
  <c r="C104" i="42"/>
  <c r="M172" i="42"/>
  <c r="N176" i="42"/>
  <c r="C182" i="42"/>
  <c r="N186" i="42"/>
  <c r="N192" i="42"/>
  <c r="N198" i="42"/>
  <c r="L209" i="42"/>
  <c r="M214" i="42"/>
  <c r="M229" i="42"/>
  <c r="AA229" i="42"/>
  <c r="O247" i="42"/>
  <c r="X86" i="42"/>
  <c r="X88" i="42"/>
  <c r="C127" i="42"/>
  <c r="M135" i="42"/>
  <c r="L135" i="42" s="1"/>
  <c r="C147" i="42"/>
  <c r="C153" i="42"/>
  <c r="R153" i="42"/>
  <c r="AA174" i="42"/>
  <c r="X196" i="42"/>
  <c r="L201" i="42"/>
  <c r="M204" i="42"/>
  <c r="M212" i="42"/>
  <c r="AD214" i="42"/>
  <c r="L232" i="42"/>
  <c r="AA239" i="42"/>
  <c r="X245" i="42"/>
  <c r="N247" i="42"/>
  <c r="M292" i="42"/>
  <c r="O314" i="42"/>
  <c r="N212" i="42"/>
  <c r="X265" i="42"/>
  <c r="N265" i="42"/>
  <c r="L215" i="42"/>
  <c r="N229" i="42"/>
  <c r="R243" i="42"/>
  <c r="M202" i="42"/>
  <c r="X208" i="42"/>
  <c r="O227" i="42"/>
  <c r="L244" i="42"/>
  <c r="L274" i="42"/>
  <c r="L219" i="42"/>
  <c r="L230" i="42"/>
  <c r="C233" i="42"/>
  <c r="X271" i="42"/>
  <c r="M271" i="42"/>
  <c r="M306" i="42"/>
  <c r="AD216" i="42"/>
  <c r="C243" i="42"/>
  <c r="M153" i="42"/>
  <c r="C237" i="42"/>
  <c r="M241" i="42"/>
  <c r="C247" i="42"/>
  <c r="N261" i="42"/>
  <c r="M275" i="42"/>
  <c r="M284" i="42"/>
  <c r="M288" i="42"/>
  <c r="N298" i="42"/>
  <c r="L315" i="42"/>
  <c r="M151" i="42"/>
  <c r="R165" i="42"/>
  <c r="C196" i="42"/>
  <c r="X204" i="42"/>
  <c r="C220" i="42"/>
  <c r="AA245" i="42"/>
  <c r="M257" i="42"/>
  <c r="L268" i="42"/>
  <c r="O284" i="42"/>
  <c r="N284" i="42"/>
  <c r="N288" i="42"/>
  <c r="L299" i="42"/>
  <c r="X316" i="42"/>
  <c r="AA149" i="42"/>
  <c r="N151" i="42"/>
  <c r="X202" i="42"/>
  <c r="R241" i="42"/>
  <c r="L242" i="42"/>
  <c r="X243" i="42"/>
  <c r="O265" i="42"/>
  <c r="X269" i="42"/>
  <c r="AA286" i="42"/>
  <c r="R302" i="42"/>
  <c r="N302" i="42"/>
  <c r="C306" i="42"/>
  <c r="O312" i="42"/>
  <c r="M322" i="42"/>
  <c r="C302" i="42"/>
  <c r="L266" i="42"/>
  <c r="C271" i="42"/>
  <c r="O286" i="42"/>
  <c r="M286" i="42"/>
  <c r="M300" i="42"/>
  <c r="N304" i="42"/>
  <c r="O308" i="42"/>
  <c r="N308" i="42"/>
  <c r="N312" i="42"/>
  <c r="N239" i="42"/>
  <c r="N249" i="42"/>
  <c r="N257" i="42"/>
  <c r="C284" i="42"/>
  <c r="N286" i="42"/>
  <c r="L293" i="42"/>
  <c r="R304" i="42"/>
  <c r="M304" i="42"/>
  <c r="AA310" i="42"/>
  <c r="L319" i="42"/>
  <c r="L226" i="42"/>
  <c r="X229" i="42"/>
  <c r="L236" i="42"/>
  <c r="AA237" i="42"/>
  <c r="R239" i="42"/>
  <c r="L246" i="42"/>
  <c r="L250" i="42"/>
  <c r="R253" i="42"/>
  <c r="N253" i="42"/>
  <c r="C257" i="42"/>
  <c r="O263" i="42"/>
  <c r="O290" i="42"/>
  <c r="X294" i="42"/>
  <c r="U322" i="42"/>
  <c r="M233" i="42"/>
  <c r="M235" i="42"/>
  <c r="M273" i="42"/>
  <c r="N296" i="42"/>
  <c r="C304" i="42"/>
  <c r="O310" i="42"/>
  <c r="M310" i="42"/>
  <c r="AD141" i="42"/>
  <c r="X153" i="42"/>
  <c r="N174" i="42"/>
  <c r="L185" i="42"/>
  <c r="U186" i="42"/>
  <c r="AA198" i="42"/>
  <c r="N200" i="42"/>
  <c r="O237" i="42"/>
  <c r="M237" i="42"/>
  <c r="U249" i="42"/>
  <c r="C253" i="42"/>
  <c r="N255" i="42"/>
  <c r="O259" i="42"/>
  <c r="N259" i="42"/>
  <c r="N263" i="42"/>
  <c r="C275" i="42"/>
  <c r="C286" i="42"/>
  <c r="C296" i="42"/>
  <c r="L297" i="42"/>
  <c r="C308" i="42"/>
  <c r="N310" i="42"/>
  <c r="M282" i="42"/>
  <c r="J68" i="45" l="1"/>
  <c r="I34" i="43"/>
  <c r="I129" i="43"/>
  <c r="L125" i="42"/>
  <c r="L235" i="42"/>
  <c r="L78" i="42"/>
  <c r="L318" i="42"/>
  <c r="S21" i="45"/>
  <c r="J16" i="45"/>
  <c r="G61" i="45"/>
  <c r="B78" i="45"/>
  <c r="I40" i="43"/>
  <c r="B89" i="45"/>
  <c r="G60" i="45"/>
  <c r="Y21" i="45"/>
  <c r="G31" i="45"/>
  <c r="L253" i="42"/>
  <c r="L55" i="42"/>
  <c r="L11" i="42"/>
  <c r="G79" i="45"/>
  <c r="I142" i="43"/>
  <c r="L74" i="42"/>
  <c r="I6" i="43"/>
  <c r="L310" i="42"/>
  <c r="B8" i="44"/>
  <c r="B82" i="45"/>
  <c r="M69" i="45"/>
  <c r="B80" i="45"/>
  <c r="L9" i="42"/>
  <c r="L84" i="42"/>
  <c r="L243" i="42"/>
  <c r="G37" i="45"/>
  <c r="L155" i="42"/>
  <c r="J14" i="45"/>
  <c r="L62" i="42"/>
  <c r="G52" i="45"/>
  <c r="M20" i="45"/>
  <c r="I8" i="43"/>
  <c r="B79" i="45"/>
  <c r="J10" i="45"/>
  <c r="P42" i="45"/>
  <c r="L233" i="42"/>
  <c r="L202" i="42"/>
  <c r="L172" i="42"/>
  <c r="G83" i="45"/>
  <c r="G63" i="45"/>
  <c r="G35" i="45"/>
  <c r="G87" i="45"/>
  <c r="L208" i="42"/>
  <c r="N9" i="44"/>
  <c r="L263" i="42"/>
  <c r="L308" i="42"/>
  <c r="L90" i="42"/>
  <c r="D9" i="44"/>
  <c r="L76" i="42"/>
  <c r="G48" i="45"/>
  <c r="L98" i="42"/>
  <c r="AB21" i="45"/>
  <c r="L141" i="42"/>
  <c r="J9" i="44"/>
  <c r="L139" i="42"/>
  <c r="L129" i="42"/>
  <c r="L163" i="42"/>
  <c r="G51" i="45"/>
  <c r="I36" i="43"/>
  <c r="L25" i="42"/>
  <c r="L220" i="42"/>
  <c r="B87" i="45"/>
  <c r="I60" i="43"/>
  <c r="L80" i="42"/>
  <c r="L15" i="42"/>
  <c r="L296" i="42"/>
  <c r="L241" i="42"/>
  <c r="L247" i="42"/>
  <c r="L49" i="42"/>
  <c r="L312" i="42"/>
  <c r="L227" i="42"/>
  <c r="J8" i="45"/>
  <c r="I10" i="43"/>
  <c r="I119" i="43"/>
  <c r="I115" i="43"/>
  <c r="I52" i="43"/>
  <c r="I56" i="43"/>
  <c r="I146" i="43"/>
  <c r="I30" i="43"/>
  <c r="I28" i="43"/>
  <c r="I16" i="43"/>
  <c r="I81" i="43"/>
  <c r="I113" i="43"/>
  <c r="I152" i="43"/>
  <c r="I62" i="43"/>
  <c r="I107" i="43"/>
  <c r="I111" i="43"/>
  <c r="I12" i="43"/>
  <c r="I32" i="43"/>
  <c r="I14" i="43"/>
  <c r="I20" i="43"/>
  <c r="I75" i="43"/>
  <c r="I101" i="43"/>
  <c r="I22" i="43"/>
  <c r="I48" i="43"/>
  <c r="I138" i="43"/>
  <c r="I103" i="43"/>
  <c r="I144" i="43"/>
  <c r="I85" i="43"/>
  <c r="I150" i="43"/>
  <c r="I24" i="43"/>
  <c r="I71" i="43"/>
  <c r="I97" i="43"/>
  <c r="I58" i="43"/>
  <c r="G38" i="45"/>
  <c r="D96" i="45"/>
  <c r="B81" i="45"/>
  <c r="P69" i="45"/>
  <c r="B69" i="45"/>
  <c r="G59" i="45"/>
  <c r="M21" i="45"/>
  <c r="G86" i="45"/>
  <c r="L17" i="42"/>
  <c r="L43" i="42"/>
  <c r="L282" i="42"/>
  <c r="L23" i="42"/>
  <c r="L294" i="42"/>
  <c r="L119" i="42"/>
  <c r="L96" i="42"/>
  <c r="L7" i="42"/>
  <c r="L320" i="42"/>
  <c r="L145" i="42"/>
  <c r="L267" i="42"/>
  <c r="L322" i="42"/>
  <c r="L82" i="42"/>
  <c r="L127" i="42"/>
  <c r="L239" i="42"/>
  <c r="L245" i="42"/>
  <c r="L33" i="42"/>
  <c r="L184" i="42"/>
  <c r="L137" i="42"/>
  <c r="L143" i="42"/>
  <c r="L302" i="42"/>
  <c r="L306" i="42"/>
  <c r="L51" i="42"/>
  <c r="I42" i="43"/>
  <c r="L66" i="42"/>
  <c r="F90" i="45"/>
  <c r="E90" i="45" s="1"/>
  <c r="L300" i="42"/>
  <c r="I18" i="43"/>
  <c r="E9" i="44"/>
  <c r="B88" i="45"/>
  <c r="J42" i="45"/>
  <c r="G39" i="45"/>
  <c r="B77" i="45"/>
  <c r="I79" i="43"/>
  <c r="L161" i="42"/>
  <c r="L29" i="42"/>
  <c r="L19" i="42"/>
  <c r="L102" i="42"/>
  <c r="L194" i="42"/>
  <c r="I93" i="43"/>
  <c r="G34" i="45"/>
  <c r="B42" i="45"/>
  <c r="G30" i="45"/>
  <c r="V20" i="45"/>
  <c r="L121" i="42"/>
  <c r="L200" i="42"/>
  <c r="L229" i="42"/>
  <c r="L117" i="42"/>
  <c r="L70" i="42"/>
  <c r="L110" i="42"/>
  <c r="V21" i="45"/>
  <c r="I109" i="43"/>
  <c r="B7" i="44"/>
  <c r="L196" i="42"/>
  <c r="F79" i="45"/>
  <c r="L204" i="42"/>
  <c r="L165" i="42"/>
  <c r="L94" i="42"/>
  <c r="L188" i="42"/>
  <c r="L231" i="42"/>
  <c r="M41" i="45"/>
  <c r="L159" i="42"/>
  <c r="I50" i="43"/>
  <c r="G78" i="45"/>
  <c r="L249" i="42"/>
  <c r="L45" i="42"/>
  <c r="L206" i="42"/>
  <c r="L106" i="42"/>
  <c r="I38" i="43"/>
  <c r="M68" i="45"/>
  <c r="B41" i="45"/>
  <c r="I127" i="43"/>
  <c r="I148" i="43"/>
  <c r="L131" i="42"/>
  <c r="L13" i="42"/>
  <c r="I105" i="43"/>
  <c r="B83" i="45"/>
  <c r="I69" i="45"/>
  <c r="F88" i="45"/>
  <c r="L265" i="42"/>
  <c r="L157" i="42"/>
  <c r="S20" i="45"/>
  <c r="J7" i="45"/>
  <c r="I46" i="43"/>
  <c r="L251" i="42"/>
  <c r="L27" i="42"/>
  <c r="G88" i="45"/>
  <c r="L153" i="42"/>
  <c r="L39" i="42"/>
  <c r="B20" i="45"/>
  <c r="G36" i="45"/>
  <c r="B84" i="45"/>
  <c r="I54" i="43"/>
  <c r="M42" i="45"/>
  <c r="I154" i="43"/>
  <c r="J15" i="45"/>
  <c r="L261" i="42"/>
  <c r="L108" i="42"/>
  <c r="I95" i="43"/>
  <c r="L290" i="42"/>
  <c r="L104" i="42"/>
  <c r="I87" i="43"/>
  <c r="G84" i="45"/>
  <c r="B6" i="44"/>
  <c r="L304" i="42"/>
  <c r="L298" i="42"/>
  <c r="L88" i="42"/>
  <c r="I26" i="43"/>
  <c r="I83" i="43"/>
  <c r="J69" i="45"/>
  <c r="I73" i="43"/>
  <c r="J19" i="45"/>
  <c r="L237" i="42"/>
  <c r="L316" i="42"/>
  <c r="L100" i="42"/>
  <c r="L186" i="42"/>
  <c r="G32" i="45"/>
  <c r="L41" i="42"/>
  <c r="L35" i="42"/>
  <c r="I136" i="43"/>
  <c r="J17" i="45"/>
  <c r="L218" i="42"/>
  <c r="L269" i="42"/>
  <c r="G81" i="45"/>
  <c r="H69" i="45"/>
  <c r="L174" i="42"/>
  <c r="G77" i="45"/>
  <c r="E91" i="45"/>
  <c r="G82" i="45"/>
  <c r="F9" i="44"/>
  <c r="I125" i="43"/>
  <c r="G57" i="45"/>
  <c r="L314" i="42"/>
  <c r="L86" i="42"/>
  <c r="L53" i="42"/>
  <c r="G27" i="45"/>
  <c r="AB20" i="45"/>
  <c r="B68" i="45"/>
  <c r="G85" i="45"/>
  <c r="I77" i="43"/>
  <c r="L292" i="42"/>
  <c r="L92" i="42"/>
  <c r="P20" i="45"/>
  <c r="I117" i="43"/>
  <c r="I140" i="43"/>
  <c r="D95" i="45"/>
  <c r="L286" i="42"/>
  <c r="L288" i="42"/>
  <c r="L271" i="42"/>
  <c r="L147" i="42"/>
  <c r="L259" i="42"/>
  <c r="L31" i="42"/>
  <c r="I64" i="43"/>
  <c r="I121" i="43"/>
  <c r="I123" i="43"/>
  <c r="F84" i="45"/>
  <c r="P41" i="45"/>
  <c r="G55" i="45"/>
  <c r="I91" i="43"/>
  <c r="I99" i="43"/>
  <c r="L214" i="42"/>
  <c r="L72" i="42"/>
  <c r="I68" i="45"/>
  <c r="F83" i="45"/>
  <c r="G64" i="45"/>
  <c r="F86" i="45"/>
  <c r="L273" i="42"/>
  <c r="L275" i="42"/>
  <c r="L37" i="42"/>
  <c r="I44" i="43"/>
  <c r="J41" i="45"/>
  <c r="Y20" i="45"/>
  <c r="E93" i="45"/>
  <c r="G54" i="45"/>
  <c r="L324" i="42"/>
  <c r="L21" i="42"/>
  <c r="G58" i="45"/>
  <c r="G66" i="45"/>
  <c r="C96" i="45"/>
  <c r="B76" i="45"/>
  <c r="J13" i="45"/>
  <c r="F82" i="45"/>
  <c r="G80" i="45"/>
  <c r="G75" i="45"/>
  <c r="L20" i="45"/>
  <c r="F87" i="45"/>
  <c r="J18" i="45"/>
  <c r="G29" i="45"/>
  <c r="H41" i="45"/>
  <c r="C95" i="45"/>
  <c r="P68" i="45"/>
  <c r="G49" i="45"/>
  <c r="K20" i="45"/>
  <c r="F75" i="45"/>
  <c r="J6" i="45"/>
  <c r="B75" i="45"/>
  <c r="H68" i="45"/>
  <c r="E89" i="45"/>
  <c r="I41" i="45"/>
  <c r="F94" i="45"/>
  <c r="E94" i="45" s="1"/>
  <c r="G67" i="45"/>
  <c r="H42" i="45"/>
  <c r="F85" i="45"/>
  <c r="G62" i="45"/>
  <c r="F78" i="45"/>
  <c r="J9" i="45"/>
  <c r="G56" i="45"/>
  <c r="J12" i="45"/>
  <c r="F81" i="45"/>
  <c r="F92" i="45"/>
  <c r="E92" i="45" s="1"/>
  <c r="G65" i="45"/>
  <c r="G50" i="45"/>
  <c r="G76" i="45"/>
  <c r="L21" i="45"/>
  <c r="K21" i="45"/>
  <c r="J11" i="45"/>
  <c r="B21" i="45"/>
  <c r="G53" i="45"/>
  <c r="G33" i="45"/>
  <c r="F77" i="45"/>
  <c r="F80" i="45"/>
  <c r="G28" i="45"/>
  <c r="I42" i="45"/>
  <c r="F76" i="45"/>
  <c r="B5" i="44"/>
  <c r="C9" i="44"/>
  <c r="L216" i="42"/>
  <c r="L210" i="42"/>
  <c r="L64" i="42"/>
  <c r="L182" i="42"/>
  <c r="L151" i="42"/>
  <c r="L149" i="42"/>
  <c r="L198" i="42"/>
  <c r="L255" i="42"/>
  <c r="L178" i="42"/>
  <c r="L68" i="42"/>
  <c r="L176" i="42"/>
  <c r="L284" i="42"/>
  <c r="L192" i="42"/>
  <c r="L257" i="42"/>
  <c r="L180" i="42"/>
  <c r="L212" i="42"/>
  <c r="L133" i="42"/>
  <c r="L47" i="42"/>
  <c r="L123" i="42"/>
  <c r="L190" i="42"/>
  <c r="E79" i="45" l="1"/>
  <c r="B9" i="44"/>
  <c r="E84" i="45"/>
  <c r="E83" i="45"/>
  <c r="E88" i="45"/>
  <c r="E87" i="45"/>
  <c r="B96" i="45"/>
  <c r="G69" i="45"/>
  <c r="E77" i="45"/>
  <c r="E85" i="45"/>
  <c r="G96" i="45"/>
  <c r="E86" i="45"/>
  <c r="G95" i="45"/>
  <c r="G42" i="45"/>
  <c r="G41" i="45"/>
  <c r="E80" i="45"/>
  <c r="E81" i="45"/>
  <c r="G68" i="45"/>
  <c r="E78" i="45"/>
  <c r="J21" i="45"/>
  <c r="B95" i="45"/>
  <c r="E82" i="45"/>
  <c r="F95" i="45"/>
  <c r="E75" i="45"/>
  <c r="J20" i="45"/>
  <c r="F96" i="45"/>
  <c r="E76" i="45"/>
  <c r="E96" i="45" l="1"/>
  <c r="E95" i="45"/>
  <c r="O57" i="5"/>
  <c r="O56" i="5"/>
  <c r="O55" i="5"/>
  <c r="O50" i="5"/>
  <c r="O49" i="5"/>
  <c r="O47" i="5"/>
  <c r="O46" i="5"/>
  <c r="O44" i="5"/>
  <c r="O43" i="5"/>
  <c r="Q21" i="3"/>
  <c r="Q18" i="3"/>
  <c r="K18" i="3"/>
  <c r="G18" i="3"/>
  <c r="E18" i="3"/>
  <c r="Q16" i="3"/>
  <c r="Q15" i="3"/>
  <c r="K16" i="3"/>
  <c r="K15" i="3"/>
  <c r="G16" i="3"/>
  <c r="G15" i="3"/>
  <c r="E16" i="3"/>
  <c r="E15" i="3"/>
  <c r="S14" i="3"/>
  <c r="O11" i="3"/>
  <c r="O10" i="3"/>
  <c r="C36" i="4"/>
  <c r="H14" i="4"/>
  <c r="H12" i="4"/>
  <c r="G14" i="4"/>
  <c r="G12" i="4"/>
  <c r="L15" i="4"/>
  <c r="F14" i="4"/>
  <c r="F12" i="4"/>
  <c r="M42" i="4"/>
  <c r="M28" i="4"/>
  <c r="M27" i="4"/>
  <c r="M22" i="4"/>
  <c r="M16" i="4"/>
  <c r="G68" i="8" l="1"/>
  <c r="G11" i="5" l="1"/>
  <c r="M36" i="4" l="1"/>
  <c r="M35" i="4"/>
  <c r="L14" i="4"/>
  <c r="L12" i="4"/>
  <c r="M10" i="4"/>
  <c r="L8" i="4"/>
  <c r="L9" i="4"/>
  <c r="S13" i="3" l="1"/>
  <c r="L30" i="4" l="1"/>
  <c r="L31" i="4"/>
  <c r="L32" i="4"/>
  <c r="S59" i="5" l="1"/>
  <c r="S60" i="5"/>
  <c r="R12" i="3" l="1"/>
  <c r="R7" i="3"/>
  <c r="L6" i="4" l="1"/>
  <c r="L10" i="4" s="1"/>
  <c r="O5" i="4" l="1"/>
  <c r="N5" i="4"/>
  <c r="R8" i="5"/>
  <c r="H42" i="4" l="1"/>
  <c r="G42" i="4"/>
  <c r="F42" i="4"/>
  <c r="L40" i="4"/>
  <c r="L38" i="4"/>
  <c r="H34" i="4"/>
  <c r="G34" i="4"/>
  <c r="F34" i="4"/>
  <c r="H33" i="4"/>
  <c r="G33" i="4"/>
  <c r="F33" i="4"/>
  <c r="L29" i="4"/>
  <c r="H28" i="4"/>
  <c r="G28" i="4"/>
  <c r="F28" i="4"/>
  <c r="H27" i="4"/>
  <c r="G27" i="4"/>
  <c r="F27" i="4"/>
  <c r="L26" i="4"/>
  <c r="L25" i="4"/>
  <c r="L24" i="4"/>
  <c r="L23" i="4"/>
  <c r="K22" i="4"/>
  <c r="J22" i="4"/>
  <c r="I22" i="4"/>
  <c r="H22" i="4"/>
  <c r="G22" i="4"/>
  <c r="F22" i="4"/>
  <c r="K21" i="4"/>
  <c r="J21" i="4"/>
  <c r="I21" i="4"/>
  <c r="G21" i="4"/>
  <c r="F21" i="4"/>
  <c r="L20" i="4"/>
  <c r="L19" i="4"/>
  <c r="L18" i="4"/>
  <c r="L17" i="4"/>
  <c r="H16" i="4"/>
  <c r="G16" i="4"/>
  <c r="F16" i="4"/>
  <c r="K10" i="4"/>
  <c r="J10" i="4"/>
  <c r="I10" i="4"/>
  <c r="H10" i="4"/>
  <c r="G10" i="4"/>
  <c r="F10" i="4"/>
  <c r="L22" i="4" l="1"/>
  <c r="O17" i="4" s="1"/>
  <c r="L16" i="4"/>
  <c r="L33" i="4"/>
  <c r="L34" i="4"/>
  <c r="L42" i="4"/>
  <c r="N37" i="4" s="1"/>
  <c r="L27" i="4"/>
  <c r="L28" i="4"/>
  <c r="O23" i="4" s="1"/>
  <c r="L21" i="4"/>
  <c r="O29" i="4" l="1"/>
  <c r="N29" i="4"/>
  <c r="O11" i="4"/>
  <c r="N11" i="4"/>
  <c r="L35" i="4"/>
  <c r="L36" i="4"/>
  <c r="O37" i="4"/>
  <c r="N23" i="4"/>
  <c r="N17" i="4"/>
  <c r="N35" i="4" l="1"/>
  <c r="O35" i="4"/>
  <c r="S56" i="5"/>
  <c r="S27" i="5" l="1"/>
  <c r="K17" i="3"/>
  <c r="D26" i="5" l="1"/>
  <c r="R45" i="5" l="1"/>
  <c r="R48" i="5"/>
  <c r="R51" i="5"/>
  <c r="E33" i="5"/>
  <c r="G45" i="5" l="1"/>
  <c r="K33" i="5"/>
  <c r="O17" i="5"/>
  <c r="O14" i="5"/>
  <c r="M11" i="5"/>
  <c r="R17" i="3"/>
  <c r="R54" i="5" l="1"/>
  <c r="G7" i="3"/>
  <c r="R8" i="3" l="1"/>
  <c r="S18" i="3" l="1"/>
  <c r="R23" i="5" l="1"/>
  <c r="R20" i="5"/>
  <c r="R17" i="5"/>
  <c r="R14" i="5"/>
  <c r="R11" i="5"/>
  <c r="S9" i="3" l="1"/>
  <c r="E17" i="3" l="1"/>
  <c r="S43" i="5" l="1"/>
  <c r="Q24" i="5" l="1"/>
  <c r="O24" i="5"/>
  <c r="R18" i="3" l="1"/>
  <c r="P54" i="5" l="1"/>
  <c r="N54" i="5"/>
  <c r="L54" i="5"/>
  <c r="J54" i="5"/>
  <c r="H54" i="5"/>
  <c r="F54" i="5"/>
  <c r="D54" i="5"/>
  <c r="R26" i="5"/>
  <c r="P26" i="5"/>
  <c r="N26" i="5"/>
  <c r="L26" i="5"/>
  <c r="J26" i="5"/>
  <c r="H26" i="5"/>
  <c r="F26" i="5"/>
  <c r="O45" i="5" l="1"/>
  <c r="Q58" i="5"/>
  <c r="Q61" i="5" s="1"/>
  <c r="G52" i="5"/>
  <c r="I52" i="5"/>
  <c r="K52" i="5"/>
  <c r="M52" i="5"/>
  <c r="O52" i="5"/>
  <c r="Q52" i="5"/>
  <c r="G53" i="5"/>
  <c r="I53" i="5"/>
  <c r="K53" i="5"/>
  <c r="M53" i="5"/>
  <c r="O53" i="5"/>
  <c r="Q53" i="5"/>
  <c r="E53" i="5"/>
  <c r="E52" i="5"/>
  <c r="G58" i="5"/>
  <c r="G61" i="5" s="1"/>
  <c r="I58" i="5"/>
  <c r="I61" i="5" s="1"/>
  <c r="K58" i="5"/>
  <c r="K61" i="5" s="1"/>
  <c r="M58" i="5"/>
  <c r="M61" i="5" s="1"/>
  <c r="O58" i="5"/>
  <c r="E58" i="5"/>
  <c r="E61" i="5" s="1"/>
  <c r="G51" i="5"/>
  <c r="I51" i="5"/>
  <c r="K51" i="5"/>
  <c r="M51" i="5"/>
  <c r="O51" i="5"/>
  <c r="Q51" i="5"/>
  <c r="G48" i="5"/>
  <c r="I48" i="5"/>
  <c r="K48" i="5"/>
  <c r="M48" i="5"/>
  <c r="O48" i="5"/>
  <c r="Q48" i="5"/>
  <c r="E48" i="5"/>
  <c r="E51" i="5"/>
  <c r="I45" i="5"/>
  <c r="K45" i="5"/>
  <c r="M45" i="5"/>
  <c r="Q45" i="5"/>
  <c r="E45" i="5"/>
  <c r="S44" i="5"/>
  <c r="S46" i="5"/>
  <c r="S47" i="5"/>
  <c r="S49" i="5"/>
  <c r="S50" i="5"/>
  <c r="S55" i="5"/>
  <c r="S57" i="5"/>
  <c r="S42" i="5"/>
  <c r="G33" i="5"/>
  <c r="G36" i="5" s="1"/>
  <c r="I33" i="5"/>
  <c r="I36" i="5" s="1"/>
  <c r="K36" i="5"/>
  <c r="M33" i="5"/>
  <c r="M36" i="5" s="1"/>
  <c r="O33" i="5"/>
  <c r="O36" i="5" s="1"/>
  <c r="Q33" i="5"/>
  <c r="Q36" i="5" s="1"/>
  <c r="E36" i="5"/>
  <c r="O8" i="5"/>
  <c r="G24" i="5"/>
  <c r="I24" i="5"/>
  <c r="K24" i="5"/>
  <c r="M24" i="5"/>
  <c r="G25" i="5"/>
  <c r="I25" i="5"/>
  <c r="K25" i="5"/>
  <c r="M25" i="5"/>
  <c r="O25" i="5"/>
  <c r="Q25" i="5"/>
  <c r="E25" i="5"/>
  <c r="E24" i="5"/>
  <c r="E14" i="5"/>
  <c r="G14" i="5"/>
  <c r="I14" i="5"/>
  <c r="K14" i="5"/>
  <c r="M14" i="5"/>
  <c r="Q14" i="5"/>
  <c r="E17" i="5"/>
  <c r="G17" i="5"/>
  <c r="I17" i="5"/>
  <c r="K17" i="5"/>
  <c r="M17" i="5"/>
  <c r="Q17" i="5"/>
  <c r="E20" i="5"/>
  <c r="G20" i="5"/>
  <c r="I20" i="5"/>
  <c r="K20" i="5"/>
  <c r="M20" i="5"/>
  <c r="O20" i="5"/>
  <c r="Q20" i="5"/>
  <c r="E23" i="5"/>
  <c r="G23" i="5"/>
  <c r="I23" i="5"/>
  <c r="K23" i="5"/>
  <c r="M23" i="5"/>
  <c r="O23" i="5"/>
  <c r="Q23" i="5"/>
  <c r="I11" i="5"/>
  <c r="K11" i="5"/>
  <c r="O11" i="5"/>
  <c r="Q11" i="5"/>
  <c r="E11" i="5"/>
  <c r="G8" i="5"/>
  <c r="I8" i="5"/>
  <c r="K8" i="5"/>
  <c r="M8" i="5"/>
  <c r="Q8" i="5"/>
  <c r="E8" i="5"/>
  <c r="S6" i="5"/>
  <c r="S7" i="5"/>
  <c r="S9" i="5"/>
  <c r="S10" i="5"/>
  <c r="S12" i="5"/>
  <c r="S13" i="5"/>
  <c r="S15" i="5"/>
  <c r="S16" i="5"/>
  <c r="S18" i="5"/>
  <c r="S19" i="5"/>
  <c r="S21" i="5"/>
  <c r="S22" i="5"/>
  <c r="S28" i="5"/>
  <c r="S29" i="5"/>
  <c r="S30" i="5"/>
  <c r="S31" i="5"/>
  <c r="S32" i="5"/>
  <c r="S34" i="5"/>
  <c r="S35" i="5"/>
  <c r="S5" i="5"/>
  <c r="S23" i="3"/>
  <c r="Q22" i="3"/>
  <c r="S21" i="3"/>
  <c r="S20" i="3"/>
  <c r="M22" i="3"/>
  <c r="K22" i="3"/>
  <c r="Q17" i="3"/>
  <c r="G17" i="3"/>
  <c r="S16" i="3"/>
  <c r="S15" i="3"/>
  <c r="I17" i="3"/>
  <c r="S4" i="3"/>
  <c r="R13" i="3"/>
  <c r="S11" i="3"/>
  <c r="S10" i="3"/>
  <c r="G12" i="3"/>
  <c r="I12" i="3"/>
  <c r="K12" i="3"/>
  <c r="M12" i="3"/>
  <c r="O12" i="3"/>
  <c r="Q12" i="3"/>
  <c r="E12" i="3"/>
  <c r="S8" i="3"/>
  <c r="S6" i="3"/>
  <c r="S5" i="3"/>
  <c r="I7" i="3"/>
  <c r="K7" i="3"/>
  <c r="M7" i="3"/>
  <c r="O7" i="3"/>
  <c r="Q7" i="3"/>
  <c r="E7" i="3"/>
  <c r="O61" i="5" l="1"/>
  <c r="S61" i="5" s="1"/>
  <c r="S58" i="5"/>
  <c r="Q54" i="5"/>
  <c r="E54" i="5"/>
  <c r="G54" i="5"/>
  <c r="S7" i="3"/>
  <c r="S12" i="3"/>
  <c r="S36" i="5"/>
  <c r="G26" i="5"/>
  <c r="E26" i="5"/>
  <c r="S17" i="3"/>
  <c r="S45" i="5"/>
  <c r="O54" i="5"/>
  <c r="M54" i="5"/>
  <c r="S53" i="5"/>
  <c r="K54" i="5"/>
  <c r="I54" i="5"/>
  <c r="S52" i="5"/>
  <c r="S48" i="5"/>
  <c r="S51" i="5"/>
  <c r="S33" i="5"/>
  <c r="Q26" i="5"/>
  <c r="S20" i="5"/>
  <c r="O26" i="5"/>
  <c r="M26" i="5"/>
  <c r="K26" i="5"/>
  <c r="S23" i="5"/>
  <c r="S17" i="5"/>
  <c r="S25" i="5"/>
  <c r="I26" i="5"/>
  <c r="S14" i="5"/>
  <c r="S24" i="5"/>
  <c r="S11" i="5"/>
  <c r="S8" i="5"/>
  <c r="S22" i="3"/>
  <c r="S54" i="5" l="1"/>
  <c r="S26" i="5"/>
</calcChain>
</file>

<file path=xl/sharedStrings.xml><?xml version="1.0" encoding="utf-8"?>
<sst xmlns="http://schemas.openxmlformats.org/spreadsheetml/2006/main" count="2999" uniqueCount="881">
  <si>
    <t>・・・・・・・・</t>
    <phoneticPr fontId="2"/>
  </si>
  <si>
    <t>７～12</t>
    <phoneticPr fontId="2"/>
  </si>
  <si>
    <t>区分</t>
    <rPh sb="0" eb="2">
      <t>クブン</t>
    </rPh>
    <phoneticPr fontId="2"/>
  </si>
  <si>
    <t>男</t>
    <rPh sb="0" eb="1">
      <t>オトコ</t>
    </rPh>
    <phoneticPr fontId="2"/>
  </si>
  <si>
    <t>女</t>
    <rPh sb="0" eb="1">
      <t>オンナ</t>
    </rPh>
    <phoneticPr fontId="2"/>
  </si>
  <si>
    <t>計</t>
    <rPh sb="0" eb="1">
      <t>ケイ</t>
    </rPh>
    <phoneticPr fontId="2"/>
  </si>
  <si>
    <t>学級数</t>
  </si>
  <si>
    <t>学級数</t>
    <rPh sb="0" eb="2">
      <t>ガッキュウ</t>
    </rPh>
    <rPh sb="2" eb="3">
      <t>スウ</t>
    </rPh>
    <phoneticPr fontId="2"/>
  </si>
  <si>
    <t>小学校</t>
    <rPh sb="0" eb="3">
      <t>ショウガッコウ</t>
    </rPh>
    <phoneticPr fontId="2"/>
  </si>
  <si>
    <t>中学校</t>
    <rPh sb="0" eb="3">
      <t>チュウガッコウ</t>
    </rPh>
    <phoneticPr fontId="2"/>
  </si>
  <si>
    <t>特別支援学校</t>
    <rPh sb="0" eb="2">
      <t>トクベツ</t>
    </rPh>
    <rPh sb="2" eb="4">
      <t>シエン</t>
    </rPh>
    <rPh sb="4" eb="6">
      <t>ガッコウ</t>
    </rPh>
    <phoneticPr fontId="2"/>
  </si>
  <si>
    <t>高等学校</t>
    <rPh sb="0" eb="2">
      <t>コウトウ</t>
    </rPh>
    <rPh sb="2" eb="4">
      <t>ガッコウ</t>
    </rPh>
    <phoneticPr fontId="2"/>
  </si>
  <si>
    <t>学校数</t>
  </si>
  <si>
    <t>学校数</t>
    <rPh sb="0" eb="2">
      <t>ガッコウ</t>
    </rPh>
    <rPh sb="2" eb="3">
      <t>スウ</t>
    </rPh>
    <phoneticPr fontId="2"/>
  </si>
  <si>
    <t>児童数</t>
    <rPh sb="0" eb="2">
      <t>ジドウ</t>
    </rPh>
    <rPh sb="2" eb="3">
      <t>スウ</t>
    </rPh>
    <phoneticPr fontId="2"/>
  </si>
  <si>
    <t>生徒数</t>
    <rPh sb="0" eb="3">
      <t>セイトスウ</t>
    </rPh>
    <phoneticPr fontId="2"/>
  </si>
  <si>
    <t>児童生徒数</t>
    <rPh sb="0" eb="2">
      <t>ジドウ</t>
    </rPh>
    <rPh sb="2" eb="4">
      <t>セイト</t>
    </rPh>
    <rPh sb="4" eb="5">
      <t>スウ</t>
    </rPh>
    <phoneticPr fontId="2"/>
  </si>
  <si>
    <t>東区</t>
    <rPh sb="0" eb="2">
      <t>ヒガシク</t>
    </rPh>
    <phoneticPr fontId="2"/>
  </si>
  <si>
    <t>博多区</t>
    <rPh sb="0" eb="3">
      <t>ハカタク</t>
    </rPh>
    <phoneticPr fontId="2"/>
  </si>
  <si>
    <t>中央区</t>
    <rPh sb="0" eb="3">
      <t>チュウオウク</t>
    </rPh>
    <phoneticPr fontId="2"/>
  </si>
  <si>
    <t>南区</t>
    <rPh sb="0" eb="2">
      <t>ミナミク</t>
    </rPh>
    <phoneticPr fontId="2"/>
  </si>
  <si>
    <t>城南区</t>
    <rPh sb="0" eb="3">
      <t>ジョウナンク</t>
    </rPh>
    <phoneticPr fontId="2"/>
  </si>
  <si>
    <t>早良区</t>
    <rPh sb="0" eb="3">
      <t>サワラク</t>
    </rPh>
    <phoneticPr fontId="2"/>
  </si>
  <si>
    <t>西区</t>
    <rPh sb="0" eb="2">
      <t>ニシク</t>
    </rPh>
    <phoneticPr fontId="2"/>
  </si>
  <si>
    <t>合計</t>
    <rPh sb="0" eb="2">
      <t>ゴウケイ</t>
    </rPh>
    <phoneticPr fontId="2"/>
  </si>
  <si>
    <t>-</t>
  </si>
  <si>
    <t>-</t>
    <phoneticPr fontId="2"/>
  </si>
  <si>
    <t>-</t>
    <phoneticPr fontId="2"/>
  </si>
  <si>
    <t>１学年</t>
    <rPh sb="1" eb="3">
      <t>ガクネン</t>
    </rPh>
    <phoneticPr fontId="2"/>
  </si>
  <si>
    <t>２学年</t>
    <rPh sb="1" eb="3">
      <t>ガクネン</t>
    </rPh>
    <phoneticPr fontId="2"/>
  </si>
  <si>
    <t>３学年</t>
    <rPh sb="1" eb="3">
      <t>ガクネン</t>
    </rPh>
    <phoneticPr fontId="2"/>
  </si>
  <si>
    <t>４学年</t>
    <rPh sb="1" eb="3">
      <t>ガクネン</t>
    </rPh>
    <phoneticPr fontId="2"/>
  </si>
  <si>
    <t>５学年</t>
    <rPh sb="1" eb="3">
      <t>ガクネン</t>
    </rPh>
    <phoneticPr fontId="2"/>
  </si>
  <si>
    <t>６学年</t>
    <rPh sb="1" eb="3">
      <t>ガクネン</t>
    </rPh>
    <phoneticPr fontId="2"/>
  </si>
  <si>
    <t>１校平均</t>
    <rPh sb="1" eb="2">
      <t>コウ</t>
    </rPh>
    <rPh sb="2" eb="4">
      <t>ヘイキン</t>
    </rPh>
    <phoneticPr fontId="2"/>
  </si>
  <si>
    <t>１学級平均</t>
    <rPh sb="1" eb="3">
      <t>ガッキュウ</t>
    </rPh>
    <rPh sb="3" eb="5">
      <t>ヘイキン</t>
    </rPh>
    <phoneticPr fontId="2"/>
  </si>
  <si>
    <t>全学部
合計</t>
    <rPh sb="0" eb="3">
      <t>ゼンガクブ</t>
    </rPh>
    <rPh sb="4" eb="6">
      <t>ゴウケイ</t>
    </rPh>
    <phoneticPr fontId="2"/>
  </si>
  <si>
    <t>本校4</t>
    <rPh sb="0" eb="2">
      <t>ホンコウ</t>
    </rPh>
    <phoneticPr fontId="2"/>
  </si>
  <si>
    <t>学級数
93</t>
    <rPh sb="0" eb="2">
      <t>ガッキュウ</t>
    </rPh>
    <rPh sb="2" eb="3">
      <t>スウ</t>
    </rPh>
    <phoneticPr fontId="2"/>
  </si>
  <si>
    <t>特別支援学校　児童・生徒数合計</t>
    <rPh sb="0" eb="2">
      <t>トクベツ</t>
    </rPh>
    <rPh sb="2" eb="4">
      <t>シエン</t>
    </rPh>
    <rPh sb="4" eb="6">
      <t>ガッコウ</t>
    </rPh>
    <rPh sb="7" eb="9">
      <t>ジドウ</t>
    </rPh>
    <rPh sb="10" eb="13">
      <t>セイトスウ</t>
    </rPh>
    <rPh sb="13" eb="15">
      <t>ゴウケイ</t>
    </rPh>
    <phoneticPr fontId="2"/>
  </si>
  <si>
    <t>昨年度
合計</t>
    <rPh sb="0" eb="3">
      <t>サクネンド</t>
    </rPh>
    <rPh sb="4" eb="6">
      <t>ゴウケイ</t>
    </rPh>
    <phoneticPr fontId="2"/>
  </si>
  <si>
    <t>（本校７校に設置）
小 学 部</t>
    <rPh sb="10" eb="11">
      <t>ショウ</t>
    </rPh>
    <rPh sb="12" eb="13">
      <t>ガク</t>
    </rPh>
    <rPh sb="14" eb="15">
      <t>ブ</t>
    </rPh>
    <phoneticPr fontId="2"/>
  </si>
  <si>
    <t>（本校７校に設置）
中 学 部</t>
    <rPh sb="10" eb="11">
      <t>ナカ</t>
    </rPh>
    <rPh sb="12" eb="13">
      <t>ガク</t>
    </rPh>
    <rPh sb="14" eb="15">
      <t>ブ</t>
    </rPh>
    <phoneticPr fontId="2"/>
  </si>
  <si>
    <t>＜小学校＞</t>
    <rPh sb="1" eb="4">
      <t>ショウガッコウ</t>
    </rPh>
    <phoneticPr fontId="2"/>
  </si>
  <si>
    <t>1学年</t>
    <rPh sb="1" eb="3">
      <t>ガクネン</t>
    </rPh>
    <phoneticPr fontId="2"/>
  </si>
  <si>
    <t>2学年</t>
    <rPh sb="1" eb="3">
      <t>ガクネン</t>
    </rPh>
    <phoneticPr fontId="2"/>
  </si>
  <si>
    <t>3学年</t>
    <rPh sb="1" eb="3">
      <t>ガクネン</t>
    </rPh>
    <phoneticPr fontId="2"/>
  </si>
  <si>
    <t>4学年</t>
    <rPh sb="1" eb="3">
      <t>ガクネン</t>
    </rPh>
    <phoneticPr fontId="2"/>
  </si>
  <si>
    <t>5学年</t>
    <rPh sb="1" eb="3">
      <t>ガクネン</t>
    </rPh>
    <phoneticPr fontId="2"/>
  </si>
  <si>
    <t>6学年</t>
    <rPh sb="1" eb="3">
      <t>ガクネン</t>
    </rPh>
    <phoneticPr fontId="2"/>
  </si>
  <si>
    <t>単式学級</t>
    <rPh sb="0" eb="2">
      <t>タンシキ</t>
    </rPh>
    <rPh sb="2" eb="4">
      <t>ガッキュウ</t>
    </rPh>
    <phoneticPr fontId="2"/>
  </si>
  <si>
    <t>複式学級</t>
    <rPh sb="0" eb="2">
      <t>フクシキ</t>
    </rPh>
    <rPh sb="2" eb="4">
      <t>ガッキュウ</t>
    </rPh>
    <phoneticPr fontId="2"/>
  </si>
  <si>
    <t>特別支援学級</t>
    <rPh sb="0" eb="2">
      <t>トクベツ</t>
    </rPh>
    <rPh sb="2" eb="4">
      <t>シエン</t>
    </rPh>
    <rPh sb="4" eb="6">
      <t>ガッキュウ</t>
    </rPh>
    <phoneticPr fontId="2"/>
  </si>
  <si>
    <t>（注）　児童数の（　）は特別支援学級の児童数で内数</t>
    <rPh sb="1" eb="2">
      <t>チュウ</t>
    </rPh>
    <rPh sb="4" eb="6">
      <t>ジドウ</t>
    </rPh>
    <rPh sb="6" eb="7">
      <t>スウ</t>
    </rPh>
    <rPh sb="12" eb="14">
      <t>トクベツ</t>
    </rPh>
    <rPh sb="14" eb="16">
      <t>シエン</t>
    </rPh>
    <rPh sb="16" eb="18">
      <t>ガッキュウ</t>
    </rPh>
    <rPh sb="19" eb="21">
      <t>ジドウ</t>
    </rPh>
    <rPh sb="21" eb="22">
      <t>スウ</t>
    </rPh>
    <rPh sb="23" eb="24">
      <t>ナイ</t>
    </rPh>
    <rPh sb="24" eb="25">
      <t>スウ</t>
    </rPh>
    <phoneticPr fontId="2"/>
  </si>
  <si>
    <t>＜中学校＞</t>
    <rPh sb="1" eb="4">
      <t>チュウガッコウ</t>
    </rPh>
    <phoneticPr fontId="2"/>
  </si>
  <si>
    <t>（注）　生徒数の（　）は特別支援学級の生徒数で内数</t>
    <rPh sb="1" eb="2">
      <t>チュウ</t>
    </rPh>
    <rPh sb="4" eb="7">
      <t>セイトスウ</t>
    </rPh>
    <rPh sb="12" eb="14">
      <t>トクベツ</t>
    </rPh>
    <rPh sb="14" eb="16">
      <t>シエン</t>
    </rPh>
    <rPh sb="16" eb="18">
      <t>ガッキュウ</t>
    </rPh>
    <rPh sb="19" eb="22">
      <t>セイトスウ</t>
    </rPh>
    <rPh sb="23" eb="24">
      <t>ナイ</t>
    </rPh>
    <rPh sb="24" eb="25">
      <t>スウ</t>
    </rPh>
    <phoneticPr fontId="2"/>
  </si>
  <si>
    <t>児      童      数</t>
    <rPh sb="0" eb="1">
      <t>コ</t>
    </rPh>
    <rPh sb="7" eb="8">
      <t>ワラベ</t>
    </rPh>
    <rPh sb="14" eb="15">
      <t>スウ</t>
    </rPh>
    <phoneticPr fontId="2"/>
  </si>
  <si>
    <t>年度</t>
    <rPh sb="0" eb="2">
      <t>ネンド</t>
    </rPh>
    <phoneticPr fontId="6"/>
  </si>
  <si>
    <t>区　　分</t>
    <rPh sb="0" eb="4">
      <t>クブン</t>
    </rPh>
    <phoneticPr fontId="6"/>
  </si>
  <si>
    <t>幼稚園</t>
    <rPh sb="0" eb="3">
      <t>ヨウチエン</t>
    </rPh>
    <phoneticPr fontId="6"/>
  </si>
  <si>
    <t>小学校</t>
    <rPh sb="0" eb="3">
      <t>ショウガッコウ</t>
    </rPh>
    <phoneticPr fontId="6"/>
  </si>
  <si>
    <t>中学校</t>
    <rPh sb="0" eb="3">
      <t>チュウガッコウ</t>
    </rPh>
    <phoneticPr fontId="6"/>
  </si>
  <si>
    <t>特別支援
学校</t>
    <rPh sb="0" eb="2">
      <t>トクベツ</t>
    </rPh>
    <rPh sb="2" eb="4">
      <t>シエン</t>
    </rPh>
    <rPh sb="5" eb="7">
      <t>ガッコウ</t>
    </rPh>
    <phoneticPr fontId="6"/>
  </si>
  <si>
    <t>高等学校</t>
    <rPh sb="0" eb="2">
      <t>コウトウ</t>
    </rPh>
    <rPh sb="2" eb="4">
      <t>ガッコウ</t>
    </rPh>
    <phoneticPr fontId="6"/>
  </si>
  <si>
    <t>備　　　　　　考</t>
    <rPh sb="0" eb="8">
      <t>ビコウ</t>
    </rPh>
    <phoneticPr fontId="6"/>
  </si>
  <si>
    <t>全日制</t>
    <rPh sb="0" eb="3">
      <t>ゼンニチセイ</t>
    </rPh>
    <phoneticPr fontId="6"/>
  </si>
  <si>
    <t>定時制</t>
    <rPh sb="0" eb="3">
      <t>テイジセイ</t>
    </rPh>
    <phoneticPr fontId="6"/>
  </si>
  <si>
    <t>（併置）</t>
    <rPh sb="1" eb="3">
      <t>ヘイチ</t>
    </rPh>
    <phoneticPr fontId="6"/>
  </si>
  <si>
    <t>&lt;1&gt;</t>
  </si>
  <si>
    <t>在学者数</t>
  </si>
  <si>
    <t>&lt;2&gt;</t>
  </si>
  <si>
    <t>学校数</t>
    <rPh sb="0" eb="3">
      <t>ガッコウスウ</t>
    </rPh>
    <phoneticPr fontId="6"/>
  </si>
  <si>
    <t>学級数</t>
    <rPh sb="0" eb="3">
      <t>ガッキュウスウ</t>
    </rPh>
    <phoneticPr fontId="6"/>
  </si>
  <si>
    <t>在学者数</t>
    <rPh sb="0" eb="3">
      <t>ザイガクシャ</t>
    </rPh>
    <rPh sb="3" eb="4">
      <t>スウ</t>
    </rPh>
    <phoneticPr fontId="6"/>
  </si>
  <si>
    <t>&lt;1&gt;</t>
    <phoneticPr fontId="6"/>
  </si>
  <si>
    <t>-</t>
    <phoneticPr fontId="6"/>
  </si>
  <si>
    <t>（注）１　学校数欄の（　）は分校（園）で外数</t>
    <rPh sb="1" eb="2">
      <t>チュウ</t>
    </rPh>
    <rPh sb="5" eb="8">
      <t>ガッコウスウ</t>
    </rPh>
    <rPh sb="8" eb="9">
      <t>ラン</t>
    </rPh>
    <rPh sb="14" eb="16">
      <t>ブンコウ</t>
    </rPh>
    <rPh sb="17" eb="18">
      <t>エン</t>
    </rPh>
    <rPh sb="20" eb="21">
      <t>ソト</t>
    </rPh>
    <rPh sb="21" eb="22">
      <t>スウ</t>
    </rPh>
    <phoneticPr fontId="6"/>
  </si>
  <si>
    <t>　　　２　学校数欄の〈　〉は休校（園）で内数</t>
    <rPh sb="5" eb="8">
      <t>ガッコウスウ</t>
    </rPh>
    <rPh sb="8" eb="9">
      <t>ラン</t>
    </rPh>
    <rPh sb="14" eb="16">
      <t>キュウコウ</t>
    </rPh>
    <rPh sb="17" eb="18">
      <t>エン</t>
    </rPh>
    <rPh sb="20" eb="21">
      <t>ウチ</t>
    </rPh>
    <rPh sb="21" eb="22">
      <t>スウ</t>
    </rPh>
    <phoneticPr fontId="6"/>
  </si>
  <si>
    <t>学校番号</t>
    <rPh sb="0" eb="2">
      <t>ガッコウ</t>
    </rPh>
    <rPh sb="2" eb="4">
      <t>バンゴウ</t>
    </rPh>
    <phoneticPr fontId="6"/>
  </si>
  <si>
    <t>学校名</t>
    <rPh sb="0" eb="3">
      <t>ガッコウメイ</t>
    </rPh>
    <phoneticPr fontId="6"/>
  </si>
  <si>
    <t>学　　　　　級　　　　　数</t>
    <rPh sb="0" eb="13">
      <t>ガッキュウスウ</t>
    </rPh>
    <phoneticPr fontId="6"/>
  </si>
  <si>
    <t>児　　　　　　　　　　童　　　　　　　　　　数</t>
    <rPh sb="0" eb="23">
      <t>ジドウスウ</t>
    </rPh>
    <phoneticPr fontId="6"/>
  </si>
  <si>
    <t>合 計</t>
    <rPh sb="0" eb="3">
      <t>ゴウケイ</t>
    </rPh>
    <phoneticPr fontId="6"/>
  </si>
  <si>
    <t>単  式  学  級</t>
    <rPh sb="0" eb="4">
      <t>タンシキ</t>
    </rPh>
    <rPh sb="6" eb="10">
      <t>ガッキュウ</t>
    </rPh>
    <phoneticPr fontId="6"/>
  </si>
  <si>
    <t>複式学級</t>
    <rPh sb="0" eb="2">
      <t>フクシキ</t>
    </rPh>
    <rPh sb="2" eb="4">
      <t>ガッキュウ</t>
    </rPh>
    <phoneticPr fontId="6"/>
  </si>
  <si>
    <t>特支学級</t>
    <rPh sb="0" eb="1">
      <t>トク</t>
    </rPh>
    <rPh sb="1" eb="2">
      <t>ササ</t>
    </rPh>
    <rPh sb="2" eb="4">
      <t>ガッキュウ</t>
    </rPh>
    <phoneticPr fontId="6"/>
  </si>
  <si>
    <t>合       計</t>
    <rPh sb="0" eb="9">
      <t>ゴウケイ</t>
    </rPh>
    <phoneticPr fontId="6"/>
  </si>
  <si>
    <t>１  学  年</t>
    <rPh sb="3" eb="7">
      <t>ガクネン</t>
    </rPh>
    <phoneticPr fontId="6"/>
  </si>
  <si>
    <t>２  学  年</t>
    <rPh sb="3" eb="7">
      <t>ガクネン</t>
    </rPh>
    <phoneticPr fontId="6"/>
  </si>
  <si>
    <t>３  学  年</t>
    <rPh sb="3" eb="7">
      <t>ガクネン</t>
    </rPh>
    <phoneticPr fontId="6"/>
  </si>
  <si>
    <t>４  学  年</t>
    <rPh sb="3" eb="7">
      <t>ガクネン</t>
    </rPh>
    <phoneticPr fontId="6"/>
  </si>
  <si>
    <t>５  学  年</t>
    <rPh sb="3" eb="7">
      <t>ガクネン</t>
    </rPh>
    <phoneticPr fontId="6"/>
  </si>
  <si>
    <t>６  学  年</t>
    <rPh sb="3" eb="7">
      <t>ガクネン</t>
    </rPh>
    <phoneticPr fontId="6"/>
  </si>
  <si>
    <t>１学年</t>
    <rPh sb="1" eb="3">
      <t>ガクネン</t>
    </rPh>
    <phoneticPr fontId="6"/>
  </si>
  <si>
    <t>２学年</t>
    <rPh sb="1" eb="3">
      <t>ガクネン</t>
    </rPh>
    <phoneticPr fontId="6"/>
  </si>
  <si>
    <t>３学年</t>
    <rPh sb="1" eb="3">
      <t>ガクネン</t>
    </rPh>
    <phoneticPr fontId="6"/>
  </si>
  <si>
    <t>４学年</t>
    <rPh sb="1" eb="3">
      <t>ガクネン</t>
    </rPh>
    <phoneticPr fontId="6"/>
  </si>
  <si>
    <t>５学年</t>
    <rPh sb="1" eb="3">
      <t>ガクネン</t>
    </rPh>
    <phoneticPr fontId="6"/>
  </si>
  <si>
    <t>６学年</t>
    <rPh sb="1" eb="3">
      <t>ガクネン</t>
    </rPh>
    <phoneticPr fontId="6"/>
  </si>
  <si>
    <t>計</t>
    <rPh sb="0" eb="1">
      <t>ケイ</t>
    </rPh>
    <phoneticPr fontId="6"/>
  </si>
  <si>
    <t>男</t>
    <rPh sb="0" eb="1">
      <t>オトコ</t>
    </rPh>
    <phoneticPr fontId="6"/>
  </si>
  <si>
    <t>女</t>
    <rPh sb="0" eb="1">
      <t>オンナ</t>
    </rPh>
    <phoneticPr fontId="6"/>
  </si>
  <si>
    <t>当　仁</t>
    <rPh sb="0" eb="1">
      <t>トウ</t>
    </rPh>
    <rPh sb="2" eb="3">
      <t>ジン</t>
    </rPh>
    <phoneticPr fontId="6"/>
  </si>
  <si>
    <t>博　多</t>
    <rPh sb="0" eb="3">
      <t>ハカタ</t>
    </rPh>
    <phoneticPr fontId="6"/>
  </si>
  <si>
    <t>警　固</t>
    <rPh sb="0" eb="3">
      <t>ケゴ</t>
    </rPh>
    <phoneticPr fontId="6"/>
  </si>
  <si>
    <t>西　新</t>
    <rPh sb="0" eb="3">
      <t>ニシジン</t>
    </rPh>
    <phoneticPr fontId="6"/>
  </si>
  <si>
    <t>春　吉</t>
    <rPh sb="0" eb="3">
      <t>ハルヨシ</t>
    </rPh>
    <phoneticPr fontId="6"/>
  </si>
  <si>
    <t>住　吉</t>
    <rPh sb="0" eb="3">
      <t>スミヨシ</t>
    </rPh>
    <phoneticPr fontId="6"/>
  </si>
  <si>
    <t>草ヶ江</t>
    <rPh sb="0" eb="3">
      <t>クサガエ</t>
    </rPh>
    <phoneticPr fontId="6"/>
  </si>
  <si>
    <t>堅　粕</t>
    <rPh sb="0" eb="3">
      <t>カタカス</t>
    </rPh>
    <phoneticPr fontId="6"/>
  </si>
  <si>
    <t>馬　出</t>
    <rPh sb="0" eb="3">
      <t>マイダシ</t>
    </rPh>
    <phoneticPr fontId="6"/>
  </si>
  <si>
    <t>千　代</t>
    <rPh sb="0" eb="3">
      <t>チヨ</t>
    </rPh>
    <phoneticPr fontId="6"/>
  </si>
  <si>
    <t>原</t>
    <rPh sb="0" eb="1">
      <t>ハラ</t>
    </rPh>
    <phoneticPr fontId="6"/>
  </si>
  <si>
    <t>長　尾</t>
    <rPh sb="0" eb="3">
      <t>ナガオ</t>
    </rPh>
    <phoneticPr fontId="6"/>
  </si>
  <si>
    <t>吉　塚</t>
    <rPh sb="0" eb="3">
      <t>ヨシヅカ</t>
    </rPh>
    <phoneticPr fontId="6"/>
  </si>
  <si>
    <t>東住吉</t>
    <rPh sb="0" eb="3">
      <t>ヒガシスミヨシ</t>
    </rPh>
    <phoneticPr fontId="6"/>
  </si>
  <si>
    <t>筥　松</t>
    <rPh sb="0" eb="3">
      <t>ハコマツ</t>
    </rPh>
    <phoneticPr fontId="6"/>
  </si>
  <si>
    <t>平　尾</t>
    <rPh sb="0" eb="3">
      <t>ヒラオ</t>
    </rPh>
    <phoneticPr fontId="6"/>
  </si>
  <si>
    <t>高　宮</t>
    <rPh sb="0" eb="3">
      <t>タカミヤ</t>
    </rPh>
    <phoneticPr fontId="6"/>
  </si>
  <si>
    <t>姪　浜</t>
    <rPh sb="0" eb="3">
      <t>メイノハマ</t>
    </rPh>
    <phoneticPr fontId="6"/>
  </si>
  <si>
    <t>席　田</t>
    <rPh sb="0" eb="3">
      <t>ムシロダ</t>
    </rPh>
    <phoneticPr fontId="6"/>
  </si>
  <si>
    <t>三　宅</t>
    <rPh sb="0" eb="3">
      <t>ミヤケ</t>
    </rPh>
    <phoneticPr fontId="6"/>
  </si>
  <si>
    <t>花　畑</t>
    <rPh sb="0" eb="3">
      <t>ハナハタ</t>
    </rPh>
    <phoneticPr fontId="6"/>
  </si>
  <si>
    <t>月　隈</t>
    <rPh sb="0" eb="3">
      <t>ツキグマ</t>
    </rPh>
    <phoneticPr fontId="6"/>
  </si>
  <si>
    <t>箱　崎</t>
    <rPh sb="0" eb="3">
      <t>ハコザキ</t>
    </rPh>
    <phoneticPr fontId="6"/>
  </si>
  <si>
    <t>　（注）　　（　）内の数字は特別支援学級の児童数で内数　</t>
    <rPh sb="2" eb="3">
      <t>チュウ</t>
    </rPh>
    <rPh sb="9" eb="10">
      <t>ナイ</t>
    </rPh>
    <rPh sb="11" eb="13">
      <t>スウジ</t>
    </rPh>
    <rPh sb="14" eb="16">
      <t>トクベツ</t>
    </rPh>
    <rPh sb="16" eb="18">
      <t>シエン</t>
    </rPh>
    <rPh sb="18" eb="20">
      <t>ガッキュウ</t>
    </rPh>
    <rPh sb="21" eb="24">
      <t>ジドウスウ</t>
    </rPh>
    <rPh sb="25" eb="27">
      <t>ウチスウ</t>
    </rPh>
    <phoneticPr fontId="6"/>
  </si>
  <si>
    <t>壱　岐</t>
    <rPh sb="0" eb="3">
      <t>イキ</t>
    </rPh>
    <phoneticPr fontId="6"/>
  </si>
  <si>
    <t>能　古</t>
    <rPh sb="0" eb="3">
      <t>ノコ</t>
    </rPh>
    <phoneticPr fontId="6"/>
  </si>
  <si>
    <t>今　宿</t>
    <rPh sb="0" eb="3">
      <t>イマジュク</t>
    </rPh>
    <phoneticPr fontId="6"/>
  </si>
  <si>
    <t>今　津</t>
    <rPh sb="0" eb="1">
      <t>イマ</t>
    </rPh>
    <rPh sb="2" eb="3">
      <t>ヅ</t>
    </rPh>
    <phoneticPr fontId="6"/>
  </si>
  <si>
    <t>玉　川</t>
    <rPh sb="0" eb="3">
      <t>タマガワ</t>
    </rPh>
    <phoneticPr fontId="6"/>
  </si>
  <si>
    <t>高　取</t>
    <rPh sb="0" eb="3">
      <t>タカトリ</t>
    </rPh>
    <phoneticPr fontId="6"/>
  </si>
  <si>
    <t>鳥　飼</t>
    <rPh sb="0" eb="3">
      <t>トリカイ</t>
    </rPh>
    <phoneticPr fontId="6"/>
  </si>
  <si>
    <t>西高宮</t>
    <rPh sb="0" eb="1">
      <t>ニシ</t>
    </rPh>
    <rPh sb="1" eb="3">
      <t>タカミヤ</t>
    </rPh>
    <phoneticPr fontId="6"/>
  </si>
  <si>
    <t>赤　坂</t>
    <rPh sb="0" eb="3">
      <t>アカサカ</t>
    </rPh>
    <phoneticPr fontId="6"/>
  </si>
  <si>
    <t>百　道</t>
    <rPh sb="0" eb="3">
      <t>モモチ</t>
    </rPh>
    <phoneticPr fontId="6"/>
  </si>
  <si>
    <t>曰　佐</t>
    <rPh sb="0" eb="3">
      <t>オサ</t>
    </rPh>
    <phoneticPr fontId="6"/>
  </si>
  <si>
    <t>宮　竹</t>
    <rPh sb="0" eb="3">
      <t>ミヤタケ</t>
    </rPh>
    <phoneticPr fontId="6"/>
  </si>
  <si>
    <t>田　隈</t>
    <rPh sb="0" eb="3">
      <t>タグマ</t>
    </rPh>
    <phoneticPr fontId="6"/>
  </si>
  <si>
    <t>香　椎</t>
    <rPh sb="0" eb="3">
      <t>カシイ</t>
    </rPh>
    <phoneticPr fontId="6"/>
  </si>
  <si>
    <t>多々良</t>
    <rPh sb="0" eb="3">
      <t>タタラ</t>
    </rPh>
    <phoneticPr fontId="6"/>
  </si>
  <si>
    <t>名　島</t>
    <rPh sb="0" eb="3">
      <t>ナジマ</t>
    </rPh>
    <phoneticPr fontId="6"/>
  </si>
  <si>
    <t>大　楠</t>
    <rPh sb="0" eb="3">
      <t>オオクス</t>
    </rPh>
    <phoneticPr fontId="6"/>
  </si>
  <si>
    <t>春　住</t>
    <rPh sb="0" eb="1">
      <t>ハル</t>
    </rPh>
    <rPh sb="2" eb="3">
      <t>スミ</t>
    </rPh>
    <phoneticPr fontId="6"/>
  </si>
  <si>
    <t>板　付</t>
    <rPh sb="0" eb="3">
      <t>イタヅケ</t>
    </rPh>
    <phoneticPr fontId="6"/>
  </si>
  <si>
    <t>那　珂</t>
    <rPh sb="0" eb="3">
      <t>ナカ</t>
    </rPh>
    <phoneticPr fontId="6"/>
  </si>
  <si>
    <t>那珂南</t>
    <rPh sb="0" eb="2">
      <t>ナカ</t>
    </rPh>
    <rPh sb="2" eb="3">
      <t>ミナミ</t>
    </rPh>
    <phoneticPr fontId="6"/>
  </si>
  <si>
    <t>香住丘</t>
    <rPh sb="0" eb="3">
      <t>カスミガオカ</t>
    </rPh>
    <phoneticPr fontId="6"/>
  </si>
  <si>
    <t>東　光</t>
    <rPh sb="0" eb="3">
      <t>トウコウ</t>
    </rPh>
    <phoneticPr fontId="6"/>
  </si>
  <si>
    <t>南当仁</t>
    <rPh sb="0" eb="1">
      <t>ミナミ</t>
    </rPh>
    <rPh sb="1" eb="2">
      <t>トウ</t>
    </rPh>
    <rPh sb="2" eb="3">
      <t>ジン</t>
    </rPh>
    <phoneticPr fontId="6"/>
  </si>
  <si>
    <t>東吉塚</t>
    <rPh sb="0" eb="1">
      <t>ヒガシ</t>
    </rPh>
    <rPh sb="1" eb="3">
      <t>ヨシヅカ</t>
    </rPh>
    <phoneticPr fontId="6"/>
  </si>
  <si>
    <t>若　久</t>
    <rPh sb="0" eb="3">
      <t>ワカヒサ</t>
    </rPh>
    <phoneticPr fontId="6"/>
  </si>
  <si>
    <t>笹　丘</t>
    <rPh sb="0" eb="3">
      <t>ササオカ</t>
    </rPh>
    <phoneticPr fontId="6"/>
  </si>
  <si>
    <t>内　浜</t>
    <rPh sb="0" eb="3">
      <t>ウチハマ</t>
    </rPh>
    <phoneticPr fontId="6"/>
  </si>
  <si>
    <t>室　見</t>
    <rPh sb="0" eb="3">
      <t>ムロミ</t>
    </rPh>
    <phoneticPr fontId="6"/>
  </si>
  <si>
    <t>別　府</t>
    <rPh sb="0" eb="3">
      <t>ベフ</t>
    </rPh>
    <phoneticPr fontId="6"/>
  </si>
  <si>
    <t>和　白</t>
    <rPh sb="0" eb="3">
      <t>ワジロ</t>
    </rPh>
    <phoneticPr fontId="6"/>
  </si>
  <si>
    <t>周船寺</t>
    <rPh sb="0" eb="3">
      <t>スセンジ</t>
    </rPh>
    <phoneticPr fontId="6"/>
  </si>
  <si>
    <t>元　岡</t>
    <rPh sb="0" eb="3">
      <t>モトオカ</t>
    </rPh>
    <phoneticPr fontId="6"/>
  </si>
  <si>
    <t>北　崎</t>
    <rPh sb="0" eb="3">
      <t>キタザキ</t>
    </rPh>
    <phoneticPr fontId="6"/>
  </si>
  <si>
    <t>玄　界</t>
    <rPh sb="0" eb="1">
      <t>ゲン</t>
    </rPh>
    <rPh sb="2" eb="3">
      <t>カイ</t>
    </rPh>
    <phoneticPr fontId="6"/>
  </si>
  <si>
    <t>小　呂</t>
    <rPh sb="0" eb="3">
      <t>オロ</t>
    </rPh>
    <phoneticPr fontId="6"/>
  </si>
  <si>
    <t>千　早</t>
    <rPh sb="0" eb="3">
      <t>チハヤ</t>
    </rPh>
    <phoneticPr fontId="6"/>
  </si>
  <si>
    <t>小　笹</t>
    <rPh sb="0" eb="3">
      <t>オザサ</t>
    </rPh>
    <phoneticPr fontId="6"/>
  </si>
  <si>
    <t>七　隈</t>
    <rPh sb="0" eb="3">
      <t>ナナクマ</t>
    </rPh>
    <phoneticPr fontId="6"/>
  </si>
  <si>
    <t>老　司</t>
    <rPh sb="0" eb="3">
      <t>ロウジ</t>
    </rPh>
    <phoneticPr fontId="6"/>
  </si>
  <si>
    <t>原　西</t>
    <rPh sb="0" eb="1">
      <t>ハラ</t>
    </rPh>
    <rPh sb="2" eb="3">
      <t>ニシ</t>
    </rPh>
    <phoneticPr fontId="6"/>
  </si>
  <si>
    <t>長　住</t>
    <rPh sb="0" eb="3">
      <t>ナガズミ</t>
    </rPh>
    <phoneticPr fontId="6"/>
  </si>
  <si>
    <t>原　北</t>
    <rPh sb="0" eb="1">
      <t>ハラ</t>
    </rPh>
    <rPh sb="2" eb="3">
      <t>キタ</t>
    </rPh>
    <phoneticPr fontId="6"/>
  </si>
  <si>
    <t>筑紫丘</t>
    <rPh sb="0" eb="3">
      <t>チクシガオカ</t>
    </rPh>
    <phoneticPr fontId="6"/>
  </si>
  <si>
    <t>西花畑</t>
    <rPh sb="0" eb="1">
      <t>ニシ</t>
    </rPh>
    <rPh sb="1" eb="3">
      <t>ハナハタ</t>
    </rPh>
    <phoneticPr fontId="6"/>
  </si>
  <si>
    <t>弥　永</t>
    <rPh sb="0" eb="3">
      <t>ヤナガ</t>
    </rPh>
    <phoneticPr fontId="6"/>
  </si>
  <si>
    <t>堤</t>
    <rPh sb="0" eb="1">
      <t>ツツミ</t>
    </rPh>
    <phoneticPr fontId="6"/>
  </si>
  <si>
    <t>飯　倉</t>
    <rPh sb="0" eb="3">
      <t>イイクラ</t>
    </rPh>
    <phoneticPr fontId="6"/>
  </si>
  <si>
    <t>城　浜</t>
    <rPh sb="0" eb="3">
      <t>シロハマ</t>
    </rPh>
    <phoneticPr fontId="6"/>
  </si>
  <si>
    <t>若　宮</t>
    <rPh sb="0" eb="3">
      <t>ワカミヤ</t>
    </rPh>
    <phoneticPr fontId="6"/>
  </si>
  <si>
    <t>城　南</t>
    <rPh sb="0" eb="3">
      <t>ジョウナン</t>
    </rPh>
    <phoneticPr fontId="6"/>
  </si>
  <si>
    <t>勝　馬</t>
    <rPh sb="0" eb="3">
      <t>カツマ</t>
    </rPh>
    <phoneticPr fontId="6"/>
  </si>
  <si>
    <t>志賀島</t>
    <rPh sb="0" eb="3">
      <t>シカシマ</t>
    </rPh>
    <phoneticPr fontId="6"/>
  </si>
  <si>
    <t>西戸崎</t>
    <rPh sb="0" eb="3">
      <t>サイトザキ</t>
    </rPh>
    <phoneticPr fontId="6"/>
  </si>
  <si>
    <t>東花畑</t>
    <rPh sb="0" eb="1">
      <t>ヒガシ</t>
    </rPh>
    <rPh sb="1" eb="3">
      <t>ハナハタ</t>
    </rPh>
    <phoneticPr fontId="6"/>
  </si>
  <si>
    <t>金　山</t>
    <rPh sb="0" eb="3">
      <t>カナヤマ</t>
    </rPh>
    <phoneticPr fontId="6"/>
  </si>
  <si>
    <t>下山門</t>
    <rPh sb="0" eb="3">
      <t>シモヤマト</t>
    </rPh>
    <phoneticPr fontId="6"/>
  </si>
  <si>
    <t>長　丘</t>
    <rPh sb="0" eb="3">
      <t>ナガオカ</t>
    </rPh>
    <phoneticPr fontId="6"/>
  </si>
  <si>
    <t>美和台</t>
    <rPh sb="0" eb="3">
      <t>ミワダイ</t>
    </rPh>
    <phoneticPr fontId="6"/>
  </si>
  <si>
    <t>八　田</t>
    <rPh sb="0" eb="3">
      <t>ハッタ</t>
    </rPh>
    <phoneticPr fontId="6"/>
  </si>
  <si>
    <t>板付北</t>
    <rPh sb="0" eb="2">
      <t>イタヅケ</t>
    </rPh>
    <rPh sb="2" eb="3">
      <t>キタ</t>
    </rPh>
    <phoneticPr fontId="6"/>
  </si>
  <si>
    <t>西長住</t>
    <rPh sb="0" eb="3">
      <t>ニシナガズミ</t>
    </rPh>
    <phoneticPr fontId="6"/>
  </si>
  <si>
    <t>賀　茂</t>
    <rPh sb="0" eb="3">
      <t>カモ</t>
    </rPh>
    <phoneticPr fontId="6"/>
  </si>
  <si>
    <t>脇　山</t>
    <rPh sb="0" eb="3">
      <t>ワキヤマ</t>
    </rPh>
    <phoneticPr fontId="6"/>
  </si>
  <si>
    <t>内　野</t>
    <rPh sb="0" eb="3">
      <t>ウチノ</t>
    </rPh>
    <phoneticPr fontId="6"/>
  </si>
  <si>
    <t>曲　渕</t>
    <rPh sb="0" eb="3">
      <t>マガリフチ</t>
    </rPh>
    <phoneticPr fontId="6"/>
  </si>
  <si>
    <t>入　部</t>
    <rPh sb="0" eb="3">
      <t>イルベ</t>
    </rPh>
    <phoneticPr fontId="6"/>
  </si>
  <si>
    <t>東月隈</t>
    <rPh sb="0" eb="3">
      <t>ヒガシツキグマ</t>
    </rPh>
    <phoneticPr fontId="6"/>
  </si>
  <si>
    <t>有　田</t>
    <rPh sb="0" eb="3">
      <t>アリタ</t>
    </rPh>
    <phoneticPr fontId="6"/>
  </si>
  <si>
    <t>壱岐南</t>
    <rPh sb="0" eb="2">
      <t>イキ</t>
    </rPh>
    <rPh sb="2" eb="3">
      <t>ミナミ</t>
    </rPh>
    <phoneticPr fontId="6"/>
  </si>
  <si>
    <t>和白東</t>
    <rPh sb="0" eb="2">
      <t>ワジロ</t>
    </rPh>
    <rPh sb="2" eb="3">
      <t>ヒガシ</t>
    </rPh>
    <phoneticPr fontId="6"/>
  </si>
  <si>
    <t>片　江</t>
    <rPh sb="0" eb="3">
      <t>カタエ</t>
    </rPh>
    <phoneticPr fontId="6"/>
  </si>
  <si>
    <t>　（注）　　（　）内の数字は特別支援学級の児童数で内数　</t>
    <rPh sb="2" eb="3">
      <t>チュウ</t>
    </rPh>
    <rPh sb="9" eb="10">
      <t>ナイ</t>
    </rPh>
    <rPh sb="11" eb="13">
      <t>スウジ</t>
    </rPh>
    <rPh sb="14" eb="15">
      <t>トク</t>
    </rPh>
    <rPh sb="15" eb="16">
      <t>ベツ</t>
    </rPh>
    <rPh sb="16" eb="18">
      <t>シエン</t>
    </rPh>
    <rPh sb="18" eb="20">
      <t>ガッキュウ</t>
    </rPh>
    <rPh sb="21" eb="24">
      <t>ジドウスウ</t>
    </rPh>
    <rPh sb="25" eb="27">
      <t>ウチスウ</t>
    </rPh>
    <phoneticPr fontId="6"/>
  </si>
  <si>
    <t>野　芥</t>
    <rPh sb="0" eb="3">
      <t>ノケ</t>
    </rPh>
    <phoneticPr fontId="6"/>
  </si>
  <si>
    <t>西　陵</t>
    <rPh sb="0" eb="3">
      <t>セイリョウ</t>
    </rPh>
    <phoneticPr fontId="6"/>
  </si>
  <si>
    <t>舞松原</t>
    <rPh sb="0" eb="3">
      <t>マイマツバラ</t>
    </rPh>
    <phoneticPr fontId="6"/>
  </si>
  <si>
    <t>福　浜</t>
    <rPh sb="0" eb="3">
      <t>フクハマ</t>
    </rPh>
    <phoneticPr fontId="6"/>
  </si>
  <si>
    <t>南片江</t>
    <rPh sb="0" eb="3">
      <t>ミナミカタエ</t>
    </rPh>
    <phoneticPr fontId="6"/>
  </si>
  <si>
    <t>大　原</t>
    <rPh sb="0" eb="3">
      <t>オオハラ</t>
    </rPh>
    <phoneticPr fontId="6"/>
  </si>
  <si>
    <t>香椎東</t>
    <rPh sb="0" eb="2">
      <t>カシイ</t>
    </rPh>
    <rPh sb="2" eb="3">
      <t>ヒガシ</t>
    </rPh>
    <phoneticPr fontId="6"/>
  </si>
  <si>
    <t>弥永西</t>
    <rPh sb="0" eb="2">
      <t>ヤナガ</t>
    </rPh>
    <rPh sb="2" eb="3">
      <t>ニシ</t>
    </rPh>
    <phoneticPr fontId="6"/>
  </si>
  <si>
    <t>東若久</t>
    <rPh sb="0" eb="1">
      <t>ヒガシ</t>
    </rPh>
    <rPh sb="1" eb="3">
      <t>ワカヒサ</t>
    </rPh>
    <phoneticPr fontId="6"/>
  </si>
  <si>
    <t>四箇田</t>
    <rPh sb="0" eb="3">
      <t>シカタ</t>
    </rPh>
    <phoneticPr fontId="6"/>
  </si>
  <si>
    <t>壱岐東</t>
    <rPh sb="0" eb="2">
      <t>イキ</t>
    </rPh>
    <rPh sb="2" eb="3">
      <t>ヒガシ</t>
    </rPh>
    <phoneticPr fontId="6"/>
  </si>
  <si>
    <t>石　丸</t>
    <rPh sb="0" eb="3">
      <t>イシマル</t>
    </rPh>
    <phoneticPr fontId="6"/>
  </si>
  <si>
    <t>鶴　田</t>
    <rPh sb="0" eb="3">
      <t>ツルタ</t>
    </rPh>
    <phoneticPr fontId="6"/>
  </si>
  <si>
    <t>田　島</t>
    <rPh sb="0" eb="3">
      <t>タジマ</t>
    </rPh>
    <phoneticPr fontId="6"/>
  </si>
  <si>
    <t>愛　宕</t>
    <rPh sb="0" eb="3">
      <t>アタゴ</t>
    </rPh>
    <phoneticPr fontId="6"/>
  </si>
  <si>
    <t>福　重</t>
    <rPh sb="0" eb="3">
      <t>フクシゲ</t>
    </rPh>
    <phoneticPr fontId="6"/>
  </si>
  <si>
    <t>三　筑</t>
    <rPh sb="0" eb="3">
      <t>サンチク</t>
    </rPh>
    <phoneticPr fontId="6"/>
  </si>
  <si>
    <t>飯　原</t>
    <rPh sb="0" eb="3">
      <t>イイハラ</t>
    </rPh>
    <phoneticPr fontId="6"/>
  </si>
  <si>
    <t>青　葉</t>
    <rPh sb="0" eb="3">
      <t>アオバ</t>
    </rPh>
    <phoneticPr fontId="6"/>
  </si>
  <si>
    <t>奈　多</t>
    <rPh sb="0" eb="3">
      <t>ナタ</t>
    </rPh>
    <phoneticPr fontId="6"/>
  </si>
  <si>
    <t>野多目</t>
    <rPh sb="0" eb="1">
      <t>ノ</t>
    </rPh>
    <rPh sb="1" eb="2">
      <t>タメ</t>
    </rPh>
    <rPh sb="2" eb="3">
      <t>メ</t>
    </rPh>
    <phoneticPr fontId="6"/>
  </si>
  <si>
    <t>高　木</t>
    <rPh sb="0" eb="3">
      <t>タカギ</t>
    </rPh>
    <phoneticPr fontId="6"/>
  </si>
  <si>
    <t>堤　丘</t>
    <rPh sb="0" eb="3">
      <t>ツツミガオカ</t>
    </rPh>
    <phoneticPr fontId="6"/>
  </si>
  <si>
    <t>有　住</t>
    <rPh sb="0" eb="3">
      <t>アリズミ</t>
    </rPh>
    <phoneticPr fontId="6"/>
  </si>
  <si>
    <t>城　原</t>
    <rPh sb="0" eb="1">
      <t>ジョウ</t>
    </rPh>
    <rPh sb="2" eb="3">
      <t>ハル</t>
    </rPh>
    <phoneticPr fontId="6"/>
  </si>
  <si>
    <t>香椎浜</t>
    <rPh sb="0" eb="3">
      <t>カシイハマ</t>
    </rPh>
    <phoneticPr fontId="6"/>
  </si>
  <si>
    <t>大　池</t>
    <rPh sb="0" eb="3">
      <t>オオイケ</t>
    </rPh>
    <phoneticPr fontId="6"/>
  </si>
  <si>
    <t>早　良</t>
    <rPh sb="0" eb="3">
      <t>サワラ</t>
    </rPh>
    <phoneticPr fontId="6"/>
  </si>
  <si>
    <t>香椎下原</t>
    <rPh sb="0" eb="2">
      <t>カシイ</t>
    </rPh>
    <rPh sb="2" eb="4">
      <t>シモバル</t>
    </rPh>
    <phoneticPr fontId="6"/>
  </si>
  <si>
    <t>弥　生</t>
    <rPh sb="0" eb="3">
      <t>ヤヨイ</t>
    </rPh>
    <phoneticPr fontId="6"/>
  </si>
  <si>
    <t>塩　原</t>
    <rPh sb="0" eb="3">
      <t>シオバル</t>
    </rPh>
    <phoneticPr fontId="6"/>
  </si>
  <si>
    <t>田　村</t>
    <rPh sb="0" eb="3">
      <t>タムラ</t>
    </rPh>
    <phoneticPr fontId="6"/>
  </si>
  <si>
    <t>千早西</t>
    <rPh sb="0" eb="2">
      <t>チハヤ</t>
    </rPh>
    <rPh sb="2" eb="3">
      <t>ニシ</t>
    </rPh>
    <phoneticPr fontId="6"/>
  </si>
  <si>
    <t>東箱崎</t>
    <rPh sb="0" eb="1">
      <t>ヒガシ</t>
    </rPh>
    <rPh sb="1" eb="3">
      <t>ハコザキ</t>
    </rPh>
    <phoneticPr fontId="6"/>
  </si>
  <si>
    <t>柏　原</t>
    <rPh sb="0" eb="3">
      <t>カシハラ</t>
    </rPh>
    <phoneticPr fontId="6"/>
  </si>
  <si>
    <t>飯倉中央</t>
    <rPh sb="0" eb="2">
      <t>イイクラ</t>
    </rPh>
    <rPh sb="2" eb="4">
      <t>チュウオウ</t>
    </rPh>
    <phoneticPr fontId="6"/>
  </si>
  <si>
    <t>玄　洋</t>
    <rPh sb="0" eb="1">
      <t>ゲン</t>
    </rPh>
    <rPh sb="2" eb="3">
      <t>ヨウ</t>
    </rPh>
    <phoneticPr fontId="6"/>
  </si>
  <si>
    <t>小田部</t>
    <rPh sb="0" eb="3">
      <t>オタベ</t>
    </rPh>
    <phoneticPr fontId="6"/>
  </si>
  <si>
    <t>香　陵</t>
    <rPh sb="0" eb="3">
      <t>コウリョウ</t>
    </rPh>
    <phoneticPr fontId="6"/>
  </si>
  <si>
    <t>百道浜</t>
    <rPh sb="0" eb="3">
      <t>モモチハマ</t>
    </rPh>
    <phoneticPr fontId="6"/>
  </si>
  <si>
    <t>松　島</t>
    <rPh sb="0" eb="3">
      <t>マツシマ</t>
    </rPh>
    <phoneticPr fontId="6"/>
  </si>
  <si>
    <t>横　手</t>
    <rPh sb="0" eb="3">
      <t>ヨコテ</t>
    </rPh>
    <phoneticPr fontId="6"/>
  </si>
  <si>
    <t>三　苫</t>
    <rPh sb="0" eb="3">
      <t>ミトマ</t>
    </rPh>
    <phoneticPr fontId="6"/>
  </si>
  <si>
    <t>愛宕浜</t>
    <rPh sb="0" eb="3">
      <t>アタゴハマ</t>
    </rPh>
    <phoneticPr fontId="6"/>
  </si>
  <si>
    <t>姪　北</t>
    <rPh sb="0" eb="1">
      <t>メイ</t>
    </rPh>
    <rPh sb="2" eb="3">
      <t>キタ</t>
    </rPh>
    <phoneticPr fontId="6"/>
  </si>
  <si>
    <t>照　葉</t>
    <rPh sb="0" eb="1">
      <t>アキラ</t>
    </rPh>
    <rPh sb="2" eb="3">
      <t>ハ</t>
    </rPh>
    <phoneticPr fontId="6"/>
  </si>
  <si>
    <t>学　　級　　数</t>
    <rPh sb="0" eb="7">
      <t>ガッキュウスウ</t>
    </rPh>
    <phoneticPr fontId="6"/>
  </si>
  <si>
    <t>生　　　　　　　　徒　　　　　　　　数　</t>
    <rPh sb="0" eb="19">
      <t>セイトスウ</t>
    </rPh>
    <phoneticPr fontId="6"/>
  </si>
  <si>
    <t>合　計</t>
    <rPh sb="0" eb="3">
      <t>ゴウケイ</t>
    </rPh>
    <phoneticPr fontId="6"/>
  </si>
  <si>
    <t>合　　　　計</t>
    <rPh sb="0" eb="6">
      <t>ゴウケイ</t>
    </rPh>
    <phoneticPr fontId="6"/>
  </si>
  <si>
    <t>１　　学　　年</t>
    <rPh sb="3" eb="7">
      <t>ガクネン</t>
    </rPh>
    <phoneticPr fontId="6"/>
  </si>
  <si>
    <t>２　　学　　年</t>
    <rPh sb="3" eb="7">
      <t>ガクネン</t>
    </rPh>
    <phoneticPr fontId="6"/>
  </si>
  <si>
    <t>３　　学　　年</t>
    <rPh sb="3" eb="7">
      <t>ガクネン</t>
    </rPh>
    <phoneticPr fontId="6"/>
  </si>
  <si>
    <t>計　</t>
    <rPh sb="0" eb="1">
      <t>ケイ</t>
    </rPh>
    <phoneticPr fontId="6"/>
  </si>
  <si>
    <t>箱　　崎</t>
    <rPh sb="0" eb="4">
      <t>ハコザキ</t>
    </rPh>
    <phoneticPr fontId="6"/>
  </si>
  <si>
    <t>福　　岡</t>
    <rPh sb="0" eb="4">
      <t>フクオカ</t>
    </rPh>
    <phoneticPr fontId="6"/>
  </si>
  <si>
    <t>千　　代</t>
    <rPh sb="0" eb="4">
      <t>チヨ</t>
    </rPh>
    <phoneticPr fontId="6"/>
  </si>
  <si>
    <t>東　　光</t>
    <rPh sb="0" eb="4">
      <t>トウコウ</t>
    </rPh>
    <phoneticPr fontId="6"/>
  </si>
  <si>
    <t>博　　多</t>
    <rPh sb="0" eb="4">
      <t>ハカタ</t>
    </rPh>
    <phoneticPr fontId="6"/>
  </si>
  <si>
    <t>春　　吉</t>
    <rPh sb="0" eb="4">
      <t>ハルヨシ</t>
    </rPh>
    <phoneticPr fontId="6"/>
  </si>
  <si>
    <t>舞　　鶴</t>
    <rPh sb="0" eb="4">
      <t>マイヅル</t>
    </rPh>
    <phoneticPr fontId="6"/>
  </si>
  <si>
    <t>高　　宮</t>
    <rPh sb="0" eb="4">
      <t>タカミヤ</t>
    </rPh>
    <phoneticPr fontId="6"/>
  </si>
  <si>
    <t>三　　宅</t>
    <rPh sb="0" eb="4">
      <t>ミヤケ</t>
    </rPh>
    <phoneticPr fontId="6"/>
  </si>
  <si>
    <t>警　　固</t>
    <rPh sb="0" eb="4">
      <t>ケゴ</t>
    </rPh>
    <phoneticPr fontId="6"/>
  </si>
  <si>
    <t>当　　仁</t>
    <rPh sb="0" eb="1">
      <t>トウ</t>
    </rPh>
    <rPh sb="3" eb="4">
      <t>ジン</t>
    </rPh>
    <phoneticPr fontId="6"/>
  </si>
  <si>
    <t>城　　西</t>
    <rPh sb="0" eb="4">
      <t>ジョウセイ</t>
    </rPh>
    <phoneticPr fontId="6"/>
  </si>
  <si>
    <t>百　　道</t>
    <rPh sb="0" eb="4">
      <t>モモチ</t>
    </rPh>
    <phoneticPr fontId="6"/>
  </si>
  <si>
    <t>西福岡</t>
    <rPh sb="0" eb="2">
      <t>ニシフク</t>
    </rPh>
    <rPh sb="2" eb="3">
      <t>オカ</t>
    </rPh>
    <phoneticPr fontId="6"/>
  </si>
  <si>
    <t>姪　　浜</t>
    <rPh sb="0" eb="4">
      <t>メイノハマ</t>
    </rPh>
    <phoneticPr fontId="6"/>
  </si>
  <si>
    <t>玄　　洋</t>
    <rPh sb="0" eb="1">
      <t>ゲン</t>
    </rPh>
    <rPh sb="3" eb="4">
      <t>ヨウ</t>
    </rPh>
    <phoneticPr fontId="6"/>
  </si>
  <si>
    <t>能　　古</t>
    <rPh sb="0" eb="4">
      <t>ノコ</t>
    </rPh>
    <phoneticPr fontId="6"/>
  </si>
  <si>
    <t>香椎第１</t>
    <rPh sb="0" eb="2">
      <t>カシイ</t>
    </rPh>
    <rPh sb="2" eb="3">
      <t>ダイ</t>
    </rPh>
    <phoneticPr fontId="6"/>
  </si>
  <si>
    <t>住　　吉</t>
    <rPh sb="0" eb="4">
      <t>スミヨシ</t>
    </rPh>
    <phoneticPr fontId="6"/>
  </si>
  <si>
    <t>花　　畑</t>
    <rPh sb="0" eb="4">
      <t>ハナハタ</t>
    </rPh>
    <phoneticPr fontId="6"/>
  </si>
  <si>
    <t>高　　取</t>
    <rPh sb="0" eb="4">
      <t>タカトリ</t>
    </rPh>
    <phoneticPr fontId="6"/>
  </si>
  <si>
    <t>友　　泉</t>
    <rPh sb="0" eb="4">
      <t>ユウセン</t>
    </rPh>
    <phoneticPr fontId="6"/>
  </si>
  <si>
    <t>（注）　（　）内の数字は特別支援学級の生徒数で内数</t>
    <rPh sb="1" eb="2">
      <t>チュウ</t>
    </rPh>
    <rPh sb="7" eb="8">
      <t>ナイ</t>
    </rPh>
    <rPh sb="9" eb="11">
      <t>スウジ</t>
    </rPh>
    <rPh sb="12" eb="14">
      <t>トクベツ</t>
    </rPh>
    <rPh sb="14" eb="16">
      <t>シエン</t>
    </rPh>
    <rPh sb="16" eb="18">
      <t>ガッキュウ</t>
    </rPh>
    <rPh sb="19" eb="22">
      <t>セイトスウ</t>
    </rPh>
    <rPh sb="23" eb="25">
      <t>ウチスウ</t>
    </rPh>
    <phoneticPr fontId="6"/>
  </si>
  <si>
    <t>三　　筑</t>
    <rPh sb="0" eb="4">
      <t>サンチク</t>
    </rPh>
    <phoneticPr fontId="6"/>
  </si>
  <si>
    <t>那　　珂</t>
    <rPh sb="0" eb="4">
      <t>ナカ</t>
    </rPh>
    <phoneticPr fontId="6"/>
  </si>
  <si>
    <t>和　　白</t>
    <rPh sb="0" eb="4">
      <t>ワジロ</t>
    </rPh>
    <phoneticPr fontId="6"/>
  </si>
  <si>
    <t>金　　武</t>
    <rPh sb="0" eb="4">
      <t>カナタケ</t>
    </rPh>
    <phoneticPr fontId="6"/>
  </si>
  <si>
    <t>吉　　塚</t>
    <rPh sb="0" eb="4">
      <t>ヨシヅカ</t>
    </rPh>
    <phoneticPr fontId="6"/>
  </si>
  <si>
    <t>城　　南</t>
    <rPh sb="0" eb="4">
      <t>ジョウナン</t>
    </rPh>
    <phoneticPr fontId="6"/>
  </si>
  <si>
    <t>元　　岡</t>
    <rPh sb="0" eb="4">
      <t>モトオカ</t>
    </rPh>
    <phoneticPr fontId="6"/>
  </si>
  <si>
    <t>北　　崎</t>
    <rPh sb="0" eb="4">
      <t>キタザキ</t>
    </rPh>
    <phoneticPr fontId="6"/>
  </si>
  <si>
    <t>平　　尾</t>
    <rPh sb="0" eb="4">
      <t>ヒラオ</t>
    </rPh>
    <phoneticPr fontId="6"/>
  </si>
  <si>
    <t>玄　　界</t>
    <rPh sb="0" eb="4">
      <t>ゲンカイ</t>
    </rPh>
    <phoneticPr fontId="6"/>
  </si>
  <si>
    <t>梅　　林</t>
    <rPh sb="0" eb="4">
      <t>ウメバヤシ</t>
    </rPh>
    <phoneticPr fontId="6"/>
  </si>
  <si>
    <t>長　　尾</t>
    <rPh sb="0" eb="4">
      <t>ナガオ</t>
    </rPh>
    <phoneticPr fontId="6"/>
  </si>
  <si>
    <t>小　　呂</t>
    <rPh sb="0" eb="4">
      <t>オロ</t>
    </rPh>
    <phoneticPr fontId="6"/>
  </si>
  <si>
    <t>志　　賀</t>
    <rPh sb="0" eb="4">
      <t>シカ</t>
    </rPh>
    <phoneticPr fontId="6"/>
  </si>
  <si>
    <t>香椎第２</t>
    <rPh sb="0" eb="2">
      <t>カシイ</t>
    </rPh>
    <rPh sb="2" eb="3">
      <t>ダイ</t>
    </rPh>
    <phoneticPr fontId="6"/>
  </si>
  <si>
    <t>曰　　佐</t>
    <rPh sb="0" eb="4">
      <t>オサ</t>
    </rPh>
    <phoneticPr fontId="6"/>
  </si>
  <si>
    <t>席　　田</t>
    <rPh sb="0" eb="4">
      <t>ムシロダ</t>
    </rPh>
    <phoneticPr fontId="6"/>
  </si>
  <si>
    <t>壱　　岐</t>
    <rPh sb="0" eb="4">
      <t>イキ</t>
    </rPh>
    <phoneticPr fontId="6"/>
  </si>
  <si>
    <t>早　　良</t>
    <rPh sb="0" eb="4">
      <t>サワラ</t>
    </rPh>
    <phoneticPr fontId="6"/>
  </si>
  <si>
    <t>多々良中央</t>
    <rPh sb="0" eb="3">
      <t>タタラ</t>
    </rPh>
    <rPh sb="3" eb="5">
      <t>チュウオウ</t>
    </rPh>
    <phoneticPr fontId="6"/>
  </si>
  <si>
    <t>原　　北</t>
    <rPh sb="0" eb="1">
      <t>ハラ</t>
    </rPh>
    <rPh sb="3" eb="4">
      <t>キタ</t>
    </rPh>
    <phoneticPr fontId="6"/>
  </si>
  <si>
    <t>長　　丘</t>
    <rPh sb="0" eb="4">
      <t>ナガオカ</t>
    </rPh>
    <phoneticPr fontId="6"/>
  </si>
  <si>
    <t>西　　陵</t>
    <rPh sb="0" eb="4">
      <t>セイリョウ</t>
    </rPh>
    <phoneticPr fontId="6"/>
  </si>
  <si>
    <t>田　　隈</t>
    <rPh sb="0" eb="4">
      <t>タグマ</t>
    </rPh>
    <phoneticPr fontId="6"/>
  </si>
  <si>
    <t>和白丘</t>
    <rPh sb="0" eb="3">
      <t>ワジロガオカ</t>
    </rPh>
    <phoneticPr fontId="6"/>
  </si>
  <si>
    <t>内　　浜</t>
    <rPh sb="0" eb="4">
      <t>ウチハマ</t>
    </rPh>
    <phoneticPr fontId="6"/>
  </si>
  <si>
    <t>老　　司</t>
    <rPh sb="0" eb="4">
      <t>ロウジ</t>
    </rPh>
    <phoneticPr fontId="6"/>
  </si>
  <si>
    <t>次郎丸</t>
    <rPh sb="0" eb="3">
      <t>ジロウマル</t>
    </rPh>
    <phoneticPr fontId="6"/>
  </si>
  <si>
    <t>香椎第３</t>
    <rPh sb="0" eb="2">
      <t>カシイ</t>
    </rPh>
    <rPh sb="2" eb="3">
      <t>ダイ</t>
    </rPh>
    <phoneticPr fontId="6"/>
  </si>
  <si>
    <t>柏　　原</t>
    <rPh sb="0" eb="4">
      <t>カシハラ</t>
    </rPh>
    <phoneticPr fontId="6"/>
  </si>
  <si>
    <t>城　　香</t>
    <rPh sb="0" eb="4">
      <t>ジョウコウ</t>
    </rPh>
    <phoneticPr fontId="6"/>
  </si>
  <si>
    <t>片　　江</t>
    <rPh sb="0" eb="4">
      <t>カタエ</t>
    </rPh>
    <phoneticPr fontId="6"/>
  </si>
  <si>
    <t>壱岐丘</t>
    <rPh sb="0" eb="2">
      <t>イキ</t>
    </rPh>
    <rPh sb="2" eb="3">
      <t>オカ</t>
    </rPh>
    <phoneticPr fontId="6"/>
  </si>
  <si>
    <t>板　　付</t>
    <rPh sb="0" eb="4">
      <t>イタヅケ</t>
    </rPh>
    <phoneticPr fontId="6"/>
  </si>
  <si>
    <t>宮　　竹</t>
    <rPh sb="0" eb="4">
      <t>ミヤタケ</t>
    </rPh>
    <phoneticPr fontId="6"/>
  </si>
  <si>
    <t>横　　手</t>
    <rPh sb="0" eb="4">
      <t>ヨコテ</t>
    </rPh>
    <phoneticPr fontId="6"/>
  </si>
  <si>
    <t>原中央</t>
    <rPh sb="0" eb="1">
      <t>ハラ</t>
    </rPh>
    <rPh sb="1" eb="3">
      <t>チュウオウ</t>
    </rPh>
    <phoneticPr fontId="6"/>
  </si>
  <si>
    <t>青　　葉</t>
    <rPh sb="0" eb="4">
      <t>アオバ</t>
    </rPh>
    <phoneticPr fontId="6"/>
  </si>
  <si>
    <t>野　　間</t>
    <rPh sb="0" eb="4">
      <t>ノマ</t>
    </rPh>
    <phoneticPr fontId="6"/>
  </si>
  <si>
    <t>松　　崎</t>
    <rPh sb="0" eb="4">
      <t>マツザキ</t>
    </rPh>
    <phoneticPr fontId="6"/>
  </si>
  <si>
    <t>箱崎清松</t>
    <rPh sb="0" eb="4">
      <t>ハコザキセイショウ</t>
    </rPh>
    <phoneticPr fontId="6"/>
  </si>
  <si>
    <t>学級数</t>
    <rPh sb="0" eb="3">
      <t>ガッキュウスウ</t>
    </rPh>
    <phoneticPr fontId="15"/>
  </si>
  <si>
    <t>中　　学　　校</t>
    <rPh sb="0" eb="7">
      <t>チュウガッコウ</t>
    </rPh>
    <phoneticPr fontId="15"/>
  </si>
  <si>
    <t>小　　学　　校</t>
    <rPh sb="0" eb="7">
      <t>ショウガッコウ</t>
    </rPh>
    <phoneticPr fontId="15"/>
  </si>
  <si>
    <t>福　岡　市　教　育　委　員　会</t>
    <rPh sb="0" eb="1">
      <t>フク</t>
    </rPh>
    <rPh sb="2" eb="3">
      <t>オカ</t>
    </rPh>
    <rPh sb="4" eb="5">
      <t>シ</t>
    </rPh>
    <rPh sb="6" eb="7">
      <t>キョウ</t>
    </rPh>
    <rPh sb="8" eb="9">
      <t>イク</t>
    </rPh>
    <rPh sb="10" eb="11">
      <t>イ</t>
    </rPh>
    <rPh sb="12" eb="13">
      <t>イン</t>
    </rPh>
    <rPh sb="14" eb="15">
      <t>カイ</t>
    </rPh>
    <phoneticPr fontId="2"/>
  </si>
  <si>
    <t>目　　次</t>
    <rPh sb="0" eb="1">
      <t>メ</t>
    </rPh>
    <rPh sb="3" eb="4">
      <t>ツギ</t>
    </rPh>
    <phoneticPr fontId="2"/>
  </si>
  <si>
    <t>１</t>
    <phoneticPr fontId="2"/>
  </si>
  <si>
    <t>-</t>
    <phoneticPr fontId="2"/>
  </si>
  <si>
    <t>金　武</t>
    <rPh sb="0" eb="3">
      <t>カナタケ</t>
    </rPh>
    <phoneticPr fontId="6"/>
  </si>
  <si>
    <t>複式学級</t>
    <rPh sb="0" eb="2">
      <t>フクシキ</t>
    </rPh>
    <rPh sb="2" eb="4">
      <t>ガッキュウ</t>
    </rPh>
    <phoneticPr fontId="2"/>
  </si>
  <si>
    <t>普　通　学　級</t>
    <rPh sb="0" eb="3">
      <t>フツウ</t>
    </rPh>
    <rPh sb="4" eb="7">
      <t>ガッキュウ</t>
    </rPh>
    <phoneticPr fontId="6"/>
  </si>
  <si>
    <t/>
  </si>
  <si>
    <t>-</t>
    <phoneticPr fontId="2"/>
  </si>
  <si>
    <t>特支学級</t>
    <rPh sb="0" eb="1">
      <t>トク</t>
    </rPh>
    <rPh sb="1" eb="2">
      <t>シ</t>
    </rPh>
    <rPh sb="2" eb="4">
      <t>ガッキュウ</t>
    </rPh>
    <phoneticPr fontId="6"/>
  </si>
  <si>
    <t>西　都</t>
    <rPh sb="0" eb="1">
      <t>ニシ</t>
    </rPh>
    <rPh sb="2" eb="3">
      <t>ト</t>
    </rPh>
    <phoneticPr fontId="6"/>
  </si>
  <si>
    <t>-</t>
    <phoneticPr fontId="2"/>
  </si>
  <si>
    <t>和白</t>
  </si>
  <si>
    <t>香椎第２</t>
  </si>
  <si>
    <t>元岡</t>
  </si>
  <si>
    <t>高取</t>
  </si>
  <si>
    <t>友泉</t>
  </si>
  <si>
    <t>玄洋</t>
  </si>
  <si>
    <t>百道</t>
  </si>
  <si>
    <t>姪浜</t>
  </si>
  <si>
    <t>和白丘</t>
  </si>
  <si>
    <t>城南</t>
  </si>
  <si>
    <t>内浜</t>
  </si>
  <si>
    <t>高宮</t>
  </si>
  <si>
    <t>三宅</t>
  </si>
  <si>
    <t>平尾</t>
  </si>
  <si>
    <t>田隈</t>
  </si>
  <si>
    <t>金武</t>
  </si>
  <si>
    <t>香椎第１</t>
  </si>
  <si>
    <t>香椎第３</t>
  </si>
  <si>
    <t>下山門</t>
  </si>
  <si>
    <t>長丘</t>
  </si>
  <si>
    <t>原北</t>
  </si>
  <si>
    <t>壱岐</t>
  </si>
  <si>
    <t>城西</t>
  </si>
  <si>
    <t>箱崎清松</t>
  </si>
  <si>
    <t>那珂</t>
  </si>
  <si>
    <t>西福岡</t>
  </si>
  <si>
    <t>柏原</t>
  </si>
  <si>
    <t>三筑</t>
  </si>
  <si>
    <t>次郎丸</t>
  </si>
  <si>
    <t>席田</t>
  </si>
  <si>
    <t>原</t>
  </si>
  <si>
    <t>花畑</t>
  </si>
  <si>
    <t>多々良</t>
  </si>
  <si>
    <t>春吉</t>
  </si>
  <si>
    <t>当仁</t>
  </si>
  <si>
    <t>原中央</t>
  </si>
  <si>
    <t>照葉</t>
  </si>
  <si>
    <t>横手</t>
  </si>
  <si>
    <t>片江</t>
  </si>
  <si>
    <t>板付</t>
  </si>
  <si>
    <t>松崎</t>
  </si>
  <si>
    <t>野間</t>
  </si>
  <si>
    <t>箱崎</t>
  </si>
  <si>
    <t>筑紫丘</t>
  </si>
  <si>
    <t>老司</t>
  </si>
  <si>
    <t>梅林</t>
  </si>
  <si>
    <t>警固</t>
  </si>
  <si>
    <t>青葉</t>
  </si>
  <si>
    <t>吉塚</t>
  </si>
  <si>
    <t>長尾</t>
  </si>
  <si>
    <t>宮竹</t>
  </si>
  <si>
    <t>東住吉</t>
  </si>
  <si>
    <t>曰佐</t>
  </si>
  <si>
    <t>早良</t>
  </si>
  <si>
    <t>住吉</t>
  </si>
  <si>
    <t>壱岐丘</t>
  </si>
  <si>
    <t>西陵</t>
  </si>
  <si>
    <t>博多</t>
  </si>
  <si>
    <t>城香</t>
  </si>
  <si>
    <t>志賀</t>
  </si>
  <si>
    <t>福岡</t>
  </si>
  <si>
    <t>東光</t>
  </si>
  <si>
    <t>舞鶴</t>
  </si>
  <si>
    <t>北崎</t>
  </si>
  <si>
    <t>能古</t>
  </si>
  <si>
    <t>千代</t>
  </si>
  <si>
    <t>玄界</t>
  </si>
  <si>
    <t>小呂</t>
  </si>
  <si>
    <t>西高宮</t>
  </si>
  <si>
    <t>名島</t>
  </si>
  <si>
    <t>松島</t>
  </si>
  <si>
    <t>今宿</t>
  </si>
  <si>
    <t>別府</t>
  </si>
  <si>
    <t>西新</t>
  </si>
  <si>
    <t>西都</t>
  </si>
  <si>
    <t>千早</t>
  </si>
  <si>
    <t>草ヶ江</t>
  </si>
  <si>
    <t>野多目</t>
  </si>
  <si>
    <t>香椎</t>
  </si>
  <si>
    <t>香椎東</t>
  </si>
  <si>
    <t>小田部</t>
  </si>
  <si>
    <t>室見</t>
  </si>
  <si>
    <t>筥松</t>
  </si>
  <si>
    <t>南当仁</t>
  </si>
  <si>
    <t>七隈</t>
  </si>
  <si>
    <t>南片江</t>
  </si>
  <si>
    <t>舞松原</t>
  </si>
  <si>
    <t>春住</t>
  </si>
  <si>
    <t>姪北</t>
  </si>
  <si>
    <t>那珂南</t>
  </si>
  <si>
    <t>長住</t>
  </si>
  <si>
    <t>若久</t>
  </si>
  <si>
    <t>周船寺</t>
  </si>
  <si>
    <t>東若久</t>
  </si>
  <si>
    <t>若宮</t>
  </si>
  <si>
    <t>赤坂</t>
  </si>
  <si>
    <t>入部</t>
  </si>
  <si>
    <t>月隈</t>
  </si>
  <si>
    <t>高木</t>
  </si>
  <si>
    <t>西戸崎</t>
  </si>
  <si>
    <t>大原</t>
  </si>
  <si>
    <t>香陵</t>
  </si>
  <si>
    <t>福重</t>
  </si>
  <si>
    <t>千早西</t>
  </si>
  <si>
    <t>馬出</t>
  </si>
  <si>
    <t>板付北</t>
  </si>
  <si>
    <t>内野</t>
  </si>
  <si>
    <t>東箱崎</t>
  </si>
  <si>
    <t>弥永</t>
  </si>
  <si>
    <t>香椎浜</t>
  </si>
  <si>
    <t>西長住</t>
  </si>
  <si>
    <t>堤丘</t>
  </si>
  <si>
    <t>堅粕</t>
  </si>
  <si>
    <t>有住</t>
  </si>
  <si>
    <t>福浜</t>
  </si>
  <si>
    <t>城浜</t>
  </si>
  <si>
    <t>今津</t>
  </si>
  <si>
    <t>脇山</t>
  </si>
  <si>
    <t>勝馬</t>
  </si>
  <si>
    <t>志賀島</t>
  </si>
  <si>
    <t>香住丘</t>
  </si>
  <si>
    <t>美和台</t>
  </si>
  <si>
    <t>香椎下原</t>
  </si>
  <si>
    <t>小笹</t>
  </si>
  <si>
    <t>西花畑</t>
  </si>
  <si>
    <t>三苫</t>
  </si>
  <si>
    <t>塩原</t>
  </si>
  <si>
    <t>鳥飼</t>
  </si>
  <si>
    <t>玉川</t>
  </si>
  <si>
    <t>原西</t>
  </si>
  <si>
    <t>田村</t>
  </si>
  <si>
    <t>和白東</t>
  </si>
  <si>
    <t>野芥</t>
  </si>
  <si>
    <t>笹丘</t>
  </si>
  <si>
    <t>賀茂</t>
  </si>
  <si>
    <t>壱岐南</t>
  </si>
  <si>
    <t>田島</t>
  </si>
  <si>
    <t>奈多</t>
  </si>
  <si>
    <t>八田</t>
  </si>
  <si>
    <t>石丸</t>
  </si>
  <si>
    <t>百道浜</t>
  </si>
  <si>
    <t>飯倉</t>
  </si>
  <si>
    <t>東月隈</t>
  </si>
  <si>
    <t>堤</t>
  </si>
  <si>
    <t>東花畑</t>
  </si>
  <si>
    <t>大池</t>
  </si>
  <si>
    <t>東吉塚</t>
  </si>
  <si>
    <t>飯原</t>
  </si>
  <si>
    <t>愛宕浜</t>
  </si>
  <si>
    <t>鶴田</t>
  </si>
  <si>
    <t>城原</t>
  </si>
  <si>
    <t>弥永西</t>
  </si>
  <si>
    <t>四箇田</t>
  </si>
  <si>
    <t>弥生</t>
  </si>
  <si>
    <t>大楠</t>
  </si>
  <si>
    <t>飯倉中央</t>
  </si>
  <si>
    <t>金山</t>
  </si>
  <si>
    <t>壱岐東</t>
  </si>
  <si>
    <t>和白幼稚園、赤坂幼稚園、入部幼稚園、</t>
    <rPh sb="0" eb="2">
      <t>ワジロ</t>
    </rPh>
    <rPh sb="6" eb="8">
      <t>アカサカ</t>
    </rPh>
    <rPh sb="8" eb="11">
      <t>ヨウチエン</t>
    </rPh>
    <rPh sb="12" eb="14">
      <t>イルベ</t>
    </rPh>
    <rPh sb="14" eb="17">
      <t>ヨウチエン</t>
    </rPh>
    <phoneticPr fontId="2"/>
  </si>
  <si>
    <t>内野幼稚園、脇山幼稚園、姪浜幼稚園廃園</t>
    <rPh sb="6" eb="8">
      <t>ワキヤマ</t>
    </rPh>
    <rPh sb="8" eb="11">
      <t>ヨウチエン</t>
    </rPh>
    <rPh sb="12" eb="14">
      <t>メイノハマ</t>
    </rPh>
    <rPh sb="14" eb="17">
      <t>ヨウチエン</t>
    </rPh>
    <rPh sb="17" eb="19">
      <t>ハイエン</t>
    </rPh>
    <phoneticPr fontId="2"/>
  </si>
  <si>
    <t>照葉北</t>
  </si>
  <si>
    <t>照葉北</t>
    <rPh sb="0" eb="2">
      <t>テリハ</t>
    </rPh>
    <rPh sb="2" eb="3">
      <t>キタ</t>
    </rPh>
    <phoneticPr fontId="6"/>
  </si>
  <si>
    <t>［小学部］</t>
    <rPh sb="1" eb="4">
      <t>ショウガクブ</t>
    </rPh>
    <phoneticPr fontId="6"/>
  </si>
  <si>
    <t>学　  級  　数</t>
    <rPh sb="0" eb="9">
      <t>ガッキュウスウ</t>
    </rPh>
    <phoneticPr fontId="6"/>
  </si>
  <si>
    <t>合計</t>
    <rPh sb="0" eb="2">
      <t>ゴウケイ</t>
    </rPh>
    <phoneticPr fontId="6"/>
  </si>
  <si>
    <t>単　　　式</t>
    <rPh sb="0" eb="5">
      <t>タンシキ</t>
    </rPh>
    <phoneticPr fontId="6"/>
  </si>
  <si>
    <t>複　式</t>
    <rPh sb="0" eb="3">
      <t>フクシキ</t>
    </rPh>
    <phoneticPr fontId="6"/>
  </si>
  <si>
    <t>福岡中央</t>
    <rPh sb="0" eb="2">
      <t>フクオカ</t>
    </rPh>
    <rPh sb="2" eb="4">
      <t>チュウオウ</t>
    </rPh>
    <phoneticPr fontId="6"/>
  </si>
  <si>
    <t>屋形原</t>
    <rPh sb="0" eb="3">
      <t>ヤカタバル</t>
    </rPh>
    <phoneticPr fontId="6"/>
  </si>
  <si>
    <t>南福岡</t>
    <rPh sb="0" eb="3">
      <t>ミナミフクオカ</t>
    </rPh>
    <phoneticPr fontId="6"/>
  </si>
  <si>
    <t>東福岡</t>
    <rPh sb="0" eb="1">
      <t>ヒガシ</t>
    </rPh>
    <rPh sb="1" eb="3">
      <t>フクオカ</t>
    </rPh>
    <phoneticPr fontId="6"/>
  </si>
  <si>
    <t>生の松原</t>
    <rPh sb="0" eb="1">
      <t>イキ</t>
    </rPh>
    <rPh sb="2" eb="4">
      <t>マツバラ</t>
    </rPh>
    <phoneticPr fontId="6"/>
  </si>
  <si>
    <t>今　津</t>
    <rPh sb="0" eb="3">
      <t>イマヅ</t>
    </rPh>
    <phoneticPr fontId="6"/>
  </si>
  <si>
    <t>［中学部］</t>
    <rPh sb="1" eb="2">
      <t>チュウ</t>
    </rPh>
    <rPh sb="2" eb="4">
      <t>ショウガクブ</t>
    </rPh>
    <phoneticPr fontId="6"/>
  </si>
  <si>
    <t>学　級　数</t>
    <rPh sb="0" eb="5">
      <t>ガッキュウスウ</t>
    </rPh>
    <phoneticPr fontId="6"/>
  </si>
  <si>
    <t>生　　　　　徒　　　　　数</t>
    <rPh sb="0" eb="13">
      <t>セイトスウ</t>
    </rPh>
    <phoneticPr fontId="6"/>
  </si>
  <si>
    <t>単　　式</t>
    <rPh sb="0" eb="4">
      <t>タンシキ</t>
    </rPh>
    <phoneticPr fontId="6"/>
  </si>
  <si>
    <t>［高等部］</t>
    <rPh sb="1" eb="3">
      <t>コウトウ</t>
    </rPh>
    <rPh sb="3" eb="4">
      <t>ショウガクブ</t>
    </rPh>
    <phoneticPr fontId="6"/>
  </si>
  <si>
    <t>博多高等学園</t>
    <rPh sb="0" eb="2">
      <t>ハカタ</t>
    </rPh>
    <rPh sb="2" eb="4">
      <t>コウトウ</t>
    </rPh>
    <rPh sb="4" eb="6">
      <t>ガクエン</t>
    </rPh>
    <phoneticPr fontId="6"/>
  </si>
  <si>
    <t>［合計］</t>
    <rPh sb="1" eb="3">
      <t>ゴウケイ</t>
    </rPh>
    <phoneticPr fontId="6"/>
  </si>
  <si>
    <t>児童・生徒数</t>
    <rPh sb="0" eb="2">
      <t>ジドウ</t>
    </rPh>
    <rPh sb="3" eb="6">
      <t>セイトスウ</t>
    </rPh>
    <phoneticPr fontId="6"/>
  </si>
  <si>
    <t>単式</t>
    <rPh sb="0" eb="2">
      <t>タンシキ</t>
    </rPh>
    <phoneticPr fontId="6"/>
  </si>
  <si>
    <t>複式</t>
    <rPh sb="0" eb="2">
      <t>フクシキ</t>
    </rPh>
    <phoneticPr fontId="6"/>
  </si>
  <si>
    <t>R元</t>
    <rPh sb="1" eb="2">
      <t>ゲン</t>
    </rPh>
    <phoneticPr fontId="2"/>
  </si>
  <si>
    <t>R2</t>
    <phoneticPr fontId="2"/>
  </si>
  <si>
    <t>合　　　　　計</t>
    <rPh sb="0" eb="7">
      <t>ゴウケイ</t>
    </rPh>
    <phoneticPr fontId="6"/>
  </si>
  <si>
    <t>１　　　学　　　年</t>
    <rPh sb="4" eb="9">
      <t>ガクネン</t>
    </rPh>
    <phoneticPr fontId="6"/>
  </si>
  <si>
    <t>２　　　学　　　年</t>
    <rPh sb="4" eb="9">
      <t>ガクネン</t>
    </rPh>
    <phoneticPr fontId="6"/>
  </si>
  <si>
    <t>３　　　学　　　年</t>
    <rPh sb="4" eb="9">
      <t>ガクネン</t>
    </rPh>
    <phoneticPr fontId="6"/>
  </si>
  <si>
    <t>福　　翔</t>
    <rPh sb="0" eb="1">
      <t>フク</t>
    </rPh>
    <rPh sb="3" eb="4">
      <t>ショウ</t>
    </rPh>
    <phoneticPr fontId="6"/>
  </si>
  <si>
    <t>博多工業</t>
    <rPh sb="0" eb="2">
      <t>ハカタ</t>
    </rPh>
    <rPh sb="2" eb="4">
      <t>コウギョウ</t>
    </rPh>
    <phoneticPr fontId="6"/>
  </si>
  <si>
    <t>福岡女子</t>
    <rPh sb="0" eb="2">
      <t>フクオカ</t>
    </rPh>
    <rPh sb="2" eb="4">
      <t>ジョシ</t>
    </rPh>
    <phoneticPr fontId="6"/>
  </si>
  <si>
    <t>福岡西陵</t>
    <rPh sb="0" eb="2">
      <t>フクオカ</t>
    </rPh>
    <rPh sb="2" eb="4">
      <t>セイリョウ</t>
    </rPh>
    <phoneticPr fontId="6"/>
  </si>
  <si>
    <t>合　　　計</t>
    <rPh sb="0" eb="5">
      <t>ゴウケイ</t>
    </rPh>
    <phoneticPr fontId="6"/>
  </si>
  <si>
    <t xml:space="preserve">  </t>
    <phoneticPr fontId="2"/>
  </si>
  <si>
    <t>R3</t>
    <phoneticPr fontId="2"/>
  </si>
  <si>
    <t>　　　　２　１校あたりの平均値は休校を除く校数で除している</t>
    <rPh sb="7" eb="8">
      <t>コウ</t>
    </rPh>
    <rPh sb="12" eb="15">
      <t>ヘイキンチ</t>
    </rPh>
    <rPh sb="16" eb="18">
      <t>キュウコウ</t>
    </rPh>
    <rPh sb="19" eb="20">
      <t>ノゾ</t>
    </rPh>
    <rPh sb="21" eb="23">
      <t>コウスウ</t>
    </rPh>
    <rPh sb="24" eb="25">
      <t>ジョ</t>
    </rPh>
    <phoneticPr fontId="2"/>
  </si>
  <si>
    <t>　　　　３　小・中学校の児童生徒数の（　）内は特別支援学級の児童生徒数で内数</t>
    <rPh sb="6" eb="7">
      <t>ショウ</t>
    </rPh>
    <rPh sb="8" eb="11">
      <t>チュウガッコウ</t>
    </rPh>
    <rPh sb="12" eb="14">
      <t>ジドウ</t>
    </rPh>
    <rPh sb="14" eb="16">
      <t>セイト</t>
    </rPh>
    <rPh sb="16" eb="17">
      <t>スウ</t>
    </rPh>
    <rPh sb="21" eb="22">
      <t>ナイ</t>
    </rPh>
    <rPh sb="23" eb="25">
      <t>トクベツ</t>
    </rPh>
    <rPh sb="25" eb="27">
      <t>シエン</t>
    </rPh>
    <rPh sb="27" eb="29">
      <t>ガッキュウ</t>
    </rPh>
    <rPh sb="30" eb="32">
      <t>ジドウ</t>
    </rPh>
    <rPh sb="32" eb="34">
      <t>セイト</t>
    </rPh>
    <rPh sb="34" eb="35">
      <t>スウ</t>
    </rPh>
    <rPh sb="36" eb="37">
      <t>ナイ</t>
    </rPh>
    <rPh sb="37" eb="38">
      <t>スウ</t>
    </rPh>
    <phoneticPr fontId="2"/>
  </si>
  <si>
    <t>　　　　４　特別支援学校の児童生徒数の（　）内は訪問教育学級の児童生徒数で内数</t>
    <rPh sb="6" eb="8">
      <t>トクベツ</t>
    </rPh>
    <rPh sb="8" eb="10">
      <t>シエン</t>
    </rPh>
    <rPh sb="10" eb="12">
      <t>ガッコウ</t>
    </rPh>
    <rPh sb="13" eb="15">
      <t>ジドウ</t>
    </rPh>
    <rPh sb="15" eb="17">
      <t>セイト</t>
    </rPh>
    <rPh sb="17" eb="18">
      <t>スウ</t>
    </rPh>
    <rPh sb="22" eb="23">
      <t>ナイ</t>
    </rPh>
    <rPh sb="24" eb="26">
      <t>ホウモン</t>
    </rPh>
    <rPh sb="26" eb="28">
      <t>キョウイク</t>
    </rPh>
    <rPh sb="28" eb="30">
      <t>ガッキュウ</t>
    </rPh>
    <rPh sb="31" eb="33">
      <t>ジドウ</t>
    </rPh>
    <rPh sb="33" eb="35">
      <t>セイト</t>
    </rPh>
    <rPh sb="35" eb="36">
      <t>スウ</t>
    </rPh>
    <rPh sb="37" eb="38">
      <t>ナイ</t>
    </rPh>
    <rPh sb="38" eb="39">
      <t>スウ</t>
    </rPh>
    <phoneticPr fontId="2"/>
  </si>
  <si>
    <t>２　小・中学校の児童生徒数・学級数の（　）は特別支援学級の児童生徒数・学級数で内数</t>
    <rPh sb="2" eb="3">
      <t>ショウ</t>
    </rPh>
    <rPh sb="4" eb="7">
      <t>チュウガッコウ</t>
    </rPh>
    <rPh sb="8" eb="10">
      <t>ジドウ</t>
    </rPh>
    <rPh sb="10" eb="12">
      <t>セイト</t>
    </rPh>
    <rPh sb="12" eb="13">
      <t>スウ</t>
    </rPh>
    <rPh sb="14" eb="16">
      <t>ガッキュウ</t>
    </rPh>
    <rPh sb="16" eb="17">
      <t>スウ</t>
    </rPh>
    <rPh sb="22" eb="24">
      <t>トクベツ</t>
    </rPh>
    <rPh sb="24" eb="26">
      <t>シエン</t>
    </rPh>
    <rPh sb="26" eb="28">
      <t>ガッキュウ</t>
    </rPh>
    <rPh sb="29" eb="31">
      <t>ジドウ</t>
    </rPh>
    <rPh sb="31" eb="33">
      <t>セイト</t>
    </rPh>
    <rPh sb="33" eb="34">
      <t>スウ</t>
    </rPh>
    <rPh sb="35" eb="37">
      <t>ガッキュウ</t>
    </rPh>
    <rPh sb="37" eb="38">
      <t>スウ</t>
    </rPh>
    <rPh sb="39" eb="40">
      <t>ナイ</t>
    </rPh>
    <rPh sb="40" eb="41">
      <t>スウ</t>
    </rPh>
    <phoneticPr fontId="2"/>
  </si>
  <si>
    <t>３　特別支援学校の児童生徒数・学級数の（　）は訪問教育学級の児童生徒数・学級数で内数</t>
    <rPh sb="2" eb="4">
      <t>トクベツ</t>
    </rPh>
    <rPh sb="4" eb="6">
      <t>シエン</t>
    </rPh>
    <rPh sb="6" eb="8">
      <t>ガッコウ</t>
    </rPh>
    <rPh sb="9" eb="11">
      <t>ジドウ</t>
    </rPh>
    <rPh sb="11" eb="13">
      <t>セイト</t>
    </rPh>
    <rPh sb="13" eb="14">
      <t>スウ</t>
    </rPh>
    <rPh sb="15" eb="17">
      <t>ガッキュウ</t>
    </rPh>
    <rPh sb="17" eb="18">
      <t>スウ</t>
    </rPh>
    <rPh sb="23" eb="25">
      <t>ホウモン</t>
    </rPh>
    <rPh sb="25" eb="27">
      <t>キョウイク</t>
    </rPh>
    <rPh sb="27" eb="29">
      <t>ガッキュウ</t>
    </rPh>
    <rPh sb="30" eb="32">
      <t>ジドウ</t>
    </rPh>
    <rPh sb="32" eb="34">
      <t>セイト</t>
    </rPh>
    <rPh sb="34" eb="35">
      <t>スウ</t>
    </rPh>
    <rPh sb="36" eb="38">
      <t>ガッキュウ</t>
    </rPh>
    <rPh sb="38" eb="39">
      <t>スウ</t>
    </rPh>
    <rPh sb="40" eb="41">
      <t>ナイ</t>
    </rPh>
    <rPh sb="41" eb="42">
      <t>スウ</t>
    </rPh>
    <phoneticPr fontId="2"/>
  </si>
  <si>
    <t>R4</t>
    <phoneticPr fontId="2"/>
  </si>
  <si>
    <t>（各年５.１現在、単位：校〔園〕、学級、人）</t>
    <rPh sb="1" eb="3">
      <t>カクネン</t>
    </rPh>
    <rPh sb="6" eb="8">
      <t>ゲンザイ</t>
    </rPh>
    <rPh sb="9" eb="11">
      <t>タンイ</t>
    </rPh>
    <rPh sb="12" eb="13">
      <t>コウ</t>
    </rPh>
    <rPh sb="14" eb="15">
      <t>エン</t>
    </rPh>
    <rPh sb="17" eb="19">
      <t>ガッキュウ</t>
    </rPh>
    <rPh sb="20" eb="21">
      <t>ヒト</t>
    </rPh>
    <phoneticPr fontId="6"/>
  </si>
  <si>
    <t>福岡きぼう中設置（R4.4.1）　※夜間中学</t>
    <rPh sb="0" eb="2">
      <t>フクオカ</t>
    </rPh>
    <rPh sb="5" eb="6">
      <t>チュウ</t>
    </rPh>
    <rPh sb="6" eb="8">
      <t>セッチ</t>
    </rPh>
    <rPh sb="18" eb="22">
      <t>ヤカンチュウガク</t>
    </rPh>
    <phoneticPr fontId="2"/>
  </si>
  <si>
    <t>照葉北小設置（H31.4.1）</t>
    <rPh sb="0" eb="2">
      <t>テリハ</t>
    </rPh>
    <rPh sb="2" eb="3">
      <t>キタ</t>
    </rPh>
    <rPh sb="3" eb="4">
      <t>ショウ</t>
    </rPh>
    <rPh sb="4" eb="6">
      <t>セッチ</t>
    </rPh>
    <phoneticPr fontId="2"/>
  </si>
  <si>
    <t>曲渕小休校(H31.3.31)</t>
    <phoneticPr fontId="2"/>
  </si>
  <si>
    <t>雁ノ巣幼稚園、金武幼稚園廃園(H31.3.31)</t>
    <rPh sb="0" eb="1">
      <t>ガン</t>
    </rPh>
    <rPh sb="2" eb="3">
      <t>ス</t>
    </rPh>
    <rPh sb="7" eb="9">
      <t>カナタケ</t>
    </rPh>
    <phoneticPr fontId="2"/>
  </si>
  <si>
    <t>(H30.3.31)</t>
    <phoneticPr fontId="2"/>
  </si>
  <si>
    <t>西都小設置（H29.4.1）</t>
    <rPh sb="0" eb="2">
      <t>サイト</t>
    </rPh>
    <rPh sb="2" eb="3">
      <t>ショウ</t>
    </rPh>
    <rPh sb="3" eb="5">
      <t>セッチ</t>
    </rPh>
    <phoneticPr fontId="2"/>
  </si>
  <si>
    <t>住吉小、住吉中移転（H27.4.1）</t>
    <rPh sb="0" eb="2">
      <t>スミヨシ</t>
    </rPh>
    <rPh sb="2" eb="3">
      <t>ショウ</t>
    </rPh>
    <rPh sb="4" eb="6">
      <t>スミヨシ</t>
    </rPh>
    <rPh sb="6" eb="7">
      <t>チュウ</t>
    </rPh>
    <rPh sb="7" eb="9">
      <t>イテン</t>
    </rPh>
    <phoneticPr fontId="2"/>
  </si>
  <si>
    <t>大名小・簀子小・舞鶴小統合→舞鶴小（H26.4.1）</t>
    <rPh sb="0" eb="2">
      <t>ダイミョウ</t>
    </rPh>
    <rPh sb="2" eb="3">
      <t>ショウ</t>
    </rPh>
    <rPh sb="4" eb="6">
      <t>スノコ</t>
    </rPh>
    <rPh sb="6" eb="7">
      <t>ショウ</t>
    </rPh>
    <rPh sb="8" eb="10">
      <t>マイヅル</t>
    </rPh>
    <rPh sb="10" eb="11">
      <t>ショウ</t>
    </rPh>
    <rPh sb="11" eb="13">
      <t>トウゴウ</t>
    </rPh>
    <rPh sb="14" eb="16">
      <t>マイヅル</t>
    </rPh>
    <rPh sb="16" eb="17">
      <t>ショウ</t>
    </rPh>
    <phoneticPr fontId="6"/>
  </si>
  <si>
    <t>住吉小・美野島小統合→住吉小(H24.4.1)</t>
    <phoneticPr fontId="6"/>
  </si>
  <si>
    <t>北崎小学校西浦分校廃校(H22.3.31)</t>
    <rPh sb="0" eb="3">
      <t>キタザキショウ</t>
    </rPh>
    <rPh sb="3" eb="5">
      <t>ガッコウ</t>
    </rPh>
    <phoneticPr fontId="6"/>
  </si>
  <si>
    <t>照葉中設置（H20.4.1）</t>
    <rPh sb="0" eb="2">
      <t>テリハ</t>
    </rPh>
    <rPh sb="2" eb="3">
      <t>ナカ</t>
    </rPh>
    <rPh sb="3" eb="5">
      <t>セッチ</t>
    </rPh>
    <phoneticPr fontId="6"/>
  </si>
  <si>
    <t>曲渕幼稚園廃園(H20.3.31)</t>
    <rPh sb="0" eb="1">
      <t>マ</t>
    </rPh>
    <rPh sb="1" eb="2">
      <t>フチ</t>
    </rPh>
    <rPh sb="2" eb="5">
      <t>ヨウチエン</t>
    </rPh>
    <rPh sb="5" eb="7">
      <t>ハイエン</t>
    </rPh>
    <phoneticPr fontId="6"/>
  </si>
  <si>
    <t>姪北小、照葉小設置（H19.4.1）</t>
    <rPh sb="0" eb="3">
      <t>メイホクショウ</t>
    </rPh>
    <rPh sb="4" eb="6">
      <t>テリハ</t>
    </rPh>
    <rPh sb="6" eb="7">
      <t>ショウ</t>
    </rPh>
    <rPh sb="7" eb="9">
      <t>セッチ</t>
    </rPh>
    <phoneticPr fontId="6"/>
  </si>
  <si>
    <t>姪浜中移転（H18.4.1）</t>
    <rPh sb="0" eb="2">
      <t>メイノハマ</t>
    </rPh>
    <rPh sb="2" eb="3">
      <t>チュウ</t>
    </rPh>
    <rPh sb="3" eb="5">
      <t>イテン</t>
    </rPh>
    <phoneticPr fontId="6"/>
  </si>
  <si>
    <t>養護学校「博多高等学園」設置(H16.4.1)</t>
    <rPh sb="0" eb="2">
      <t>ヨウゴ</t>
    </rPh>
    <rPh sb="2" eb="4">
      <t>ガッコウ</t>
    </rPh>
    <rPh sb="5" eb="7">
      <t>ハカタ</t>
    </rPh>
    <rPh sb="7" eb="9">
      <t>コウトウ</t>
    </rPh>
    <rPh sb="9" eb="11">
      <t>ガクエン</t>
    </rPh>
    <rPh sb="12" eb="14">
      <t>セッチ</t>
    </rPh>
    <phoneticPr fontId="6"/>
  </si>
  <si>
    <t>西都北</t>
  </si>
  <si>
    <t>西都北</t>
    <rPh sb="0" eb="3">
      <t>サイトキタ</t>
    </rPh>
    <phoneticPr fontId="6"/>
  </si>
  <si>
    <t>清水高等学園</t>
    <rPh sb="0" eb="6">
      <t>シミズコウトウガクエン</t>
    </rPh>
    <phoneticPr fontId="6"/>
  </si>
  <si>
    <t>R5</t>
    <phoneticPr fontId="2"/>
  </si>
  <si>
    <t>西都北小設置（R5.4.1）</t>
    <rPh sb="0" eb="3">
      <t>サイトキタ</t>
    </rPh>
    <rPh sb="3" eb="4">
      <t>ショウ</t>
    </rPh>
    <rPh sb="4" eb="6">
      <t>セッチ</t>
    </rPh>
    <phoneticPr fontId="2"/>
  </si>
  <si>
    <t>特別支援学校「清水高等学園」設置（R5.4.1）</t>
    <rPh sb="0" eb="6">
      <t>トクベツシエンガッコウ</t>
    </rPh>
    <rPh sb="7" eb="11">
      <t>シミズコウトウ</t>
    </rPh>
    <rPh sb="11" eb="13">
      <t>ガクエン</t>
    </rPh>
    <rPh sb="14" eb="16">
      <t>セッチ</t>
    </rPh>
    <phoneticPr fontId="2"/>
  </si>
  <si>
    <t>愛宕</t>
  </si>
  <si>
    <t>有田</t>
  </si>
  <si>
    <t>本校147
(うち１校休校）</t>
    <rPh sb="0" eb="2">
      <t>ホンコウ</t>
    </rPh>
    <rPh sb="10" eb="11">
      <t>コウ</t>
    </rPh>
    <rPh sb="11" eb="13">
      <t>キュウコウ</t>
    </rPh>
    <phoneticPr fontId="2"/>
  </si>
  <si>
    <t>R6</t>
    <phoneticPr fontId="2"/>
  </si>
  <si>
    <t>照葉はばたき小設置（R6.4.1）</t>
    <rPh sb="0" eb="2">
      <t>テリハ</t>
    </rPh>
    <rPh sb="6" eb="7">
      <t>ショウ</t>
    </rPh>
    <rPh sb="7" eb="9">
      <t>セッチ</t>
    </rPh>
    <phoneticPr fontId="2"/>
  </si>
  <si>
    <t>照葉</t>
    <rPh sb="0" eb="2">
      <t>テリハ</t>
    </rPh>
    <phoneticPr fontId="6"/>
  </si>
  <si>
    <t>はばたき</t>
    <phoneticPr fontId="6"/>
  </si>
  <si>
    <t>※１校あたりの平均値は休校を除く校数で除している</t>
    <rPh sb="2" eb="3">
      <t>コウ</t>
    </rPh>
    <rPh sb="7" eb="10">
      <t>ヘイキンチ</t>
    </rPh>
    <rPh sb="11" eb="13">
      <t>キュウコウ</t>
    </rPh>
    <rPh sb="14" eb="15">
      <t>ノゾ</t>
    </rPh>
    <rPh sb="16" eb="18">
      <t>コウスウ</t>
    </rPh>
    <rPh sb="19" eb="20">
      <t>ジョ</t>
    </rPh>
    <phoneticPr fontId="2"/>
  </si>
  <si>
    <t>（Ｒ７．５．１現在、単位：人、学級）</t>
    <rPh sb="7" eb="9">
      <t>ゲンザイ</t>
    </rPh>
    <rPh sb="10" eb="12">
      <t>タンイ</t>
    </rPh>
    <rPh sb="13" eb="14">
      <t>ヒト</t>
    </rPh>
    <rPh sb="15" eb="17">
      <t>ガッキュウ</t>
    </rPh>
    <phoneticPr fontId="2"/>
  </si>
  <si>
    <r>
      <rPr>
        <sz val="6"/>
        <rFont val="ＭＳ 明朝"/>
        <family val="1"/>
        <charset val="128"/>
      </rPr>
      <t xml:space="preserve">（本校10校に設置）
</t>
    </r>
    <r>
      <rPr>
        <sz val="8.5"/>
        <rFont val="ＭＳ 明朝"/>
        <family val="1"/>
        <charset val="128"/>
      </rPr>
      <t>高 等 部</t>
    </r>
    <rPh sb="1" eb="3">
      <t>ホンコウ</t>
    </rPh>
    <rPh sb="5" eb="6">
      <t>コウ</t>
    </rPh>
    <rPh sb="7" eb="9">
      <t>セッチ</t>
    </rPh>
    <rPh sb="11" eb="12">
      <t>コウ</t>
    </rPh>
    <rPh sb="13" eb="14">
      <t>トウ</t>
    </rPh>
    <rPh sb="15" eb="16">
      <t>ブ</t>
    </rPh>
    <phoneticPr fontId="2"/>
  </si>
  <si>
    <t>学級数
3,377</t>
    <rPh sb="0" eb="2">
      <t>ガッキュウ</t>
    </rPh>
    <rPh sb="2" eb="3">
      <t>スウ</t>
    </rPh>
    <phoneticPr fontId="2"/>
  </si>
  <si>
    <t>学級数
1,436</t>
    <rPh sb="0" eb="2">
      <t>ガッキュウ</t>
    </rPh>
    <rPh sb="2" eb="3">
      <t>スウ</t>
    </rPh>
    <phoneticPr fontId="2"/>
  </si>
  <si>
    <t>本校71</t>
    <rPh sb="0" eb="2">
      <t>ホンコウ</t>
    </rPh>
    <phoneticPr fontId="2"/>
  </si>
  <si>
    <t>特別支援学校（本校10校）</t>
    <rPh sb="0" eb="2">
      <t>トクベツ</t>
    </rPh>
    <rPh sb="2" eb="4">
      <t>シエン</t>
    </rPh>
    <rPh sb="4" eb="6">
      <t>ガッコウ</t>
    </rPh>
    <rPh sb="7" eb="9">
      <t>ホンコウ</t>
    </rPh>
    <rPh sb="11" eb="12">
      <t>コウ</t>
    </rPh>
    <phoneticPr fontId="2"/>
  </si>
  <si>
    <t>学級数
223
（10）</t>
    <rPh sb="0" eb="2">
      <t>ガッキュウ</t>
    </rPh>
    <rPh sb="2" eb="3">
      <t>スウ</t>
    </rPh>
    <phoneticPr fontId="2"/>
  </si>
  <si>
    <t>学級数
112
（5）</t>
    <rPh sb="0" eb="2">
      <t>ガッキュウ</t>
    </rPh>
    <rPh sb="2" eb="3">
      <t>スウ</t>
    </rPh>
    <phoneticPr fontId="2"/>
  </si>
  <si>
    <t>学級数
135
（7）</t>
    <rPh sb="0" eb="2">
      <t>ガッキュウ</t>
    </rPh>
    <rPh sb="2" eb="3">
      <t>スウ</t>
    </rPh>
    <phoneticPr fontId="2"/>
  </si>
  <si>
    <t>　　　　５　特別支援学校10校のうち、小学部・中学部・高等部設置校７校、高等部のみ設置校３校</t>
    <rPh sb="6" eb="8">
      <t>トクベツ</t>
    </rPh>
    <rPh sb="8" eb="10">
      <t>シエン</t>
    </rPh>
    <rPh sb="10" eb="12">
      <t>ガッコウ</t>
    </rPh>
    <rPh sb="14" eb="15">
      <t>コウ</t>
    </rPh>
    <rPh sb="19" eb="21">
      <t>ショウガク</t>
    </rPh>
    <rPh sb="21" eb="22">
      <t>ブ</t>
    </rPh>
    <rPh sb="23" eb="25">
      <t>チュウガク</t>
    </rPh>
    <rPh sb="25" eb="26">
      <t>ブ</t>
    </rPh>
    <rPh sb="27" eb="30">
      <t>コウトウブ</t>
    </rPh>
    <rPh sb="30" eb="32">
      <t>セッチ</t>
    </rPh>
    <rPh sb="32" eb="33">
      <t>コウ</t>
    </rPh>
    <rPh sb="34" eb="35">
      <t>コウ</t>
    </rPh>
    <rPh sb="36" eb="39">
      <t>コウトウブ</t>
    </rPh>
    <rPh sb="41" eb="43">
      <t>セッチ</t>
    </rPh>
    <rPh sb="43" eb="44">
      <t>コウ</t>
    </rPh>
    <rPh sb="45" eb="46">
      <t>コウ</t>
    </rPh>
    <phoneticPr fontId="2"/>
  </si>
  <si>
    <t>（Ｒ７．５．１現在、単位：人、学級）</t>
    <phoneticPr fontId="2"/>
  </si>
  <si>
    <t>（Ｒ７．５.１現在、単位：人、学級）</t>
    <phoneticPr fontId="2"/>
  </si>
  <si>
    <t>R7</t>
    <phoneticPr fontId="2"/>
  </si>
  <si>
    <t>百道松原中設置（R7.4.1）　※学びの多様化学校</t>
    <rPh sb="0" eb="2">
      <t>モモチ</t>
    </rPh>
    <rPh sb="2" eb="4">
      <t>マツバラ</t>
    </rPh>
    <rPh sb="4" eb="5">
      <t>チュウ</t>
    </rPh>
    <rPh sb="5" eb="7">
      <t>セッチ</t>
    </rPh>
    <rPh sb="17" eb="18">
      <t>マナ</t>
    </rPh>
    <rPh sb="20" eb="25">
      <t>タヨウカガッコウ</t>
    </rPh>
    <phoneticPr fontId="2"/>
  </si>
  <si>
    <t>（Ｒ７．５．１現在、単位：人、学級）</t>
    <rPh sb="7" eb="9">
      <t>ゲンザイ</t>
    </rPh>
    <rPh sb="10" eb="12">
      <t>タンイ</t>
    </rPh>
    <rPh sb="13" eb="14">
      <t>ヒト</t>
    </rPh>
    <rPh sb="15" eb="17">
      <t>ガッキュウ</t>
    </rPh>
    <phoneticPr fontId="15"/>
  </si>
  <si>
    <t>百道松原</t>
  </si>
  <si>
    <t>多々良
中央</t>
    <phoneticPr fontId="2"/>
  </si>
  <si>
    <t>照葉
はばたき</t>
    <phoneticPr fontId="2"/>
  </si>
  <si>
    <t>福岡
きぼう</t>
    <phoneticPr fontId="2"/>
  </si>
  <si>
    <t>小学校：147校(うち１校休校)
3,377学級　82,207人
○１校あたり平均
23.1学級　563.1人</t>
    <rPh sb="12" eb="13">
      <t>コウ</t>
    </rPh>
    <rPh sb="13" eb="15">
      <t>キュウコウ</t>
    </rPh>
    <phoneticPr fontId="2"/>
  </si>
  <si>
    <t>中学校：71校
1,436学級　39,204人
○１校あたり平均
20.2学級　552.2人</t>
    <rPh sb="0" eb="3">
      <t>チュウガッコウ</t>
    </rPh>
    <rPh sb="6" eb="7">
      <t>コウ</t>
    </rPh>
    <rPh sb="13" eb="15">
      <t>ガッキュウ</t>
    </rPh>
    <rPh sb="22" eb="23">
      <t>ニン</t>
    </rPh>
    <rPh sb="26" eb="27">
      <t>コウ</t>
    </rPh>
    <rPh sb="30" eb="32">
      <t>ヘイキン</t>
    </rPh>
    <rPh sb="37" eb="39">
      <t>ガッキュウ</t>
    </rPh>
    <rPh sb="45" eb="46">
      <t>ニン</t>
    </rPh>
    <phoneticPr fontId="2"/>
  </si>
  <si>
    <t>百道松原</t>
    <rPh sb="0" eb="4">
      <t>モモチマツバラ</t>
    </rPh>
    <phoneticPr fontId="6"/>
  </si>
  <si>
    <t>城浜高等学園</t>
    <rPh sb="0" eb="2">
      <t>シロハマ</t>
    </rPh>
    <phoneticPr fontId="6"/>
  </si>
  <si>
    <t>城浜高等学園</t>
    <rPh sb="0" eb="2">
      <t>シロハマ</t>
    </rPh>
    <rPh sb="2" eb="6">
      <t>コウトウガクエン</t>
    </rPh>
    <phoneticPr fontId="6"/>
  </si>
  <si>
    <t>（注）　１　中学校は夜間中学１校及び学びの多様化学校１校を含む</t>
    <rPh sb="1" eb="2">
      <t>チュウ</t>
    </rPh>
    <rPh sb="6" eb="9">
      <t>チュウガッコウ</t>
    </rPh>
    <rPh sb="10" eb="14">
      <t>ヤカンチュウガク</t>
    </rPh>
    <rPh sb="15" eb="16">
      <t>コウ</t>
    </rPh>
    <rPh sb="16" eb="17">
      <t>オヨ</t>
    </rPh>
    <rPh sb="18" eb="19">
      <t>マナ</t>
    </rPh>
    <rPh sb="21" eb="26">
      <t>タヨウカガッコウ</t>
    </rPh>
    <rPh sb="27" eb="28">
      <t>コウ</t>
    </rPh>
    <rPh sb="29" eb="30">
      <t>フク</t>
    </rPh>
    <phoneticPr fontId="2"/>
  </si>
  <si>
    <t>１　中学校は夜間中学１校及び学びの多様化学校１校を含む</t>
    <rPh sb="2" eb="5">
      <t>チュウガッコウ</t>
    </rPh>
    <rPh sb="6" eb="8">
      <t>ヤカン</t>
    </rPh>
    <rPh sb="8" eb="10">
      <t>チュウガク</t>
    </rPh>
    <rPh sb="11" eb="12">
      <t>コウ</t>
    </rPh>
    <rPh sb="12" eb="13">
      <t>オヨ</t>
    </rPh>
    <rPh sb="14" eb="15">
      <t>マナ</t>
    </rPh>
    <rPh sb="17" eb="22">
      <t>タヨウカガッコウ</t>
    </rPh>
    <rPh sb="23" eb="24">
      <t>コウ</t>
    </rPh>
    <rPh sb="25" eb="26">
      <t>フク</t>
    </rPh>
    <phoneticPr fontId="2"/>
  </si>
  <si>
    <t>（注）　早良区は夜間中学１校及び学びの多様化学校１校を含む</t>
    <rPh sb="1" eb="2">
      <t>チュウ</t>
    </rPh>
    <rPh sb="4" eb="7">
      <t>サワラク</t>
    </rPh>
    <rPh sb="8" eb="12">
      <t>ヤカンチュウガク</t>
    </rPh>
    <rPh sb="13" eb="14">
      <t>コウ</t>
    </rPh>
    <rPh sb="14" eb="15">
      <t>オヨ</t>
    </rPh>
    <rPh sb="16" eb="17">
      <t>マナ</t>
    </rPh>
    <rPh sb="19" eb="24">
      <t>タヨウカガッコウ</t>
    </rPh>
    <rPh sb="25" eb="26">
      <t>コウ</t>
    </rPh>
    <rPh sb="27" eb="28">
      <t>フク</t>
    </rPh>
    <phoneticPr fontId="2"/>
  </si>
  <si>
    <t>舞　鶴</t>
    <rPh sb="0" eb="1">
      <t>マイ</t>
    </rPh>
    <rPh sb="2" eb="3">
      <t>ツル</t>
    </rPh>
    <phoneticPr fontId="6"/>
  </si>
  <si>
    <t>福岡きぼう</t>
    <rPh sb="0" eb="2">
      <t>フクオカ</t>
    </rPh>
    <phoneticPr fontId="6"/>
  </si>
  <si>
    <t>照　　葉</t>
    <rPh sb="0" eb="1">
      <t>テ</t>
    </rPh>
    <rPh sb="3" eb="4">
      <t>ハ</t>
    </rPh>
    <phoneticPr fontId="6"/>
  </si>
  <si>
    <t>特別支援学校「城浜高等学園」設置（R7.4.1）</t>
    <rPh sb="0" eb="6">
      <t>トクベツシエンガッコウ</t>
    </rPh>
    <rPh sb="7" eb="8">
      <t>シロ</t>
    </rPh>
    <rPh sb="8" eb="9">
      <t>ハマ</t>
    </rPh>
    <rPh sb="9" eb="11">
      <t>コウトウ</t>
    </rPh>
    <rPh sb="11" eb="13">
      <t>ガクエン</t>
    </rPh>
    <rPh sb="14" eb="16">
      <t>セッチ</t>
    </rPh>
    <phoneticPr fontId="2"/>
  </si>
  <si>
    <t>片江</t>
    <rPh sb="0" eb="2">
      <t>カタエ</t>
    </rPh>
    <phoneticPr fontId="2"/>
  </si>
  <si>
    <t>児　童　生　徒　数　・　</t>
    <rPh sb="0" eb="1">
      <t>コ</t>
    </rPh>
    <rPh sb="2" eb="3">
      <t>ワラベ</t>
    </rPh>
    <rPh sb="4" eb="5">
      <t>ナマ</t>
    </rPh>
    <rPh sb="6" eb="7">
      <t>ト</t>
    </rPh>
    <rPh sb="8" eb="9">
      <t>スウ</t>
    </rPh>
    <phoneticPr fontId="2"/>
  </si>
  <si>
    <t>教　職　員　数　一　覧　表</t>
    <phoneticPr fontId="2"/>
  </si>
  <si>
    <t>市　立　学　校</t>
    <rPh sb="0" eb="1">
      <t>シ</t>
    </rPh>
    <rPh sb="2" eb="3">
      <t>タテ</t>
    </rPh>
    <rPh sb="4" eb="5">
      <t>ガク</t>
    </rPh>
    <rPh sb="6" eb="7">
      <t>コウ</t>
    </rPh>
    <phoneticPr fontId="2"/>
  </si>
  <si>
    <t>１　市立学校の児童生徒数及び学級数</t>
    <rPh sb="2" eb="4">
      <t>イチリツ</t>
    </rPh>
    <rPh sb="4" eb="6">
      <t>ガッコウ</t>
    </rPh>
    <rPh sb="7" eb="11">
      <t>ジドウセイト</t>
    </rPh>
    <rPh sb="11" eb="12">
      <t>スウ</t>
    </rPh>
    <rPh sb="12" eb="13">
      <t>オヨ</t>
    </rPh>
    <rPh sb="14" eb="17">
      <t>ガッキュウスウ</t>
    </rPh>
    <phoneticPr fontId="2"/>
  </si>
  <si>
    <t>（１）</t>
    <phoneticPr fontId="2"/>
  </si>
  <si>
    <t>（２）</t>
  </si>
  <si>
    <t>（３）</t>
  </si>
  <si>
    <t>（４）</t>
  </si>
  <si>
    <t>（５）</t>
  </si>
  <si>
    <t>（６）</t>
  </si>
  <si>
    <t>（７）</t>
  </si>
  <si>
    <t>①</t>
    <phoneticPr fontId="2"/>
  </si>
  <si>
    <t>②</t>
    <phoneticPr fontId="2"/>
  </si>
  <si>
    <t>③</t>
    <phoneticPr fontId="2"/>
  </si>
  <si>
    <t>④</t>
    <phoneticPr fontId="2"/>
  </si>
  <si>
    <t>２　市立学校の教職員数</t>
    <rPh sb="2" eb="6">
      <t>イチリツガッコウ</t>
    </rPh>
    <rPh sb="7" eb="11">
      <t>キョウショクインスウ</t>
    </rPh>
    <phoneticPr fontId="2"/>
  </si>
  <si>
    <t>総括表</t>
    <rPh sb="0" eb="3">
      <t>ソウカツヒョウ</t>
    </rPh>
    <phoneticPr fontId="2"/>
  </si>
  <si>
    <t>行政区別の概況</t>
    <rPh sb="0" eb="4">
      <t>ギョウセイクベツ</t>
    </rPh>
    <rPh sb="5" eb="7">
      <t>ガイキョウ</t>
    </rPh>
    <phoneticPr fontId="2"/>
  </si>
  <si>
    <t>行政区別一覧</t>
    <rPh sb="0" eb="4">
      <t>ギョウセイクベツ</t>
    </rPh>
    <rPh sb="4" eb="6">
      <t>イチラン</t>
    </rPh>
    <phoneticPr fontId="2"/>
  </si>
  <si>
    <t>戦後の市立小・中学校の推移</t>
    <rPh sb="0" eb="2">
      <t>センゴ</t>
    </rPh>
    <rPh sb="3" eb="5">
      <t>イチリツ</t>
    </rPh>
    <rPh sb="5" eb="6">
      <t>ショウ</t>
    </rPh>
    <rPh sb="7" eb="10">
      <t>チュウガッコウ</t>
    </rPh>
    <rPh sb="11" eb="13">
      <t>スイイ</t>
    </rPh>
    <phoneticPr fontId="2"/>
  </si>
  <si>
    <t>市立学校の概況</t>
    <rPh sb="0" eb="2">
      <t>イチリツ</t>
    </rPh>
    <rPh sb="2" eb="4">
      <t>ガッコウ</t>
    </rPh>
    <rPh sb="5" eb="7">
      <t>ガイキョウ</t>
    </rPh>
    <phoneticPr fontId="2"/>
  </si>
  <si>
    <t>小・中学校の規模別一覧</t>
    <rPh sb="0" eb="1">
      <t>ショウ</t>
    </rPh>
    <rPh sb="2" eb="5">
      <t>チュウガッコウ</t>
    </rPh>
    <rPh sb="6" eb="11">
      <t>キボベツイチラン</t>
    </rPh>
    <phoneticPr fontId="2"/>
  </si>
  <si>
    <t>学校別・学年別児童生徒数</t>
    <rPh sb="0" eb="2">
      <t>ガッコウ</t>
    </rPh>
    <rPh sb="2" eb="3">
      <t>ベツ</t>
    </rPh>
    <rPh sb="4" eb="6">
      <t>ガクネン</t>
    </rPh>
    <rPh sb="6" eb="7">
      <t>ベツ</t>
    </rPh>
    <rPh sb="7" eb="9">
      <t>ジドウ</t>
    </rPh>
    <rPh sb="9" eb="11">
      <t>セイト</t>
    </rPh>
    <rPh sb="11" eb="12">
      <t>スウ</t>
    </rPh>
    <phoneticPr fontId="2"/>
  </si>
  <si>
    <t>小学校</t>
    <rPh sb="0" eb="3">
      <t>ショウガッコウ</t>
    </rPh>
    <phoneticPr fontId="2"/>
  </si>
  <si>
    <t>中学校</t>
    <rPh sb="0" eb="3">
      <t>チュウガッコウ</t>
    </rPh>
    <phoneticPr fontId="2"/>
  </si>
  <si>
    <t>高等学校</t>
    <rPh sb="0" eb="4">
      <t>コウトウガッコウ</t>
    </rPh>
    <phoneticPr fontId="2"/>
  </si>
  <si>
    <t>特別支援学校</t>
    <rPh sb="0" eb="2">
      <t>トクベツ</t>
    </rPh>
    <rPh sb="2" eb="4">
      <t>シエン</t>
    </rPh>
    <rPh sb="4" eb="6">
      <t>ガッコウ</t>
    </rPh>
    <phoneticPr fontId="2"/>
  </si>
  <si>
    <t>特別支援学校</t>
    <rPh sb="0" eb="2">
      <t>トクベツ</t>
    </rPh>
    <rPh sb="2" eb="6">
      <t>シエンガッコウ</t>
    </rPh>
    <phoneticPr fontId="2"/>
  </si>
  <si>
    <t>（１）　総括表</t>
    <rPh sb="4" eb="7">
      <t>ソウカツヒョウ</t>
    </rPh>
    <phoneticPr fontId="2"/>
  </si>
  <si>
    <t>（２）　行政区別の概況</t>
    <rPh sb="4" eb="6">
      <t>ギョウセイ</t>
    </rPh>
    <rPh sb="6" eb="8">
      <t>クベツ</t>
    </rPh>
    <rPh sb="9" eb="11">
      <t>ガイキョウ</t>
    </rPh>
    <phoneticPr fontId="2"/>
  </si>
  <si>
    <t>（３）　行政区別一覧</t>
    <rPh sb="4" eb="6">
      <t>ギョウセイ</t>
    </rPh>
    <rPh sb="6" eb="8">
      <t>クベツ</t>
    </rPh>
    <rPh sb="8" eb="10">
      <t>イチラン</t>
    </rPh>
    <phoneticPr fontId="2"/>
  </si>
  <si>
    <t>（４）　戦後の市立小・中学校の推移</t>
    <rPh sb="4" eb="6">
      <t>センゴ</t>
    </rPh>
    <rPh sb="7" eb="9">
      <t>シリツ</t>
    </rPh>
    <phoneticPr fontId="6"/>
  </si>
  <si>
    <t>（５）　市立学校の概況</t>
    <rPh sb="4" eb="6">
      <t>イチリツ</t>
    </rPh>
    <rPh sb="6" eb="8">
      <t>ガッコウ</t>
    </rPh>
    <rPh sb="9" eb="11">
      <t>ガイキョウ</t>
    </rPh>
    <phoneticPr fontId="6"/>
  </si>
  <si>
    <t>（６）　小・中学校の規模別一覧（特別支援学級を含む）</t>
    <rPh sb="4" eb="5">
      <t>ショウ</t>
    </rPh>
    <rPh sb="6" eb="9">
      <t>チュウガッコウ</t>
    </rPh>
    <rPh sb="10" eb="13">
      <t>キボベツ</t>
    </rPh>
    <rPh sb="13" eb="15">
      <t>イチラン</t>
    </rPh>
    <rPh sb="16" eb="18">
      <t>トクベツ</t>
    </rPh>
    <rPh sb="18" eb="20">
      <t>シエン</t>
    </rPh>
    <rPh sb="20" eb="22">
      <t>ガッキュウ</t>
    </rPh>
    <rPh sb="23" eb="24">
      <t>フク</t>
    </rPh>
    <phoneticPr fontId="15"/>
  </si>
  <si>
    <t>（７）　学校別・学年別児童数</t>
    <rPh sb="4" eb="7">
      <t>ガッコウベツ</t>
    </rPh>
    <rPh sb="8" eb="11">
      <t>ガクネンベツ</t>
    </rPh>
    <rPh sb="11" eb="14">
      <t>ジドウスウ</t>
    </rPh>
    <phoneticPr fontId="6"/>
  </si>
  <si>
    <t>　①　小学校</t>
    <rPh sb="3" eb="6">
      <t>ショウガッコウ</t>
    </rPh>
    <phoneticPr fontId="2"/>
  </si>
  <si>
    <t>　②　中学校</t>
    <rPh sb="3" eb="6">
      <t>チュウガッコウ</t>
    </rPh>
    <phoneticPr fontId="2"/>
  </si>
  <si>
    <t>　④　特別支援学校</t>
    <rPh sb="3" eb="9">
      <t>トクベツシエンガッコウ</t>
    </rPh>
    <phoneticPr fontId="2"/>
  </si>
  <si>
    <t>　③　高等学校</t>
    <rPh sb="3" eb="7">
      <t>コウトウガッコウ</t>
    </rPh>
    <phoneticPr fontId="2"/>
  </si>
  <si>
    <t>３</t>
    <phoneticPr fontId="2"/>
  </si>
  <si>
    <t>２</t>
    <phoneticPr fontId="2"/>
  </si>
  <si>
    <t>１　市立学校の児童生徒数及び学級数</t>
    <rPh sb="2" eb="6">
      <t>イチリツガッコウ</t>
    </rPh>
    <rPh sb="7" eb="9">
      <t>ジドウ</t>
    </rPh>
    <rPh sb="9" eb="11">
      <t>セイト</t>
    </rPh>
    <rPh sb="11" eb="12">
      <t>スウ</t>
    </rPh>
    <rPh sb="12" eb="13">
      <t>オヨ</t>
    </rPh>
    <rPh sb="14" eb="17">
      <t>ガッキュウスウ</t>
    </rPh>
    <phoneticPr fontId="2"/>
  </si>
  <si>
    <t>４</t>
    <phoneticPr fontId="2"/>
  </si>
  <si>
    <t>５</t>
    <phoneticPr fontId="2"/>
  </si>
  <si>
    <t>６</t>
    <phoneticPr fontId="2"/>
  </si>
  <si>
    <t>７</t>
    <phoneticPr fontId="2"/>
  </si>
  <si>
    <t>教　　　　　　　　　　員　　　　　　　　　　数</t>
    <rPh sb="0" eb="23">
      <t>キョウインスウ</t>
    </rPh>
    <phoneticPr fontId="15"/>
  </si>
  <si>
    <t>教職員数              合    計</t>
    <rPh sb="0" eb="3">
      <t>キョウショクイン</t>
    </rPh>
    <rPh sb="3" eb="4">
      <t>スウ</t>
    </rPh>
    <rPh sb="18" eb="19">
      <t>ゴウ</t>
    </rPh>
    <rPh sb="23" eb="24">
      <t>ケイ</t>
    </rPh>
    <phoneticPr fontId="15"/>
  </si>
  <si>
    <t>合計</t>
    <rPh sb="0" eb="2">
      <t>ゴウケイ</t>
    </rPh>
    <phoneticPr fontId="15"/>
  </si>
  <si>
    <t>校長</t>
    <rPh sb="0" eb="2">
      <t>コウチョウ</t>
    </rPh>
    <phoneticPr fontId="15"/>
  </si>
  <si>
    <t>副校長</t>
    <rPh sb="0" eb="3">
      <t>フクコウチョウ</t>
    </rPh>
    <phoneticPr fontId="15"/>
  </si>
  <si>
    <t>教頭</t>
    <rPh sb="0" eb="2">
      <t>キョウトウ</t>
    </rPh>
    <phoneticPr fontId="15"/>
  </si>
  <si>
    <t>主幹教諭</t>
    <rPh sb="0" eb="2">
      <t>シュカン</t>
    </rPh>
    <rPh sb="2" eb="4">
      <t>キョウユ</t>
    </rPh>
    <phoneticPr fontId="15"/>
  </si>
  <si>
    <t>指導教諭</t>
    <rPh sb="0" eb="2">
      <t>シドウ</t>
    </rPh>
    <rPh sb="2" eb="4">
      <t>キョウユ</t>
    </rPh>
    <phoneticPr fontId="15"/>
  </si>
  <si>
    <t>教諭</t>
    <rPh sb="0" eb="2">
      <t>キョウユ</t>
    </rPh>
    <phoneticPr fontId="15"/>
  </si>
  <si>
    <t>養護教諭</t>
    <rPh sb="0" eb="2">
      <t>ヨウゴ</t>
    </rPh>
    <rPh sb="2" eb="4">
      <t>キョウユ</t>
    </rPh>
    <phoneticPr fontId="15"/>
  </si>
  <si>
    <t>栄養教諭</t>
    <rPh sb="0" eb="2">
      <t>エイヨウ</t>
    </rPh>
    <rPh sb="2" eb="4">
      <t>キョウユ</t>
    </rPh>
    <phoneticPr fontId="15"/>
  </si>
  <si>
    <t>講師</t>
    <rPh sb="0" eb="2">
      <t>コウシ</t>
    </rPh>
    <phoneticPr fontId="15"/>
  </si>
  <si>
    <t>栄養職員</t>
    <rPh sb="0" eb="2">
      <t>エイヨウ</t>
    </rPh>
    <rPh sb="2" eb="4">
      <t>ショクイン</t>
    </rPh>
    <phoneticPr fontId="15"/>
  </si>
  <si>
    <t>給食職員</t>
    <rPh sb="0" eb="2">
      <t>キュウショク</t>
    </rPh>
    <rPh sb="2" eb="4">
      <t>ショクイン</t>
    </rPh>
    <phoneticPr fontId="15"/>
  </si>
  <si>
    <t>用務員</t>
    <rPh sb="0" eb="3">
      <t>ヨウムイン</t>
    </rPh>
    <phoneticPr fontId="15"/>
  </si>
  <si>
    <t>男</t>
    <rPh sb="0" eb="1">
      <t>オトコ</t>
    </rPh>
    <phoneticPr fontId="15"/>
  </si>
  <si>
    <t>女</t>
    <rPh sb="0" eb="1">
      <t>オンナ</t>
    </rPh>
    <phoneticPr fontId="15"/>
  </si>
  <si>
    <t>計</t>
    <rPh sb="0" eb="1">
      <t>ケイ</t>
    </rPh>
    <phoneticPr fontId="15"/>
  </si>
  <si>
    <t>舞鶴</t>
    <rPh sb="0" eb="2">
      <t>マイヅル</t>
    </rPh>
    <phoneticPr fontId="6"/>
  </si>
  <si>
    <t>当仁</t>
    <rPh sb="0" eb="1">
      <t>トウ</t>
    </rPh>
    <rPh sb="1" eb="2">
      <t>ジン</t>
    </rPh>
    <phoneticPr fontId="6"/>
  </si>
  <si>
    <t>博多</t>
    <rPh sb="0" eb="2">
      <t>ハカタ</t>
    </rPh>
    <phoneticPr fontId="6"/>
  </si>
  <si>
    <t>警固</t>
    <rPh sb="0" eb="2">
      <t>ケゴ</t>
    </rPh>
    <phoneticPr fontId="6"/>
  </si>
  <si>
    <t>西新</t>
    <rPh sb="0" eb="2">
      <t>ニシジン</t>
    </rPh>
    <phoneticPr fontId="6"/>
  </si>
  <si>
    <t>春吉</t>
    <rPh sb="0" eb="2">
      <t>ハルヨシ</t>
    </rPh>
    <phoneticPr fontId="6"/>
  </si>
  <si>
    <t>住吉</t>
    <rPh sb="0" eb="2">
      <t>スミヨシ</t>
    </rPh>
    <phoneticPr fontId="6"/>
  </si>
  <si>
    <t>堅粕</t>
    <rPh sb="0" eb="2">
      <t>カタカス</t>
    </rPh>
    <phoneticPr fontId="6"/>
  </si>
  <si>
    <t>馬出</t>
    <rPh sb="0" eb="2">
      <t>マイダシ</t>
    </rPh>
    <phoneticPr fontId="6"/>
  </si>
  <si>
    <t>千代</t>
    <rPh sb="0" eb="2">
      <t>チヨ</t>
    </rPh>
    <phoneticPr fontId="6"/>
  </si>
  <si>
    <t>長尾</t>
    <rPh sb="0" eb="2">
      <t>ナガオ</t>
    </rPh>
    <phoneticPr fontId="6"/>
  </si>
  <si>
    <t>吉塚</t>
    <rPh sb="0" eb="2">
      <t>ヨシヅカ</t>
    </rPh>
    <phoneticPr fontId="6"/>
  </si>
  <si>
    <t>筥松</t>
    <rPh sb="0" eb="2">
      <t>ハコマツ</t>
    </rPh>
    <phoneticPr fontId="6"/>
  </si>
  <si>
    <t>平尾</t>
    <rPh sb="0" eb="2">
      <t>ヒラオ</t>
    </rPh>
    <phoneticPr fontId="6"/>
  </si>
  <si>
    <t>高宮</t>
    <rPh sb="0" eb="2">
      <t>タカミヤ</t>
    </rPh>
    <phoneticPr fontId="6"/>
  </si>
  <si>
    <t>姪浜</t>
    <rPh sb="0" eb="2">
      <t>メイノハマ</t>
    </rPh>
    <phoneticPr fontId="6"/>
  </si>
  <si>
    <t>席田</t>
    <rPh sb="0" eb="2">
      <t>ムシロダ</t>
    </rPh>
    <phoneticPr fontId="6"/>
  </si>
  <si>
    <t>三宅</t>
    <rPh sb="0" eb="2">
      <t>ミヤケ</t>
    </rPh>
    <phoneticPr fontId="6"/>
  </si>
  <si>
    <t>花畑</t>
    <rPh sb="0" eb="2">
      <t>ハナハタ</t>
    </rPh>
    <phoneticPr fontId="6"/>
  </si>
  <si>
    <t>月隈</t>
    <rPh sb="0" eb="2">
      <t>ツキグマ</t>
    </rPh>
    <phoneticPr fontId="6"/>
  </si>
  <si>
    <t>箱崎</t>
    <rPh sb="0" eb="2">
      <t>ハコザキ</t>
    </rPh>
    <phoneticPr fontId="6"/>
  </si>
  <si>
    <t>壱岐</t>
    <rPh sb="0" eb="2">
      <t>イキ</t>
    </rPh>
    <phoneticPr fontId="6"/>
  </si>
  <si>
    <t>能古</t>
    <rPh sb="0" eb="2">
      <t>ノコ</t>
    </rPh>
    <phoneticPr fontId="6"/>
  </si>
  <si>
    <t>今宿</t>
    <rPh sb="0" eb="2">
      <t>イマジュク</t>
    </rPh>
    <phoneticPr fontId="6"/>
  </si>
  <si>
    <t>今津</t>
    <rPh sb="0" eb="1">
      <t>イマ</t>
    </rPh>
    <rPh sb="1" eb="2">
      <t>ヅ</t>
    </rPh>
    <phoneticPr fontId="6"/>
  </si>
  <si>
    <t>玉川</t>
    <rPh sb="0" eb="2">
      <t>タマガワ</t>
    </rPh>
    <phoneticPr fontId="6"/>
  </si>
  <si>
    <t>高取</t>
    <rPh sb="0" eb="2">
      <t>タカトリ</t>
    </rPh>
    <phoneticPr fontId="6"/>
  </si>
  <si>
    <t>鳥飼</t>
    <rPh sb="0" eb="2">
      <t>トリカイ</t>
    </rPh>
    <phoneticPr fontId="6"/>
  </si>
  <si>
    <t>赤坂</t>
    <rPh sb="0" eb="2">
      <t>アカサカ</t>
    </rPh>
    <phoneticPr fontId="6"/>
  </si>
  <si>
    <t>百道</t>
    <rPh sb="0" eb="2">
      <t>モモチ</t>
    </rPh>
    <phoneticPr fontId="6"/>
  </si>
  <si>
    <t>曰佐</t>
    <rPh sb="0" eb="2">
      <t>オサ</t>
    </rPh>
    <phoneticPr fontId="6"/>
  </si>
  <si>
    <t>宮竹</t>
    <rPh sb="0" eb="2">
      <t>ミヤタケ</t>
    </rPh>
    <phoneticPr fontId="6"/>
  </si>
  <si>
    <t>田隈</t>
    <rPh sb="0" eb="2">
      <t>タグマ</t>
    </rPh>
    <phoneticPr fontId="6"/>
  </si>
  <si>
    <t>香椎</t>
    <rPh sb="0" eb="2">
      <t>カシイ</t>
    </rPh>
    <phoneticPr fontId="6"/>
  </si>
  <si>
    <t>名島</t>
    <rPh sb="0" eb="2">
      <t>ナジマ</t>
    </rPh>
    <phoneticPr fontId="6"/>
  </si>
  <si>
    <t>大楠</t>
    <rPh sb="0" eb="2">
      <t>オオクス</t>
    </rPh>
    <phoneticPr fontId="6"/>
  </si>
  <si>
    <t>春住</t>
    <rPh sb="0" eb="1">
      <t>ハル</t>
    </rPh>
    <rPh sb="1" eb="2">
      <t>スミ</t>
    </rPh>
    <phoneticPr fontId="6"/>
  </si>
  <si>
    <t>板付</t>
    <rPh sb="0" eb="2">
      <t>イタヅケ</t>
    </rPh>
    <phoneticPr fontId="6"/>
  </si>
  <si>
    <t>那珂</t>
    <rPh sb="0" eb="2">
      <t>ナカ</t>
    </rPh>
    <phoneticPr fontId="6"/>
  </si>
  <si>
    <t>東光</t>
    <rPh sb="0" eb="2">
      <t>トウコウ</t>
    </rPh>
    <phoneticPr fontId="6"/>
  </si>
  <si>
    <t>若久</t>
    <rPh sb="0" eb="2">
      <t>ワカヒサ</t>
    </rPh>
    <phoneticPr fontId="6"/>
  </si>
  <si>
    <t>笹丘</t>
    <rPh sb="0" eb="2">
      <t>ササオカ</t>
    </rPh>
    <phoneticPr fontId="6"/>
  </si>
  <si>
    <t>内浜</t>
    <rPh sb="0" eb="2">
      <t>ウチハマ</t>
    </rPh>
    <phoneticPr fontId="6"/>
  </si>
  <si>
    <t>室見</t>
    <rPh sb="0" eb="2">
      <t>ムロミ</t>
    </rPh>
    <phoneticPr fontId="6"/>
  </si>
  <si>
    <t>別府</t>
    <rPh sb="0" eb="2">
      <t>ベフ</t>
    </rPh>
    <phoneticPr fontId="6"/>
  </si>
  <si>
    <t>和白</t>
    <rPh sb="0" eb="2">
      <t>ワジロ</t>
    </rPh>
    <phoneticPr fontId="6"/>
  </si>
  <si>
    <t>金武</t>
    <rPh sb="0" eb="2">
      <t>カナタケ</t>
    </rPh>
    <phoneticPr fontId="6"/>
  </si>
  <si>
    <t>元岡</t>
    <rPh sb="0" eb="2">
      <t>モトオカ</t>
    </rPh>
    <phoneticPr fontId="6"/>
  </si>
  <si>
    <t>北崎</t>
    <rPh sb="0" eb="2">
      <t>キタザキ</t>
    </rPh>
    <phoneticPr fontId="6"/>
  </si>
  <si>
    <t>玄界</t>
    <rPh sb="0" eb="1">
      <t>ゲン</t>
    </rPh>
    <rPh sb="1" eb="2">
      <t>カイ</t>
    </rPh>
    <phoneticPr fontId="6"/>
  </si>
  <si>
    <t>小呂</t>
    <rPh sb="0" eb="2">
      <t>オロ</t>
    </rPh>
    <phoneticPr fontId="6"/>
  </si>
  <si>
    <t>千早</t>
    <rPh sb="0" eb="2">
      <t>チハヤ</t>
    </rPh>
    <phoneticPr fontId="6"/>
  </si>
  <si>
    <t>小笹</t>
    <rPh sb="0" eb="2">
      <t>オザサ</t>
    </rPh>
    <phoneticPr fontId="6"/>
  </si>
  <si>
    <t>七隈</t>
    <rPh sb="0" eb="2">
      <t>ナナクマ</t>
    </rPh>
    <phoneticPr fontId="6"/>
  </si>
  <si>
    <t>老司</t>
    <rPh sb="0" eb="2">
      <t>ロウジ</t>
    </rPh>
    <phoneticPr fontId="6"/>
  </si>
  <si>
    <t>原西</t>
    <rPh sb="0" eb="1">
      <t>ハラ</t>
    </rPh>
    <rPh sb="1" eb="2">
      <t>ニシ</t>
    </rPh>
    <phoneticPr fontId="6"/>
  </si>
  <si>
    <t>長住</t>
    <rPh sb="0" eb="2">
      <t>ナガズミ</t>
    </rPh>
    <phoneticPr fontId="6"/>
  </si>
  <si>
    <t>原北</t>
    <rPh sb="0" eb="1">
      <t>ハラ</t>
    </rPh>
    <rPh sb="1" eb="2">
      <t>キタ</t>
    </rPh>
    <phoneticPr fontId="6"/>
  </si>
  <si>
    <t>弥永</t>
    <rPh sb="0" eb="2">
      <t>ヤナガ</t>
    </rPh>
    <phoneticPr fontId="6"/>
  </si>
  <si>
    <t>飯倉</t>
    <rPh sb="0" eb="2">
      <t>イイクラ</t>
    </rPh>
    <phoneticPr fontId="6"/>
  </si>
  <si>
    <t>城浜</t>
    <rPh sb="0" eb="2">
      <t>シロハマ</t>
    </rPh>
    <phoneticPr fontId="6"/>
  </si>
  <si>
    <t>若宮</t>
    <rPh sb="0" eb="2">
      <t>ワカミヤ</t>
    </rPh>
    <phoneticPr fontId="6"/>
  </si>
  <si>
    <t>城南</t>
    <rPh sb="0" eb="2">
      <t>ジョウナン</t>
    </rPh>
    <phoneticPr fontId="6"/>
  </si>
  <si>
    <t>勝馬</t>
    <rPh sb="0" eb="2">
      <t>カツマ</t>
    </rPh>
    <phoneticPr fontId="6"/>
  </si>
  <si>
    <t>金山</t>
    <rPh sb="0" eb="2">
      <t>カナヤマ</t>
    </rPh>
    <phoneticPr fontId="6"/>
  </si>
  <si>
    <t>長丘</t>
    <rPh sb="0" eb="2">
      <t>ナガオカ</t>
    </rPh>
    <phoneticPr fontId="6"/>
  </si>
  <si>
    <t>八田</t>
    <rPh sb="0" eb="2">
      <t>ハッタ</t>
    </rPh>
    <phoneticPr fontId="6"/>
  </si>
  <si>
    <t>賀茂</t>
    <rPh sb="0" eb="2">
      <t>カモ</t>
    </rPh>
    <phoneticPr fontId="6"/>
  </si>
  <si>
    <t>脇山</t>
    <rPh sb="0" eb="2">
      <t>ワキヤマ</t>
    </rPh>
    <phoneticPr fontId="6"/>
  </si>
  <si>
    <t>内野</t>
    <rPh sb="0" eb="2">
      <t>ウチノ</t>
    </rPh>
    <phoneticPr fontId="6"/>
  </si>
  <si>
    <t>曲渕</t>
    <rPh sb="0" eb="2">
      <t>マガリフチ</t>
    </rPh>
    <phoneticPr fontId="6"/>
  </si>
  <si>
    <t>入部</t>
    <rPh sb="0" eb="2">
      <t>イルベ</t>
    </rPh>
    <phoneticPr fontId="6"/>
  </si>
  <si>
    <t>有田</t>
    <rPh sb="0" eb="2">
      <t>アリタ</t>
    </rPh>
    <phoneticPr fontId="6"/>
  </si>
  <si>
    <t>片江</t>
    <rPh sb="0" eb="2">
      <t>カタエ</t>
    </rPh>
    <phoneticPr fontId="6"/>
  </si>
  <si>
    <t>野芥</t>
    <rPh sb="0" eb="2">
      <t>ノケ</t>
    </rPh>
    <phoneticPr fontId="6"/>
  </si>
  <si>
    <t>西陵</t>
    <rPh sb="0" eb="2">
      <t>セイリョウ</t>
    </rPh>
    <phoneticPr fontId="6"/>
  </si>
  <si>
    <t>福浜</t>
    <rPh sb="0" eb="2">
      <t>フクハマ</t>
    </rPh>
    <phoneticPr fontId="6"/>
  </si>
  <si>
    <t>大原</t>
    <rPh sb="0" eb="2">
      <t>オオハラ</t>
    </rPh>
    <phoneticPr fontId="6"/>
  </si>
  <si>
    <t>石丸</t>
    <rPh sb="0" eb="2">
      <t>イシマル</t>
    </rPh>
    <phoneticPr fontId="6"/>
  </si>
  <si>
    <t>鶴田</t>
    <rPh sb="0" eb="2">
      <t>ツルタ</t>
    </rPh>
    <phoneticPr fontId="6"/>
  </si>
  <si>
    <t>田島</t>
    <rPh sb="0" eb="2">
      <t>タジマ</t>
    </rPh>
    <phoneticPr fontId="6"/>
  </si>
  <si>
    <t>愛宕</t>
    <rPh sb="0" eb="2">
      <t>アタゴ</t>
    </rPh>
    <phoneticPr fontId="6"/>
  </si>
  <si>
    <t>福重</t>
    <rPh sb="0" eb="2">
      <t>フクシゲ</t>
    </rPh>
    <phoneticPr fontId="6"/>
  </si>
  <si>
    <t>三筑</t>
    <rPh sb="0" eb="2">
      <t>サンチク</t>
    </rPh>
    <phoneticPr fontId="6"/>
  </si>
  <si>
    <t>飯原</t>
    <rPh sb="0" eb="2">
      <t>イイハラ</t>
    </rPh>
    <phoneticPr fontId="6"/>
  </si>
  <si>
    <t>青葉</t>
    <rPh sb="0" eb="2">
      <t>アオバ</t>
    </rPh>
    <phoneticPr fontId="6"/>
  </si>
  <si>
    <t>奈多</t>
    <rPh sb="0" eb="2">
      <t>ナタ</t>
    </rPh>
    <phoneticPr fontId="6"/>
  </si>
  <si>
    <t>高木</t>
    <rPh sb="0" eb="2">
      <t>タカギ</t>
    </rPh>
    <phoneticPr fontId="6"/>
  </si>
  <si>
    <t>堤丘</t>
    <rPh sb="0" eb="2">
      <t>ツツミガオカ</t>
    </rPh>
    <phoneticPr fontId="6"/>
  </si>
  <si>
    <t>有住</t>
    <rPh sb="0" eb="2">
      <t>アリズミ</t>
    </rPh>
    <phoneticPr fontId="6"/>
  </si>
  <si>
    <t>城原</t>
    <rPh sb="0" eb="1">
      <t>ジョウ</t>
    </rPh>
    <rPh sb="1" eb="2">
      <t>ハル</t>
    </rPh>
    <phoneticPr fontId="6"/>
  </si>
  <si>
    <t>大池</t>
    <rPh sb="0" eb="2">
      <t>オオイケ</t>
    </rPh>
    <phoneticPr fontId="6"/>
  </si>
  <si>
    <t>早良</t>
    <rPh sb="0" eb="2">
      <t>サワラ</t>
    </rPh>
    <phoneticPr fontId="6"/>
  </si>
  <si>
    <t>弥生</t>
    <rPh sb="0" eb="2">
      <t>ヤヨイ</t>
    </rPh>
    <phoneticPr fontId="6"/>
  </si>
  <si>
    <t>塩原</t>
    <rPh sb="0" eb="2">
      <t>シオバル</t>
    </rPh>
    <phoneticPr fontId="6"/>
  </si>
  <si>
    <t>田村</t>
    <rPh sb="0" eb="2">
      <t>タムラ</t>
    </rPh>
    <phoneticPr fontId="6"/>
  </si>
  <si>
    <t>柏原</t>
    <rPh sb="0" eb="2">
      <t>カシハラ</t>
    </rPh>
    <phoneticPr fontId="6"/>
  </si>
  <si>
    <t>玄洋</t>
    <rPh sb="0" eb="1">
      <t>ゲン</t>
    </rPh>
    <rPh sb="1" eb="2">
      <t>ヨウ</t>
    </rPh>
    <phoneticPr fontId="6"/>
  </si>
  <si>
    <t>香陵</t>
    <rPh sb="0" eb="2">
      <t>コウリョウ</t>
    </rPh>
    <phoneticPr fontId="6"/>
  </si>
  <si>
    <t>松島</t>
    <rPh sb="0" eb="2">
      <t>マツシマ</t>
    </rPh>
    <phoneticPr fontId="6"/>
  </si>
  <si>
    <t>横手</t>
    <rPh sb="0" eb="2">
      <t>ヨコテ</t>
    </rPh>
    <phoneticPr fontId="6"/>
  </si>
  <si>
    <t>三苫</t>
    <rPh sb="0" eb="2">
      <t>ミトマ</t>
    </rPh>
    <phoneticPr fontId="6"/>
  </si>
  <si>
    <t>姪北</t>
    <rPh sb="0" eb="1">
      <t>メイ</t>
    </rPh>
    <rPh sb="1" eb="2">
      <t>ホク</t>
    </rPh>
    <phoneticPr fontId="6"/>
  </si>
  <si>
    <t>照葉</t>
    <rPh sb="0" eb="2">
      <t>ショウヨウ</t>
    </rPh>
    <phoneticPr fontId="6"/>
  </si>
  <si>
    <t>西都</t>
    <rPh sb="0" eb="2">
      <t>サイト</t>
    </rPh>
    <phoneticPr fontId="6"/>
  </si>
  <si>
    <t>西都北</t>
    <rPh sb="0" eb="3">
      <t>サイトキタ</t>
    </rPh>
    <phoneticPr fontId="15"/>
  </si>
  <si>
    <t>照葉はばたき</t>
    <rPh sb="0" eb="2">
      <t>テリハ</t>
    </rPh>
    <phoneticPr fontId="15"/>
  </si>
  <si>
    <t>職　　　　　　　員　　　　　　　数</t>
    <rPh sb="0" eb="1">
      <t>ショク</t>
    </rPh>
    <rPh sb="8" eb="9">
      <t>イン</t>
    </rPh>
    <rPh sb="16" eb="17">
      <t>スウ</t>
    </rPh>
    <phoneticPr fontId="15"/>
  </si>
  <si>
    <t>教職員数
合      計</t>
    <rPh sb="0" eb="3">
      <t>キョウショクイン</t>
    </rPh>
    <rPh sb="3" eb="4">
      <t>スウ</t>
    </rPh>
    <rPh sb="5" eb="6">
      <t>ゴウ</t>
    </rPh>
    <rPh sb="12" eb="13">
      <t>ケイ</t>
    </rPh>
    <phoneticPr fontId="15"/>
  </si>
  <si>
    <t>合　　　計</t>
    <rPh sb="0" eb="5">
      <t>ゴウケイ</t>
    </rPh>
    <phoneticPr fontId="15"/>
  </si>
  <si>
    <t>合　　　計</t>
    <rPh sb="0" eb="1">
      <t>ゴウ</t>
    </rPh>
    <rPh sb="4" eb="5">
      <t>ケイ</t>
    </rPh>
    <phoneticPr fontId="15"/>
  </si>
  <si>
    <t>校長</t>
    <rPh sb="0" eb="2">
      <t>コウチョウ</t>
    </rPh>
    <phoneticPr fontId="6"/>
  </si>
  <si>
    <t>教頭</t>
    <rPh sb="0" eb="2">
      <t>キョウトウ</t>
    </rPh>
    <phoneticPr fontId="6"/>
  </si>
  <si>
    <t>主幹教諭</t>
    <rPh sb="0" eb="2">
      <t>シュカン</t>
    </rPh>
    <rPh sb="2" eb="4">
      <t>キョウユ</t>
    </rPh>
    <phoneticPr fontId="6"/>
  </si>
  <si>
    <t>指導教諭</t>
    <rPh sb="0" eb="2">
      <t>シドウ</t>
    </rPh>
    <rPh sb="2" eb="4">
      <t>キョウユ</t>
    </rPh>
    <phoneticPr fontId="6"/>
  </si>
  <si>
    <t>教諭</t>
    <rPh sb="0" eb="2">
      <t>キョウユ</t>
    </rPh>
    <phoneticPr fontId="6"/>
  </si>
  <si>
    <t>養護教諭</t>
    <rPh sb="0" eb="2">
      <t>ヨウゴ</t>
    </rPh>
    <rPh sb="2" eb="4">
      <t>キョウユ</t>
    </rPh>
    <phoneticPr fontId="6"/>
  </si>
  <si>
    <t>養護助教諭</t>
    <rPh sb="0" eb="2">
      <t>ヨウゴ</t>
    </rPh>
    <rPh sb="2" eb="5">
      <t>ジョキョウユ</t>
    </rPh>
    <phoneticPr fontId="6"/>
  </si>
  <si>
    <t>栄養教諭</t>
    <rPh sb="0" eb="2">
      <t>エイヨウ</t>
    </rPh>
    <rPh sb="2" eb="4">
      <t>キョウユ</t>
    </rPh>
    <phoneticPr fontId="6"/>
  </si>
  <si>
    <t>講師</t>
    <rPh sb="0" eb="2">
      <t>コウシ</t>
    </rPh>
    <phoneticPr fontId="6"/>
  </si>
  <si>
    <t>栄養職員</t>
    <rPh sb="0" eb="2">
      <t>エイヨウ</t>
    </rPh>
    <rPh sb="2" eb="4">
      <t>ショクイン</t>
    </rPh>
    <phoneticPr fontId="6"/>
  </si>
  <si>
    <t>用務員</t>
    <rPh sb="0" eb="3">
      <t>ヨウムイン</t>
    </rPh>
    <phoneticPr fontId="6"/>
  </si>
  <si>
    <t>福　岡</t>
    <rPh sb="0" eb="3">
      <t>フクオカ</t>
    </rPh>
    <phoneticPr fontId="6"/>
  </si>
  <si>
    <t>舞　鶴</t>
    <rPh sb="0" eb="3">
      <t>マイヅル</t>
    </rPh>
    <phoneticPr fontId="6"/>
  </si>
  <si>
    <t>城　西</t>
    <rPh sb="0" eb="3">
      <t>ジョウセイ</t>
    </rPh>
    <phoneticPr fontId="6"/>
  </si>
  <si>
    <t>　玄　洋　</t>
    <rPh sb="1" eb="2">
      <t>ゲン</t>
    </rPh>
    <rPh sb="3" eb="4">
      <t>ヨウ</t>
    </rPh>
    <phoneticPr fontId="6"/>
  </si>
  <si>
    <t>友　泉</t>
    <rPh sb="0" eb="3">
      <t>ユウセン</t>
    </rPh>
    <phoneticPr fontId="6"/>
  </si>
  <si>
    <t>玄　界</t>
    <rPh sb="0" eb="3">
      <t>ゲンカイ</t>
    </rPh>
    <phoneticPr fontId="6"/>
  </si>
  <si>
    <t>梅　林</t>
    <rPh sb="0" eb="3">
      <t>ウメバヤシ</t>
    </rPh>
    <phoneticPr fontId="6"/>
  </si>
  <si>
    <t>志　賀</t>
    <rPh sb="0" eb="3">
      <t>シカ</t>
    </rPh>
    <phoneticPr fontId="6"/>
  </si>
  <si>
    <t>城　香</t>
    <rPh sb="0" eb="3">
      <t>ジョウコウ</t>
    </rPh>
    <phoneticPr fontId="6"/>
  </si>
  <si>
    <t>野　間</t>
    <rPh sb="0" eb="3">
      <t>ノマ</t>
    </rPh>
    <phoneticPr fontId="6"/>
  </si>
  <si>
    <t>松　崎</t>
    <rPh sb="0" eb="3">
      <t>マツザキ</t>
    </rPh>
    <phoneticPr fontId="6"/>
  </si>
  <si>
    <t>照葉</t>
    <rPh sb="0" eb="1">
      <t>テ</t>
    </rPh>
    <rPh sb="1" eb="2">
      <t>ハ</t>
    </rPh>
    <phoneticPr fontId="15"/>
  </si>
  <si>
    <t>百道松原</t>
    <rPh sb="0" eb="4">
      <t>モモチマツバラ</t>
    </rPh>
    <phoneticPr fontId="15"/>
  </si>
  <si>
    <t>養護教諭　</t>
    <rPh sb="0" eb="2">
      <t>ヨウゴ</t>
    </rPh>
    <rPh sb="2" eb="4">
      <t>キョウユ</t>
    </rPh>
    <phoneticPr fontId="15"/>
  </si>
  <si>
    <t>教　　　　　　　　　　員　　　　　　　　　　数</t>
    <rPh sb="0" eb="23">
      <t>キョウインスウ</t>
    </rPh>
    <phoneticPr fontId="6"/>
  </si>
  <si>
    <t>職　　　　　員　　　　　数</t>
    <rPh sb="0" eb="13">
      <t>ショクインスウ</t>
    </rPh>
    <phoneticPr fontId="6"/>
  </si>
  <si>
    <t>教職員数合計</t>
    <rPh sb="0" eb="3">
      <t>キョウショクイン</t>
    </rPh>
    <rPh sb="3" eb="4">
      <t>スウ</t>
    </rPh>
    <rPh sb="4" eb="6">
      <t>ゴウケイ</t>
    </rPh>
    <phoneticPr fontId="6"/>
  </si>
  <si>
    <t>副校長</t>
    <rPh sb="0" eb="1">
      <t>フク</t>
    </rPh>
    <rPh sb="1" eb="3">
      <t>コウチョウ</t>
    </rPh>
    <phoneticPr fontId="6"/>
  </si>
  <si>
    <t>実習助手</t>
    <rPh sb="0" eb="2">
      <t>ジッシュウ</t>
    </rPh>
    <rPh sb="2" eb="4">
      <t>ジョシュ</t>
    </rPh>
    <phoneticPr fontId="6"/>
  </si>
  <si>
    <t>給食職員</t>
    <rPh sb="0" eb="4">
      <t>キュウショクショクイン</t>
    </rPh>
    <phoneticPr fontId="6"/>
  </si>
  <si>
    <t>博多高等学園</t>
    <rPh sb="0" eb="2">
      <t>ハカタ</t>
    </rPh>
    <rPh sb="2" eb="4">
      <t>コウトウ</t>
    </rPh>
    <rPh sb="4" eb="5">
      <t>ガク</t>
    </rPh>
    <rPh sb="5" eb="6">
      <t>エン</t>
    </rPh>
    <phoneticPr fontId="6"/>
  </si>
  <si>
    <t>城浜高等学園</t>
    <rPh sb="0" eb="1">
      <t>シロ</t>
    </rPh>
    <rPh sb="1" eb="2">
      <t>ハマ</t>
    </rPh>
    <rPh sb="2" eb="4">
      <t>コウトウ</t>
    </rPh>
    <rPh sb="4" eb="6">
      <t>ガクエン</t>
    </rPh>
    <phoneticPr fontId="6"/>
  </si>
  <si>
    <t>（注）　（　　）は兼務者で外数</t>
    <rPh sb="1" eb="2">
      <t>チュウ</t>
    </rPh>
    <rPh sb="9" eb="11">
      <t>ケンム</t>
    </rPh>
    <rPh sb="11" eb="12">
      <t>シャ</t>
    </rPh>
    <rPh sb="13" eb="14">
      <t>ソト</t>
    </rPh>
    <rPh sb="14" eb="15">
      <t>スウ</t>
    </rPh>
    <phoneticPr fontId="6"/>
  </si>
  <si>
    <t>学校名</t>
    <rPh sb="0" eb="3">
      <t>ガッコウメイ</t>
    </rPh>
    <phoneticPr fontId="15"/>
  </si>
  <si>
    <t>教　　　　　員　　　　　数</t>
    <rPh sb="0" eb="13">
      <t>キョウインスウ</t>
    </rPh>
    <phoneticPr fontId="15"/>
  </si>
  <si>
    <t>職　　員　　数</t>
    <rPh sb="0" eb="7">
      <t>ショクインスウ</t>
    </rPh>
    <phoneticPr fontId="15"/>
  </si>
  <si>
    <t>教職員数　　　　　　　　合　　　計</t>
    <rPh sb="0" eb="3">
      <t>キョウショクイン</t>
    </rPh>
    <rPh sb="3" eb="4">
      <t>スウ</t>
    </rPh>
    <rPh sb="12" eb="13">
      <t>ゴウ</t>
    </rPh>
    <rPh sb="16" eb="17">
      <t>ケイ</t>
    </rPh>
    <phoneticPr fontId="15"/>
  </si>
  <si>
    <t>合　　計</t>
    <rPh sb="0" eb="1">
      <t>ゴウ</t>
    </rPh>
    <rPh sb="3" eb="4">
      <t>ケイ</t>
    </rPh>
    <phoneticPr fontId="15"/>
  </si>
  <si>
    <t>事務職員</t>
    <rPh sb="0" eb="2">
      <t>ジム</t>
    </rPh>
    <rPh sb="2" eb="4">
      <t>ショクイン</t>
    </rPh>
    <phoneticPr fontId="15"/>
  </si>
  <si>
    <t>実習助手</t>
    <rPh sb="0" eb="2">
      <t>ジッシュウ</t>
    </rPh>
    <rPh sb="2" eb="4">
      <t>ジョシュ</t>
    </rPh>
    <phoneticPr fontId="15"/>
  </si>
  <si>
    <t>福　　　翔</t>
    <rPh sb="0" eb="1">
      <t>フク</t>
    </rPh>
    <rPh sb="4" eb="5">
      <t>ショウ</t>
    </rPh>
    <phoneticPr fontId="15"/>
  </si>
  <si>
    <t>博多工業</t>
    <rPh sb="0" eb="2">
      <t>ハカタ</t>
    </rPh>
    <rPh sb="2" eb="4">
      <t>コウギョウ</t>
    </rPh>
    <phoneticPr fontId="15"/>
  </si>
  <si>
    <t>福岡女子</t>
    <rPh sb="0" eb="2">
      <t>フクオカ</t>
    </rPh>
    <rPh sb="2" eb="4">
      <t>ジョシ</t>
    </rPh>
    <phoneticPr fontId="15"/>
  </si>
  <si>
    <t>福岡西陵</t>
    <rPh sb="0" eb="2">
      <t>フクオカ</t>
    </rPh>
    <rPh sb="2" eb="4">
      <t>セイリョウ</t>
    </rPh>
    <phoneticPr fontId="15"/>
  </si>
  <si>
    <t>（注）　（　）は兼務者で外数</t>
    <rPh sb="1" eb="2">
      <t>チュウ</t>
    </rPh>
    <rPh sb="8" eb="10">
      <t>ケンム</t>
    </rPh>
    <rPh sb="10" eb="11">
      <t>シャ</t>
    </rPh>
    <rPh sb="12" eb="13">
      <t>ソト</t>
    </rPh>
    <rPh sb="13" eb="14">
      <t>スウ</t>
    </rPh>
    <phoneticPr fontId="15"/>
  </si>
  <si>
    <t>確認済</t>
    <rPh sb="0" eb="2">
      <t>カクニン</t>
    </rPh>
    <rPh sb="2" eb="3">
      <t>ズミ</t>
    </rPh>
    <phoneticPr fontId="15"/>
  </si>
  <si>
    <t>養護助教諭</t>
    <rPh sb="0" eb="2">
      <t>ヨウゴ</t>
    </rPh>
    <rPh sb="2" eb="5">
      <t>ジョキョウユ</t>
    </rPh>
    <phoneticPr fontId="15"/>
  </si>
  <si>
    <t>養護助教諭　</t>
    <rPh sb="0" eb="2">
      <t>ヨウゴ</t>
    </rPh>
    <rPh sb="2" eb="5">
      <t>ジョキョウユ</t>
    </rPh>
    <phoneticPr fontId="15"/>
  </si>
  <si>
    <t>（Ｒ７．５．１現在、単位：人）</t>
    <rPh sb="7" eb="9">
      <t>ゲンザイ</t>
    </rPh>
    <rPh sb="10" eb="12">
      <t>タンイ</t>
    </rPh>
    <rPh sb="13" eb="14">
      <t>ヒト</t>
    </rPh>
    <phoneticPr fontId="6"/>
  </si>
  <si>
    <t>（Ｒ７．５．１現在、単位:人、学級）</t>
    <rPh sb="7" eb="9">
      <t>ゲンザイ</t>
    </rPh>
    <rPh sb="10" eb="12">
      <t>タンイ</t>
    </rPh>
    <rPh sb="13" eb="14">
      <t>ヒト</t>
    </rPh>
    <rPh sb="15" eb="17">
      <t>ガッキュウ</t>
    </rPh>
    <phoneticPr fontId="6"/>
  </si>
  <si>
    <t>（Ｒ７．5．1現在、単位:学級、人）</t>
    <rPh sb="7" eb="9">
      <t>ゲンザイ</t>
    </rPh>
    <rPh sb="10" eb="12">
      <t>タンイ</t>
    </rPh>
    <rPh sb="13" eb="15">
      <t>ガッキュウ</t>
    </rPh>
    <rPh sb="16" eb="17">
      <t>ヒト</t>
    </rPh>
    <phoneticPr fontId="6"/>
  </si>
  <si>
    <t>（注）　（　）内の数字は訪問教育学級の学級数、児童生徒数で内数</t>
    <rPh sb="1" eb="2">
      <t>チュウ</t>
    </rPh>
    <rPh sb="7" eb="8">
      <t>ナイ</t>
    </rPh>
    <rPh sb="9" eb="11">
      <t>スウジ</t>
    </rPh>
    <rPh sb="12" eb="14">
      <t>ホウモン</t>
    </rPh>
    <rPh sb="14" eb="16">
      <t>キョウイク</t>
    </rPh>
    <rPh sb="16" eb="18">
      <t>ガッキュウ</t>
    </rPh>
    <rPh sb="19" eb="22">
      <t>ガッキュウスウ</t>
    </rPh>
    <rPh sb="23" eb="25">
      <t>ジドウ</t>
    </rPh>
    <rPh sb="25" eb="28">
      <t>セイトスウ</t>
    </rPh>
    <rPh sb="29" eb="30">
      <t>ウチ</t>
    </rPh>
    <rPh sb="30" eb="31">
      <t>スウ</t>
    </rPh>
    <phoneticPr fontId="6"/>
  </si>
  <si>
    <t>（Ｒ７．５．１現在、単位：人）</t>
    <rPh sb="7" eb="9">
      <t>ゲンザイ</t>
    </rPh>
    <rPh sb="10" eb="12">
      <t>タンイ</t>
    </rPh>
    <rPh sb="13" eb="14">
      <t>ヒト</t>
    </rPh>
    <phoneticPr fontId="15"/>
  </si>
  <si>
    <t>13～15</t>
    <phoneticPr fontId="2"/>
  </si>
  <si>
    <t>（２）</t>
    <phoneticPr fontId="2"/>
  </si>
  <si>
    <t>校長</t>
    <phoneticPr fontId="15"/>
  </si>
  <si>
    <t>事務職員</t>
    <rPh sb="0" eb="2">
      <t>ジム</t>
    </rPh>
    <rPh sb="2" eb="4">
      <t>ショクイン</t>
    </rPh>
    <phoneticPr fontId="6"/>
  </si>
  <si>
    <t>　　</t>
    <phoneticPr fontId="6"/>
  </si>
  <si>
    <t>（Ｒ７．５．１現在、単位:学級、人）</t>
    <rPh sb="10" eb="12">
      <t>タンイ</t>
    </rPh>
    <rPh sb="13" eb="15">
      <t>ガッキュウ</t>
    </rPh>
    <rPh sb="16" eb="17">
      <t>ヒト</t>
    </rPh>
    <phoneticPr fontId="6"/>
  </si>
  <si>
    <t>（Ｒ７．５．１現在、単位：学級、人）</t>
    <phoneticPr fontId="6"/>
  </si>
  <si>
    <t>福岡きぼう</t>
    <rPh sb="0" eb="2">
      <t>フクオカ</t>
    </rPh>
    <phoneticPr fontId="15"/>
  </si>
  <si>
    <t>(注) （　）は兼務者で外数</t>
    <rPh sb="1" eb="2">
      <t>チュウ</t>
    </rPh>
    <rPh sb="8" eb="10">
      <t>ケンム</t>
    </rPh>
    <rPh sb="10" eb="11">
      <t>シャ</t>
    </rPh>
    <rPh sb="12" eb="13">
      <t>ソト</t>
    </rPh>
    <rPh sb="13" eb="14">
      <t>スウ</t>
    </rPh>
    <phoneticPr fontId="2"/>
  </si>
  <si>
    <t>７年</t>
    <rPh sb="1" eb="2">
      <t>ネン</t>
    </rPh>
    <phoneticPr fontId="60"/>
  </si>
  <si>
    <t>６年</t>
    <rPh sb="1" eb="2">
      <t>ネン</t>
    </rPh>
    <phoneticPr fontId="60"/>
  </si>
  <si>
    <t>５年</t>
    <rPh sb="1" eb="2">
      <t>ネン</t>
    </rPh>
    <phoneticPr fontId="60"/>
  </si>
  <si>
    <t>４年</t>
    <rPh sb="1" eb="2">
      <t>ネン</t>
    </rPh>
    <phoneticPr fontId="60"/>
  </si>
  <si>
    <t>令和３年</t>
    <rPh sb="0" eb="2">
      <t>レイワ</t>
    </rPh>
    <rPh sb="3" eb="4">
      <t>ネン</t>
    </rPh>
    <phoneticPr fontId="60"/>
  </si>
  <si>
    <t>用務員</t>
    <rPh sb="0" eb="3">
      <t>ヨウムイン</t>
    </rPh>
    <phoneticPr fontId="2"/>
  </si>
  <si>
    <t>給食職員</t>
    <rPh sb="0" eb="2">
      <t>キュウショク</t>
    </rPh>
    <rPh sb="2" eb="4">
      <t>ショクイン</t>
    </rPh>
    <phoneticPr fontId="2"/>
  </si>
  <si>
    <t>栄養職員</t>
    <rPh sb="0" eb="2">
      <t>エイヨウ</t>
    </rPh>
    <rPh sb="2" eb="4">
      <t>ショクイン</t>
    </rPh>
    <phoneticPr fontId="2"/>
  </si>
  <si>
    <t>実習助手</t>
    <rPh sb="0" eb="2">
      <t>ジッシュウ</t>
    </rPh>
    <rPh sb="2" eb="4">
      <t>ジョシュ</t>
    </rPh>
    <phoneticPr fontId="2"/>
  </si>
  <si>
    <t>事務職員</t>
    <rPh sb="0" eb="2">
      <t>ジム</t>
    </rPh>
    <rPh sb="2" eb="4">
      <t>ショクイン</t>
    </rPh>
    <phoneticPr fontId="2"/>
  </si>
  <si>
    <t>合　計</t>
    <rPh sb="0" eb="1">
      <t>ゴウ</t>
    </rPh>
    <rPh sb="2" eb="3">
      <t>ケイ</t>
    </rPh>
    <phoneticPr fontId="2"/>
  </si>
  <si>
    <t>講　師</t>
    <rPh sb="0" eb="1">
      <t>コウ</t>
    </rPh>
    <rPh sb="2" eb="3">
      <t>シ</t>
    </rPh>
    <phoneticPr fontId="2"/>
  </si>
  <si>
    <t>栄養教諭</t>
    <rPh sb="0" eb="2">
      <t>エイヨウ</t>
    </rPh>
    <rPh sb="2" eb="4">
      <t>キョウユ</t>
    </rPh>
    <phoneticPr fontId="2"/>
  </si>
  <si>
    <t>養護助教諭</t>
    <rPh sb="0" eb="2">
      <t>ヨウゴ</t>
    </rPh>
    <rPh sb="3" eb="5">
      <t>キョウユ</t>
    </rPh>
    <phoneticPr fontId="2"/>
  </si>
  <si>
    <t>養護教諭</t>
    <rPh sb="0" eb="2">
      <t>ヨウゴ</t>
    </rPh>
    <rPh sb="2" eb="4">
      <t>キョウユ</t>
    </rPh>
    <phoneticPr fontId="2"/>
  </si>
  <si>
    <t>教　諭</t>
    <rPh sb="0" eb="1">
      <t>キョウ</t>
    </rPh>
    <rPh sb="2" eb="3">
      <t>サトシ</t>
    </rPh>
    <phoneticPr fontId="2"/>
  </si>
  <si>
    <t>指導教諭</t>
    <rPh sb="0" eb="2">
      <t>シドウ</t>
    </rPh>
    <rPh sb="2" eb="4">
      <t>キョウユ</t>
    </rPh>
    <phoneticPr fontId="2"/>
  </si>
  <si>
    <t>主幹教諭</t>
    <rPh sb="0" eb="2">
      <t>シュカン</t>
    </rPh>
    <rPh sb="2" eb="4">
      <t>キョウユ</t>
    </rPh>
    <phoneticPr fontId="2"/>
  </si>
  <si>
    <t>教　頭</t>
    <rPh sb="0" eb="1">
      <t>キョウ</t>
    </rPh>
    <rPh sb="2" eb="3">
      <t>アタマ</t>
    </rPh>
    <phoneticPr fontId="2"/>
  </si>
  <si>
    <t>副校長</t>
    <rPh sb="0" eb="1">
      <t>フク</t>
    </rPh>
    <rPh sb="1" eb="3">
      <t>コウチョウ</t>
    </rPh>
    <phoneticPr fontId="2"/>
  </si>
  <si>
    <t>校　長</t>
    <rPh sb="0" eb="1">
      <t>コウ</t>
    </rPh>
    <rPh sb="2" eb="3">
      <t>チョウ</t>
    </rPh>
    <phoneticPr fontId="2"/>
  </si>
  <si>
    <t>教職員数
合　　計</t>
    <rPh sb="0" eb="3">
      <t>キョウショクイン</t>
    </rPh>
    <rPh sb="3" eb="4">
      <t>スウ</t>
    </rPh>
    <rPh sb="5" eb="6">
      <t>ゴウ</t>
    </rPh>
    <rPh sb="8" eb="9">
      <t>ケイ</t>
    </rPh>
    <phoneticPr fontId="2"/>
  </si>
  <si>
    <t>職　　員　　数</t>
    <rPh sb="0" eb="1">
      <t>ショク</t>
    </rPh>
    <rPh sb="3" eb="4">
      <t>イン</t>
    </rPh>
    <rPh sb="6" eb="7">
      <t>スウ</t>
    </rPh>
    <phoneticPr fontId="2"/>
  </si>
  <si>
    <t>教　　　　　　員　　　　　　数</t>
    <rPh sb="0" eb="1">
      <t>キョウ</t>
    </rPh>
    <rPh sb="7" eb="8">
      <t>イン</t>
    </rPh>
    <rPh sb="14" eb="15">
      <t>スウ</t>
    </rPh>
    <phoneticPr fontId="2"/>
  </si>
  <si>
    <t>年</t>
    <rPh sb="0" eb="1">
      <t>ネン</t>
    </rPh>
    <phoneticPr fontId="2"/>
  </si>
  <si>
    <t>④特別支援学校</t>
    <rPh sb="1" eb="5">
      <t>トクベツシエン</t>
    </rPh>
    <phoneticPr fontId="60"/>
  </si>
  <si>
    <t>全日制</t>
    <rPh sb="0" eb="3">
      <t>ゼンニチセイ</t>
    </rPh>
    <phoneticPr fontId="2"/>
  </si>
  <si>
    <t>年・課程</t>
    <rPh sb="0" eb="1">
      <t>ネン</t>
    </rPh>
    <rPh sb="2" eb="4">
      <t>カテイ</t>
    </rPh>
    <phoneticPr fontId="2"/>
  </si>
  <si>
    <t>③高等学校</t>
    <rPh sb="1" eb="5">
      <t>コウトウガッコウ</t>
    </rPh>
    <phoneticPr fontId="60"/>
  </si>
  <si>
    <t>(注) 給食職員は非常勤職員を含まない。</t>
    <rPh sb="1" eb="2">
      <t>チュウ</t>
    </rPh>
    <rPh sb="4" eb="6">
      <t>キュウショク</t>
    </rPh>
    <rPh sb="6" eb="8">
      <t>ショクイン</t>
    </rPh>
    <rPh sb="9" eb="12">
      <t>ヒジョウキン</t>
    </rPh>
    <rPh sb="12" eb="14">
      <t>ショクイン</t>
    </rPh>
    <rPh sb="15" eb="16">
      <t>フク</t>
    </rPh>
    <phoneticPr fontId="2"/>
  </si>
  <si>
    <t>（各年５.１現在、単位：人）</t>
    <phoneticPr fontId="2"/>
  </si>
  <si>
    <t>（４）　高等学校</t>
    <rPh sb="4" eb="8">
      <t>コウトウガッコウ</t>
    </rPh>
    <phoneticPr fontId="2"/>
  </si>
  <si>
    <t>　(５）　特別支援学校</t>
    <rPh sb="5" eb="11">
      <t>トクベツシエンガッコウ</t>
    </rPh>
    <phoneticPr fontId="2"/>
  </si>
  <si>
    <t>（３）</t>
    <phoneticPr fontId="2"/>
  </si>
  <si>
    <t>（４）</t>
    <phoneticPr fontId="2"/>
  </si>
  <si>
    <t>（５）</t>
    <phoneticPr fontId="2"/>
  </si>
  <si>
    <t>19～21</t>
    <phoneticPr fontId="2"/>
  </si>
  <si>
    <t>22～23</t>
    <phoneticPr fontId="2"/>
  </si>
  <si>
    <t>教職員数の推移</t>
    <rPh sb="0" eb="3">
      <t>キョウショクイン</t>
    </rPh>
    <rPh sb="3" eb="4">
      <t>カズ</t>
    </rPh>
    <rPh sb="5" eb="7">
      <t>スイイ</t>
    </rPh>
    <phoneticPr fontId="2"/>
  </si>
  <si>
    <t>（１）　教職員数の推移</t>
    <phoneticPr fontId="2"/>
  </si>
  <si>
    <t>①小学校（本務者のみ）</t>
    <rPh sb="5" eb="8">
      <t>ホンムシャ</t>
    </rPh>
    <phoneticPr fontId="2"/>
  </si>
  <si>
    <t>②中学校（本務者のみ）</t>
    <rPh sb="1" eb="2">
      <t>チュウ</t>
    </rPh>
    <rPh sb="5" eb="8">
      <t>ホンムシャ</t>
    </rPh>
    <phoneticPr fontId="60"/>
  </si>
  <si>
    <t>　（２）　小学校（本務者のみ）</t>
    <rPh sb="5" eb="8">
      <t>ショウガッコウ</t>
    </rPh>
    <rPh sb="9" eb="12">
      <t>ホンムシャ</t>
    </rPh>
    <phoneticPr fontId="2"/>
  </si>
  <si>
    <t>　（３）　中学校（本務者のみ）</t>
    <rPh sb="5" eb="6">
      <t>ナカ</t>
    </rPh>
    <rPh sb="6" eb="8">
      <t>ガッコウ</t>
    </rPh>
    <rPh sb="9" eb="12">
      <t>ホンムシャ</t>
    </rPh>
    <phoneticPr fontId="2"/>
  </si>
  <si>
    <t>令和８年１月発行
福岡市教育委員会総務部教育政策課</t>
    <rPh sb="0" eb="2">
      <t>レイワ</t>
    </rPh>
    <rPh sb="3" eb="4">
      <t>ネン</t>
    </rPh>
    <rPh sb="5" eb="6">
      <t>ガツ</t>
    </rPh>
    <rPh sb="6" eb="8">
      <t>ハッコウ</t>
    </rPh>
    <rPh sb="10" eb="13">
      <t>フクオカシ</t>
    </rPh>
    <rPh sb="13" eb="15">
      <t>キョウイク</t>
    </rPh>
    <rPh sb="15" eb="18">
      <t>イインカイ</t>
    </rPh>
    <rPh sb="18" eb="20">
      <t>ソウム</t>
    </rPh>
    <rPh sb="20" eb="21">
      <t>ブ</t>
    </rPh>
    <rPh sb="21" eb="23">
      <t>キョウイク</t>
    </rPh>
    <rPh sb="23" eb="25">
      <t>セイサク</t>
    </rPh>
    <rPh sb="25" eb="26">
      <t>カ</t>
    </rPh>
    <phoneticPr fontId="2"/>
  </si>
  <si>
    <t>（令和７年５月１日現在）</t>
    <rPh sb="1" eb="3">
      <t>レイワ</t>
    </rPh>
    <rPh sb="4" eb="5">
      <t>ネン</t>
    </rPh>
    <rPh sb="5" eb="6">
      <t>ヘイネン</t>
    </rPh>
    <rPh sb="6" eb="7">
      <t>ガツ</t>
    </rPh>
    <rPh sb="8" eb="9">
      <t>ニチ</t>
    </rPh>
    <rPh sb="9" eb="11">
      <t>ゲンザイ</t>
    </rPh>
    <phoneticPr fontId="2"/>
  </si>
  <si>
    <t>栄養教諭</t>
    <rPh sb="0" eb="4">
      <t>エイヨウキョウユ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</si>
</sst>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0\)"/>
    <numFmt numFmtId="177" formatCode="\(#\)"/>
    <numFmt numFmtId="178" formatCode="#,##0.0_ ;[Red]\-#,##0.0\ "/>
    <numFmt numFmtId="179" formatCode="#,##0.0;[Red]\-#,##0.0"/>
    <numFmt numFmtId="180" formatCode="\(#,##0\);\(\-#,##0\)\ "/>
    <numFmt numFmtId="181" formatCode="\(#,##0\);\(\-#,##0\)"/>
    <numFmt numFmtId="182" formatCode="\(0\)"/>
    <numFmt numFmtId="183" formatCode="\(General\);\(\-General\)"/>
    <numFmt numFmtId="184" formatCode="#,##0;;\-"/>
    <numFmt numFmtId="185" formatCode="\(#,##0\)"/>
    <numFmt numFmtId="186" formatCode="\(#,##0\);;"/>
  </numFmts>
  <fonts count="6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8.5"/>
      <name val="ＭＳ 明朝"/>
      <family val="1"/>
      <charset val="128"/>
    </font>
    <font>
      <sz val="1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2"/>
      <name val="ＭＳ Ｐゴシック"/>
      <family val="3"/>
      <charset val="128"/>
    </font>
    <font>
      <sz val="14"/>
      <name val="ＭＳ Ｐゴシック"/>
      <family val="3"/>
      <charset val="128"/>
    </font>
    <font>
      <sz val="6"/>
      <name val="ＭＳ Ｐ明朝"/>
      <family val="1"/>
      <charset val="128"/>
    </font>
    <font>
      <sz val="10"/>
      <name val="ＭＳ Ｐ明朝"/>
      <family val="1"/>
      <charset val="128"/>
    </font>
    <font>
      <sz val="18"/>
      <name val="ＭＳ Ｐゴシック"/>
      <family val="3"/>
      <charset val="128"/>
    </font>
    <font>
      <sz val="20"/>
      <name val="ＭＳ Ｐゴシック"/>
      <family val="3"/>
      <charset val="128"/>
    </font>
    <font>
      <sz val="11"/>
      <name val="ＭＳ Ｐゴシック"/>
      <family val="2"/>
      <charset val="128"/>
      <scheme val="minor"/>
    </font>
    <font>
      <sz val="28"/>
      <name val="ＭＳ Ｐゴシック"/>
      <family val="2"/>
      <charset val="128"/>
      <scheme val="minor"/>
    </font>
    <font>
      <sz val="28"/>
      <name val="ＭＳ Ｐゴシック"/>
      <family val="3"/>
      <charset val="128"/>
      <scheme val="minor"/>
    </font>
    <font>
      <sz val="26"/>
      <name val="ＭＳ Ｐゴシック"/>
      <family val="3"/>
      <charset val="128"/>
      <scheme val="minor"/>
    </font>
    <font>
      <sz val="26"/>
      <name val="ＭＳ Ｐゴシック"/>
      <family val="2"/>
      <charset val="128"/>
      <scheme val="minor"/>
    </font>
    <font>
      <sz val="12"/>
      <name val="ＭＳ Ｐゴシック"/>
      <family val="2"/>
      <charset val="128"/>
      <scheme val="minor"/>
    </font>
    <font>
      <sz val="18"/>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明朝"/>
      <family val="1"/>
      <charset val="128"/>
    </font>
    <font>
      <sz val="11"/>
      <name val="ＭＳ 明朝"/>
      <family val="1"/>
      <charset val="128"/>
    </font>
    <font>
      <sz val="8.5"/>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scheme val="minor"/>
    </font>
    <font>
      <sz val="9"/>
      <name val="ＭＳ Ｐゴシック"/>
      <family val="3"/>
      <charset val="128"/>
      <scheme val="minor"/>
    </font>
    <font>
      <sz val="8"/>
      <name val="ＭＳ 明朝"/>
      <family val="1"/>
      <charset val="128"/>
    </font>
    <font>
      <sz val="10"/>
      <name val="ＭＳ Ｐゴシック"/>
      <family val="3"/>
      <charset val="128"/>
    </font>
    <font>
      <sz val="6"/>
      <name val="ＭＳ 明朝"/>
      <family val="1"/>
      <charset val="128"/>
    </font>
    <font>
      <sz val="9"/>
      <color theme="1"/>
      <name val="ＭＳ Ｐゴシック"/>
      <family val="3"/>
      <charset val="128"/>
      <scheme val="minor"/>
    </font>
    <font>
      <b/>
      <sz val="12"/>
      <name val="ＭＳ Ｐゴシック"/>
      <family val="3"/>
      <charset val="128"/>
      <scheme val="minor"/>
    </font>
    <font>
      <sz val="9"/>
      <name val="ＭＳ Ｐ明朝"/>
      <family val="1"/>
      <charset val="128"/>
    </font>
    <font>
      <sz val="8"/>
      <name val="ＭＳ Ｐ明朝"/>
      <family val="1"/>
      <charset val="128"/>
    </font>
    <font>
      <sz val="11"/>
      <color theme="1"/>
      <name val="ＭＳ Ｐ明朝"/>
      <family val="1"/>
      <charset val="128"/>
    </font>
    <font>
      <sz val="8.5"/>
      <name val="ＭＳ Ｐ明朝"/>
      <family val="1"/>
      <charset val="128"/>
    </font>
    <font>
      <sz val="8.5"/>
      <color theme="1"/>
      <name val="ＭＳ Ｐ明朝"/>
      <family val="1"/>
      <charset val="128"/>
    </font>
    <font>
      <sz val="11"/>
      <color theme="1"/>
      <name val="ＭＳ ゴシック"/>
      <family val="3"/>
      <charset val="128"/>
    </font>
    <font>
      <sz val="8.5"/>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13"/>
        <bgColor indexed="64"/>
      </patternFill>
    </fill>
  </fills>
  <borders count="204">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right style="double">
        <color auto="1"/>
      </right>
      <top/>
      <bottom/>
      <diagonal/>
    </border>
    <border>
      <left style="medium">
        <color auto="1"/>
      </left>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thin">
        <color auto="1"/>
      </left>
      <right/>
      <top/>
      <bottom style="thin">
        <color auto="1"/>
      </bottom>
      <diagonal/>
    </border>
    <border>
      <left/>
      <right style="double">
        <color auto="1"/>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double">
        <color auto="1"/>
      </right>
      <top style="medium">
        <color indexed="64"/>
      </top>
      <bottom/>
      <diagonal/>
    </border>
    <border>
      <left style="medium">
        <color indexed="64"/>
      </left>
      <right style="double">
        <color auto="1"/>
      </right>
      <top/>
      <bottom style="thin">
        <color auto="1"/>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auto="1"/>
      </left>
      <right style="double">
        <color auto="1"/>
      </right>
      <top/>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hair">
        <color indexed="64"/>
      </right>
      <top/>
      <bottom/>
      <diagonal/>
    </border>
    <border>
      <left style="hair">
        <color indexed="64"/>
      </left>
      <right style="double">
        <color indexed="64"/>
      </right>
      <top/>
      <bottom/>
      <diagonal/>
    </border>
    <border>
      <left style="hair">
        <color indexed="64"/>
      </left>
      <right style="medium">
        <color indexed="64"/>
      </right>
      <top/>
      <bottom/>
      <diagonal/>
    </border>
    <border>
      <left style="double">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medium">
        <color indexed="64"/>
      </left>
      <right style="double">
        <color indexed="64"/>
      </right>
      <top style="hair">
        <color indexed="64"/>
      </top>
      <bottom/>
      <diagonal/>
    </border>
    <border>
      <left style="hair">
        <color indexed="64"/>
      </left>
      <right style="medium">
        <color indexed="64"/>
      </right>
      <top style="hair">
        <color indexed="64"/>
      </top>
      <bottom/>
      <diagonal/>
    </border>
    <border>
      <left style="medium">
        <color indexed="64"/>
      </left>
      <right style="double">
        <color indexed="64"/>
      </right>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diagonal/>
    </border>
    <border>
      <left/>
      <right/>
      <top/>
      <bottom style="hair">
        <color indexed="64"/>
      </bottom>
      <diagonal/>
    </border>
    <border>
      <left/>
      <right style="thin">
        <color auto="1"/>
      </right>
      <top/>
      <bottom style="hair">
        <color auto="1"/>
      </bottom>
      <diagonal/>
    </border>
    <border>
      <left style="thin">
        <color indexed="64"/>
      </left>
      <right style="double">
        <color auto="1"/>
      </right>
      <top/>
      <bottom/>
      <diagonal/>
    </border>
    <border>
      <left style="thin">
        <color indexed="64"/>
      </left>
      <right style="double">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auto="1"/>
      </right>
      <top style="hair">
        <color auto="1"/>
      </top>
      <bottom/>
      <diagonal/>
    </border>
    <border>
      <left/>
      <right/>
      <top style="hair">
        <color auto="1"/>
      </top>
      <bottom/>
      <diagonal/>
    </border>
    <border>
      <left style="thin">
        <color auto="1"/>
      </left>
      <right style="double">
        <color auto="1"/>
      </right>
      <top style="hair">
        <color indexed="64"/>
      </top>
      <bottom/>
      <diagonal/>
    </border>
    <border>
      <left/>
      <right/>
      <top style="hair">
        <color auto="1"/>
      </top>
      <bottom style="thin">
        <color auto="1"/>
      </bottom>
      <diagonal/>
    </border>
    <border>
      <left/>
      <right style="double">
        <color auto="1"/>
      </right>
      <top style="thin">
        <color auto="1"/>
      </top>
      <bottom/>
      <diagonal/>
    </border>
    <border>
      <left/>
      <right style="double">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hair">
        <color indexed="64"/>
      </top>
      <bottom style="thin">
        <color indexed="64"/>
      </bottom>
      <diagonal/>
    </border>
    <border>
      <left/>
      <right style="medium">
        <color auto="1"/>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58"/>
      </top>
      <bottom style="thin">
        <color indexed="64"/>
      </bottom>
      <diagonal/>
    </border>
    <border>
      <left/>
      <right/>
      <top style="thin">
        <color indexed="64"/>
      </top>
      <bottom/>
      <diagonal/>
    </border>
    <border>
      <left style="medium">
        <color indexed="64"/>
      </left>
      <right/>
      <top style="thin">
        <color indexed="64"/>
      </top>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medium">
        <color indexed="64"/>
      </right>
      <top style="thin">
        <color indexed="64"/>
      </top>
      <bottom/>
      <diagonal/>
    </border>
    <border>
      <left/>
      <right/>
      <top style="thin">
        <color auto="1"/>
      </top>
      <bottom style="thin">
        <color indexed="64"/>
      </bottom>
      <diagonal/>
    </border>
    <border>
      <left/>
      <right style="thin">
        <color auto="1"/>
      </right>
      <top style="thin">
        <color auto="1"/>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hair">
        <color auto="1"/>
      </bottom>
      <diagonal/>
    </border>
    <border>
      <left style="thin">
        <color indexed="64"/>
      </left>
      <right style="thin">
        <color indexed="64"/>
      </right>
      <top/>
      <bottom style="thin">
        <color indexed="58"/>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indexed="64"/>
      </left>
      <right/>
      <top style="thin">
        <color indexed="64"/>
      </top>
      <bottom style="thin">
        <color indexed="58"/>
      </bottom>
      <diagonal/>
    </border>
    <border>
      <left style="thin">
        <color indexed="64"/>
      </left>
      <right/>
      <top style="thin">
        <color indexed="5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thin">
        <color auto="1"/>
      </top>
      <bottom style="thin">
        <color indexed="64"/>
      </bottom>
      <diagonal/>
    </border>
    <border>
      <left/>
      <right style="hair">
        <color indexed="64"/>
      </right>
      <top/>
      <bottom style="thin">
        <color indexed="64"/>
      </bottom>
      <diagonal/>
    </border>
  </borders>
  <cellStyleXfs count="62">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xf numFmtId="0" fontId="4" fillId="0" borderId="0"/>
    <xf numFmtId="0" fontId="4" fillId="0" borderId="0"/>
    <xf numFmtId="38" fontId="4" fillId="0" borderId="0" applyFont="0" applyFill="0" applyBorder="0" applyAlignment="0" applyProtection="0"/>
    <xf numFmtId="0" fontId="10" fillId="0" borderId="0"/>
    <xf numFmtId="0" fontId="4" fillId="0" borderId="0"/>
    <xf numFmtId="38" fontId="10" fillId="0" borderId="0" applyFont="0" applyFill="0" applyBorder="0" applyAlignment="0" applyProtection="0"/>
    <xf numFmtId="0" fontId="10" fillId="0" borderId="0"/>
    <xf numFmtId="0" fontId="3" fillId="0" borderId="0">
      <alignment vertical="center"/>
    </xf>
    <xf numFmtId="0" fontId="1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27" applyNumberFormat="0" applyAlignment="0" applyProtection="0">
      <alignment vertical="center"/>
    </xf>
    <xf numFmtId="0" fontId="35" fillId="21" borderId="0" applyNumberFormat="0" applyBorder="0" applyAlignment="0" applyProtection="0">
      <alignment vertical="center"/>
    </xf>
    <xf numFmtId="0" fontId="4" fillId="22" borderId="128" applyNumberFormat="0" applyFont="0" applyAlignment="0" applyProtection="0">
      <alignment vertical="center"/>
    </xf>
    <xf numFmtId="0" fontId="36" fillId="0" borderId="129" applyNumberFormat="0" applyFill="0" applyAlignment="0" applyProtection="0">
      <alignment vertical="center"/>
    </xf>
    <xf numFmtId="0" fontId="37" fillId="3" borderId="0" applyNumberFormat="0" applyBorder="0" applyAlignment="0" applyProtection="0">
      <alignment vertical="center"/>
    </xf>
    <xf numFmtId="0" fontId="38" fillId="23" borderId="130" applyNumberFormat="0" applyAlignment="0" applyProtection="0">
      <alignment vertical="center"/>
    </xf>
    <xf numFmtId="0" fontId="39" fillId="0" borderId="0" applyNumberFormat="0" applyFill="0" applyBorder="0" applyAlignment="0" applyProtection="0">
      <alignment vertical="center"/>
    </xf>
    <xf numFmtId="0" fontId="40" fillId="0" borderId="131" applyNumberFormat="0" applyFill="0" applyAlignment="0" applyProtection="0">
      <alignment vertical="center"/>
    </xf>
    <xf numFmtId="0" fontId="41" fillId="0" borderId="132" applyNumberFormat="0" applyFill="0" applyAlignment="0" applyProtection="0">
      <alignment vertical="center"/>
    </xf>
    <xf numFmtId="0" fontId="42" fillId="0" borderId="133" applyNumberFormat="0" applyFill="0" applyAlignment="0" applyProtection="0">
      <alignment vertical="center"/>
    </xf>
    <xf numFmtId="0" fontId="42" fillId="0" borderId="0" applyNumberFormat="0" applyFill="0" applyBorder="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5" fillId="0" borderId="0" applyNumberFormat="0" applyFill="0" applyBorder="0" applyAlignment="0" applyProtection="0">
      <alignment vertical="center"/>
    </xf>
    <xf numFmtId="0" fontId="46" fillId="7" borderId="130" applyNumberFormat="0" applyAlignment="0" applyProtection="0">
      <alignment vertical="center"/>
    </xf>
    <xf numFmtId="0" fontId="47"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22" borderId="128" applyNumberFormat="0" applyFont="0" applyAlignment="0" applyProtection="0">
      <alignment vertical="center"/>
    </xf>
    <xf numFmtId="0" fontId="38" fillId="23" borderId="130" applyNumberFormat="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6" fillId="7" borderId="130" applyNumberFormat="0" applyAlignment="0" applyProtection="0">
      <alignment vertical="center"/>
    </xf>
  </cellStyleXfs>
  <cellXfs count="1269">
    <xf numFmtId="0" fontId="0" fillId="0" borderId="0" xfId="0">
      <alignment vertical="center"/>
    </xf>
    <xf numFmtId="176" fontId="5" fillId="0" borderId="0" xfId="2" applyNumberFormat="1" applyFont="1" applyFill="1" applyAlignment="1">
      <alignment horizontal="left" vertical="center"/>
    </xf>
    <xf numFmtId="176" fontId="7" fillId="0" borderId="0" xfId="2" applyNumberFormat="1" applyFont="1" applyFill="1" applyAlignment="1">
      <alignment horizontal="right" vertical="center"/>
    </xf>
    <xf numFmtId="176" fontId="8" fillId="0" borderId="0" xfId="2" applyNumberFormat="1" applyFont="1" applyFill="1" applyAlignment="1">
      <alignment horizontal="right" vertical="center"/>
    </xf>
    <xf numFmtId="176" fontId="8" fillId="0" borderId="0" xfId="2" applyNumberFormat="1" applyFont="1" applyFill="1" applyAlignment="1">
      <alignment horizontal="left" vertical="center"/>
    </xf>
    <xf numFmtId="38" fontId="8" fillId="0" borderId="5" xfId="3" applyFont="1" applyFill="1" applyBorder="1" applyAlignment="1">
      <alignment horizontal="right" vertical="center" shrinkToFit="1"/>
    </xf>
    <xf numFmtId="176" fontId="8" fillId="0" borderId="24" xfId="4" applyNumberFormat="1" applyFont="1" applyFill="1" applyBorder="1" applyAlignment="1">
      <alignment horizontal="left" vertical="center" shrinkToFit="1"/>
    </xf>
    <xf numFmtId="38" fontId="8" fillId="0" borderId="25" xfId="3" applyFont="1" applyFill="1" applyBorder="1" applyAlignment="1">
      <alignment horizontal="right" vertical="center"/>
    </xf>
    <xf numFmtId="38" fontId="8" fillId="0" borderId="26" xfId="3" applyFont="1" applyFill="1" applyBorder="1" applyAlignment="1">
      <alignment horizontal="right" vertical="center"/>
    </xf>
    <xf numFmtId="38" fontId="8" fillId="0" borderId="25" xfId="3" applyFont="1" applyFill="1" applyBorder="1" applyAlignment="1">
      <alignment horizontal="right" vertical="center" shrinkToFit="1"/>
    </xf>
    <xf numFmtId="180" fontId="8" fillId="0" borderId="26" xfId="3" applyNumberFormat="1" applyFont="1" applyFill="1" applyBorder="1" applyAlignment="1">
      <alignment horizontal="right" vertical="center"/>
    </xf>
    <xf numFmtId="38" fontId="8" fillId="0" borderId="24" xfId="3" applyFont="1" applyFill="1" applyBorder="1" applyAlignment="1">
      <alignment horizontal="right" vertical="center"/>
    </xf>
    <xf numFmtId="176" fontId="8" fillId="0" borderId="4" xfId="4" applyNumberFormat="1" applyFont="1" applyFill="1" applyBorder="1" applyAlignment="1">
      <alignment horizontal="left" vertical="center"/>
    </xf>
    <xf numFmtId="176" fontId="8" fillId="0" borderId="0" xfId="4" applyNumberFormat="1" applyFont="1" applyFill="1" applyAlignment="1">
      <alignment horizontal="right" vertical="center"/>
    </xf>
    <xf numFmtId="0" fontId="8" fillId="0" borderId="5" xfId="4" applyFont="1" applyFill="1" applyBorder="1" applyAlignment="1">
      <alignment horizontal="center" vertical="center" shrinkToFit="1"/>
    </xf>
    <xf numFmtId="176" fontId="8" fillId="0" borderId="27" xfId="4" applyNumberFormat="1" applyFont="1" applyFill="1" applyBorder="1" applyAlignment="1">
      <alignment horizontal="left" vertical="center" shrinkToFit="1"/>
    </xf>
    <xf numFmtId="38" fontId="8" fillId="0" borderId="28" xfId="3" applyFont="1" applyFill="1" applyBorder="1" applyAlignment="1">
      <alignment horizontal="right" vertical="center"/>
    </xf>
    <xf numFmtId="38" fontId="8" fillId="0" borderId="29" xfId="3" applyFont="1" applyFill="1" applyBorder="1" applyAlignment="1">
      <alignment horizontal="right" vertical="center"/>
    </xf>
    <xf numFmtId="38" fontId="8" fillId="0" borderId="28" xfId="3" applyFont="1" applyFill="1" applyBorder="1" applyAlignment="1">
      <alignment horizontal="right" vertical="center" shrinkToFit="1"/>
    </xf>
    <xf numFmtId="38" fontId="8" fillId="0" borderId="27" xfId="3" applyFont="1" applyFill="1" applyBorder="1" applyAlignment="1">
      <alignment horizontal="right" vertical="center"/>
    </xf>
    <xf numFmtId="176" fontId="8" fillId="0" borderId="5" xfId="4" applyNumberFormat="1" applyFont="1" applyFill="1" applyBorder="1" applyAlignment="1">
      <alignment horizontal="left" vertical="center"/>
    </xf>
    <xf numFmtId="176" fontId="8" fillId="0" borderId="3" xfId="4" applyNumberFormat="1" applyFont="1" applyFill="1" applyBorder="1" applyAlignment="1">
      <alignment horizontal="right" vertical="center" shrinkToFit="1"/>
    </xf>
    <xf numFmtId="176" fontId="8" fillId="0" borderId="30" xfId="4" applyNumberFormat="1" applyFont="1" applyFill="1" applyBorder="1" applyAlignment="1">
      <alignment horizontal="left" vertical="center" shrinkToFit="1"/>
    </xf>
    <xf numFmtId="38" fontId="8" fillId="0" borderId="31" xfId="3" applyFont="1" applyFill="1" applyBorder="1" applyAlignment="1">
      <alignment horizontal="right" vertical="center"/>
    </xf>
    <xf numFmtId="38" fontId="8" fillId="0" borderId="32" xfId="3" applyFont="1" applyFill="1" applyBorder="1" applyAlignment="1">
      <alignment horizontal="right" vertical="center"/>
    </xf>
    <xf numFmtId="38" fontId="8" fillId="0" borderId="31" xfId="3" applyFont="1" applyFill="1" applyBorder="1" applyAlignment="1">
      <alignment horizontal="right" vertical="center" shrinkToFit="1"/>
    </xf>
    <xf numFmtId="38" fontId="8" fillId="0" borderId="30" xfId="3" applyFont="1" applyFill="1" applyBorder="1" applyAlignment="1">
      <alignment horizontal="right" vertical="center"/>
    </xf>
    <xf numFmtId="176" fontId="8" fillId="0" borderId="3" xfId="4" applyNumberFormat="1" applyFont="1" applyFill="1" applyBorder="1" applyAlignment="1">
      <alignment horizontal="left" vertical="center"/>
    </xf>
    <xf numFmtId="38" fontId="8" fillId="0" borderId="33" xfId="3" applyFont="1" applyFill="1" applyBorder="1" applyAlignment="1">
      <alignment horizontal="right" vertical="center"/>
    </xf>
    <xf numFmtId="38" fontId="8" fillId="0" borderId="21" xfId="3" applyFont="1" applyFill="1" applyBorder="1" applyAlignment="1">
      <alignment horizontal="right" vertical="center" shrinkToFit="1"/>
    </xf>
    <xf numFmtId="176" fontId="8" fillId="0" borderId="3" xfId="4" applyNumberFormat="1" applyFont="1" applyFill="1" applyBorder="1" applyAlignment="1">
      <alignment horizontal="right" vertical="center"/>
    </xf>
    <xf numFmtId="176" fontId="8" fillId="0" borderId="34" xfId="4" applyNumberFormat="1" applyFont="1" applyFill="1" applyBorder="1" applyAlignment="1">
      <alignment horizontal="left" vertical="center" shrinkToFit="1"/>
    </xf>
    <xf numFmtId="176" fontId="8" fillId="0" borderId="5" xfId="4" applyNumberFormat="1" applyFont="1" applyFill="1" applyBorder="1" applyAlignment="1">
      <alignment horizontal="right" vertical="center" shrinkToFit="1"/>
    </xf>
    <xf numFmtId="176" fontId="8" fillId="0" borderId="5" xfId="4" applyNumberFormat="1" applyFont="1" applyFill="1" applyBorder="1" applyAlignment="1">
      <alignment horizontal="left" vertical="center" shrinkToFit="1"/>
    </xf>
    <xf numFmtId="38" fontId="8" fillId="0" borderId="14" xfId="3" applyFont="1" applyFill="1" applyBorder="1" applyAlignment="1">
      <alignment horizontal="right" vertical="center"/>
    </xf>
    <xf numFmtId="38" fontId="8" fillId="0" borderId="8" xfId="3" applyFont="1" applyFill="1" applyBorder="1" applyAlignment="1">
      <alignment horizontal="right" vertical="center"/>
    </xf>
    <xf numFmtId="38" fontId="8" fillId="0" borderId="14" xfId="3" applyFont="1" applyFill="1" applyBorder="1" applyAlignment="1">
      <alignment horizontal="right" vertical="center" shrinkToFit="1"/>
    </xf>
    <xf numFmtId="38" fontId="8" fillId="0" borderId="5" xfId="3" applyFont="1" applyFill="1" applyBorder="1" applyAlignment="1">
      <alignment horizontal="right" vertical="center"/>
    </xf>
    <xf numFmtId="176" fontId="8" fillId="0" borderId="0" xfId="4" applyNumberFormat="1" applyFont="1" applyFill="1" applyBorder="1" applyAlignment="1">
      <alignment horizontal="left" vertical="center"/>
    </xf>
    <xf numFmtId="176" fontId="8" fillId="0" borderId="0" xfId="4" applyNumberFormat="1" applyFont="1" applyFill="1" applyAlignment="1">
      <alignment horizontal="center" vertical="center"/>
    </xf>
    <xf numFmtId="38" fontId="11" fillId="0" borderId="42" xfId="7" applyFont="1" applyBorder="1"/>
    <xf numFmtId="181" fontId="11" fillId="0" borderId="50" xfId="7" applyNumberFormat="1" applyFont="1" applyBorder="1" applyAlignment="1">
      <alignment horizontal="right"/>
    </xf>
    <xf numFmtId="38" fontId="11" fillId="0" borderId="56" xfId="7" applyFont="1" applyBorder="1"/>
    <xf numFmtId="181" fontId="11" fillId="0" borderId="42" xfId="7" applyNumberFormat="1" applyFont="1" applyBorder="1" applyAlignment="1">
      <alignment horizontal="right"/>
    </xf>
    <xf numFmtId="38" fontId="11" fillId="0" borderId="56" xfId="7" applyFont="1" applyBorder="1" applyAlignment="1">
      <alignment horizontal="right"/>
    </xf>
    <xf numFmtId="38" fontId="13" fillId="0" borderId="0" xfId="10" applyFont="1"/>
    <xf numFmtId="38" fontId="14" fillId="0" borderId="0" xfId="10" applyFont="1" applyAlignment="1">
      <alignment horizontal="center"/>
    </xf>
    <xf numFmtId="38" fontId="13" fillId="0" borderId="0" xfId="10" applyFont="1" applyBorder="1"/>
    <xf numFmtId="38" fontId="14" fillId="0" borderId="0" xfId="10" applyFont="1" applyBorder="1" applyAlignment="1">
      <alignment horizontal="center"/>
    </xf>
    <xf numFmtId="38" fontId="13" fillId="0" borderId="0" xfId="10" applyFont="1" applyBorder="1" applyAlignment="1">
      <alignment horizontal="center" vertical="center"/>
    </xf>
    <xf numFmtId="38" fontId="14" fillId="0" borderId="0" xfId="10" applyFont="1" applyBorder="1" applyAlignment="1">
      <alignment horizontal="center" vertical="center"/>
    </xf>
    <xf numFmtId="38" fontId="13" fillId="0" borderId="0" xfId="10" applyFont="1" applyBorder="1" applyAlignment="1">
      <alignment horizontal="center"/>
    </xf>
    <xf numFmtId="38" fontId="13" fillId="0" borderId="0" xfId="10" applyFont="1" applyAlignment="1">
      <alignment horizontal="center" vertical="center"/>
    </xf>
    <xf numFmtId="38" fontId="13" fillId="0" borderId="0" xfId="10" applyFont="1" applyAlignment="1">
      <alignment horizontal="center"/>
    </xf>
    <xf numFmtId="38" fontId="18" fillId="0" borderId="0" xfId="10" applyFont="1" applyAlignment="1">
      <alignment horizontal="left"/>
    </xf>
    <xf numFmtId="176" fontId="8" fillId="0" borderId="5" xfId="2" applyNumberFormat="1" applyFont="1" applyFill="1" applyBorder="1" applyAlignment="1">
      <alignment horizontal="center" vertical="center"/>
    </xf>
    <xf numFmtId="0" fontId="19" fillId="0" borderId="0" xfId="0" applyFont="1">
      <alignment vertical="center"/>
    </xf>
    <xf numFmtId="0" fontId="21" fillId="0" borderId="0" xfId="0" applyFont="1" applyAlignment="1">
      <alignment vertical="center" wrapText="1"/>
    </xf>
    <xf numFmtId="0" fontId="22" fillId="0" borderId="0" xfId="0" applyFont="1" applyAlignment="1">
      <alignment horizontal="center" vertical="center"/>
    </xf>
    <xf numFmtId="0" fontId="19" fillId="0" borderId="0" xfId="0" applyFont="1" applyAlignment="1">
      <alignment vertical="center" wrapText="1"/>
    </xf>
    <xf numFmtId="0" fontId="24" fillId="0" borderId="0" xfId="0" applyFont="1">
      <alignment vertical="center"/>
    </xf>
    <xf numFmtId="0" fontId="27" fillId="0" borderId="0" xfId="0" applyFont="1">
      <alignment vertical="center"/>
    </xf>
    <xf numFmtId="0" fontId="8" fillId="0" borderId="17" xfId="0" applyFont="1" applyBorder="1" applyAlignment="1">
      <alignment vertical="center" shrinkToFit="1"/>
    </xf>
    <xf numFmtId="0" fontId="8" fillId="0" borderId="19" xfId="0" applyFont="1" applyBorder="1" applyAlignment="1">
      <alignment vertical="center" shrinkToFit="1"/>
    </xf>
    <xf numFmtId="0" fontId="8" fillId="0" borderId="8" xfId="0" applyFont="1" applyBorder="1" applyAlignment="1">
      <alignment horizontal="center" vertical="center"/>
    </xf>
    <xf numFmtId="38" fontId="8" fillId="0" borderId="0" xfId="1" applyFont="1" applyBorder="1" applyAlignment="1">
      <alignment vertical="center" shrinkToFit="1"/>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38" fontId="8" fillId="0" borderId="12" xfId="1" applyFont="1" applyBorder="1" applyAlignment="1">
      <alignment vertical="center" shrinkToFit="1"/>
    </xf>
    <xf numFmtId="0" fontId="8" fillId="0" borderId="19" xfId="0" applyFont="1" applyBorder="1" applyAlignment="1">
      <alignment horizontal="center" vertical="center"/>
    </xf>
    <xf numFmtId="0" fontId="28" fillId="0" borderId="0" xfId="0" applyFont="1">
      <alignment vertical="center"/>
    </xf>
    <xf numFmtId="0" fontId="8" fillId="0" borderId="0" xfId="0" applyFont="1">
      <alignment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38" fontId="8" fillId="0" borderId="12" xfId="1" applyFont="1" applyBorder="1" applyAlignment="1">
      <alignment horizontal="right" vertical="center" shrinkToFit="1"/>
    </xf>
    <xf numFmtId="38" fontId="8" fillId="0" borderId="21" xfId="1" applyFont="1" applyBorder="1" applyAlignment="1">
      <alignment horizontal="right" vertical="center" shrinkToFit="1"/>
    </xf>
    <xf numFmtId="38" fontId="8" fillId="0" borderId="6" xfId="1" applyFont="1" applyBorder="1" applyAlignment="1">
      <alignment horizontal="right" vertical="center" shrinkToFit="1"/>
    </xf>
    <xf numFmtId="38" fontId="8" fillId="0" borderId="22" xfId="1" applyFont="1" applyBorder="1" applyAlignment="1">
      <alignment horizontal="right" vertical="center" shrinkToFit="1"/>
    </xf>
    <xf numFmtId="0" fontId="8" fillId="0" borderId="7" xfId="0" applyFont="1" applyBorder="1">
      <alignment vertical="center"/>
    </xf>
    <xf numFmtId="0" fontId="8" fillId="0" borderId="27" xfId="0" applyFont="1" applyBorder="1">
      <alignment vertical="center"/>
    </xf>
    <xf numFmtId="0" fontId="8" fillId="0" borderId="6" xfId="0" applyFont="1" applyBorder="1">
      <alignment vertical="center"/>
    </xf>
    <xf numFmtId="0" fontId="8" fillId="0" borderId="0" xfId="0" applyFont="1" applyBorder="1" applyAlignment="1">
      <alignment horizontal="center" vertical="center" textRotation="255"/>
    </xf>
    <xf numFmtId="0" fontId="8" fillId="0" borderId="0" xfId="0" applyFont="1" applyBorder="1" applyAlignment="1">
      <alignment horizontal="center" vertical="center"/>
    </xf>
    <xf numFmtId="38" fontId="8" fillId="0" borderId="0" xfId="1" applyFont="1" applyBorder="1" applyAlignment="1">
      <alignment horizontal="right" vertical="center" shrinkToFit="1"/>
    </xf>
    <xf numFmtId="0" fontId="29" fillId="0" borderId="0" xfId="0" applyFont="1">
      <alignment vertical="center"/>
    </xf>
    <xf numFmtId="0" fontId="30" fillId="0" borderId="0" xfId="0" applyFont="1">
      <alignment vertical="center"/>
    </xf>
    <xf numFmtId="38" fontId="19" fillId="0" borderId="0" xfId="0" applyNumberFormat="1" applyFont="1">
      <alignment vertical="center"/>
    </xf>
    <xf numFmtId="0" fontId="26" fillId="0" borderId="0" xfId="0" applyFont="1">
      <alignment vertical="center"/>
    </xf>
    <xf numFmtId="49" fontId="27" fillId="0" borderId="0" xfId="0" applyNumberFormat="1" applyFont="1" applyAlignment="1">
      <alignment horizontal="left" vertical="center"/>
    </xf>
    <xf numFmtId="0" fontId="27" fillId="0" borderId="0" xfId="0" applyFont="1" applyAlignment="1">
      <alignment horizontal="left" vertical="center"/>
    </xf>
    <xf numFmtId="38" fontId="8" fillId="0" borderId="19" xfId="1" applyFont="1" applyFill="1" applyBorder="1" applyAlignment="1">
      <alignment vertical="center" shrinkToFit="1"/>
    </xf>
    <xf numFmtId="177" fontId="8" fillId="0" borderId="14" xfId="1" applyNumberFormat="1" applyFont="1" applyFill="1" applyBorder="1" applyAlignment="1">
      <alignment vertical="center" shrinkToFit="1"/>
    </xf>
    <xf numFmtId="0" fontId="10" fillId="0" borderId="0" xfId="9" applyFont="1"/>
    <xf numFmtId="0" fontId="11" fillId="0" borderId="0" xfId="9" applyFont="1"/>
    <xf numFmtId="0" fontId="12" fillId="0" borderId="0" xfId="9" applyFont="1" applyAlignment="1">
      <alignment horizontal="center" shrinkToFit="1"/>
    </xf>
    <xf numFmtId="0" fontId="10" fillId="0" borderId="0" xfId="9" applyFont="1" applyAlignment="1">
      <alignment horizontal="center"/>
    </xf>
    <xf numFmtId="0" fontId="26" fillId="0" borderId="0" xfId="13" applyFont="1" applyAlignment="1">
      <alignment horizontal="center"/>
    </xf>
    <xf numFmtId="0" fontId="26" fillId="0" borderId="0" xfId="13" applyFont="1" applyAlignment="1">
      <alignment horizontal="center" vertical="center"/>
    </xf>
    <xf numFmtId="0" fontId="4" fillId="0" borderId="0" xfId="2">
      <alignment vertical="center"/>
    </xf>
    <xf numFmtId="176" fontId="16" fillId="0" borderId="0" xfId="2" applyNumberFormat="1" applyFont="1" applyFill="1" applyAlignment="1">
      <alignment horizontal="right" vertical="center"/>
    </xf>
    <xf numFmtId="38" fontId="9" fillId="0" borderId="0" xfId="10" applyFont="1" applyBorder="1" applyAlignment="1">
      <alignment vertical="center" wrapText="1" shrinkToFit="1"/>
    </xf>
    <xf numFmtId="0" fontId="26" fillId="0" borderId="0" xfId="13" applyFont="1" applyBorder="1" applyAlignment="1">
      <alignment horizontal="center"/>
    </xf>
    <xf numFmtId="0" fontId="10" fillId="0" borderId="0" xfId="13" applyAlignment="1">
      <alignment horizontal="center" vertical="center"/>
    </xf>
    <xf numFmtId="0" fontId="26" fillId="0" borderId="0" xfId="13" applyFont="1" applyBorder="1" applyAlignment="1">
      <alignment horizontal="center" vertical="center"/>
    </xf>
    <xf numFmtId="177" fontId="8" fillId="0" borderId="0" xfId="1" applyNumberFormat="1" applyFont="1" applyFill="1" applyBorder="1" applyAlignment="1">
      <alignment vertical="center" shrinkToFit="1"/>
    </xf>
    <xf numFmtId="38" fontId="8" fillId="0" borderId="0" xfId="1" applyFont="1" applyFill="1" applyBorder="1" applyAlignment="1">
      <alignment vertical="center" shrinkToFit="1"/>
    </xf>
    <xf numFmtId="38" fontId="8" fillId="0" borderId="8" xfId="1" applyFont="1" applyFill="1" applyBorder="1" applyAlignment="1">
      <alignment vertical="center" shrinkToFit="1"/>
    </xf>
    <xf numFmtId="177" fontId="8" fillId="0" borderId="13" xfId="1" applyNumberFormat="1" applyFont="1" applyFill="1" applyBorder="1" applyAlignment="1">
      <alignment vertical="center" shrinkToFit="1"/>
    </xf>
    <xf numFmtId="38" fontId="8" fillId="0" borderId="13" xfId="1" applyFont="1" applyFill="1" applyBorder="1" applyAlignment="1">
      <alignment vertical="center" shrinkToFit="1"/>
    </xf>
    <xf numFmtId="177" fontId="8" fillId="0" borderId="23" xfId="1" applyNumberFormat="1" applyFont="1" applyFill="1" applyBorder="1" applyAlignment="1">
      <alignment vertical="center" shrinkToFit="1"/>
    </xf>
    <xf numFmtId="38" fontId="8" fillId="0" borderId="7" xfId="1" applyFont="1" applyFill="1" applyBorder="1" applyAlignment="1">
      <alignment vertical="center" shrinkToFit="1"/>
    </xf>
    <xf numFmtId="177" fontId="8" fillId="0" borderId="33" xfId="1" applyNumberFormat="1" applyFont="1" applyFill="1" applyBorder="1" applyAlignment="1">
      <alignment vertical="center" shrinkToFit="1"/>
    </xf>
    <xf numFmtId="38" fontId="8" fillId="0" borderId="33" xfId="1" applyFont="1" applyFill="1" applyBorder="1" applyAlignment="1">
      <alignment vertical="center" shrinkToFit="1"/>
    </xf>
    <xf numFmtId="177" fontId="8" fillId="0" borderId="28" xfId="1" applyNumberFormat="1" applyFont="1" applyFill="1" applyBorder="1" applyAlignment="1">
      <alignment vertical="center" shrinkToFit="1"/>
    </xf>
    <xf numFmtId="38" fontId="8" fillId="0" borderId="29" xfId="1" applyFont="1" applyFill="1" applyBorder="1" applyAlignment="1">
      <alignment vertical="center" shrinkToFit="1"/>
    </xf>
    <xf numFmtId="177" fontId="8" fillId="0" borderId="12" xfId="1" applyNumberFormat="1" applyFont="1" applyFill="1" applyBorder="1" applyAlignment="1">
      <alignment vertical="center" shrinkToFit="1"/>
    </xf>
    <xf numFmtId="38" fontId="8" fillId="0" borderId="12" xfId="1" applyFont="1" applyFill="1" applyBorder="1" applyAlignment="1">
      <alignment vertical="center" shrinkToFit="1"/>
    </xf>
    <xf numFmtId="177" fontId="8" fillId="0" borderId="21" xfId="1" applyNumberFormat="1" applyFont="1" applyFill="1" applyBorder="1" applyAlignment="1">
      <alignment vertical="center" shrinkToFit="1"/>
    </xf>
    <xf numFmtId="38" fontId="8" fillId="0" borderId="6" xfId="1" applyFont="1" applyFill="1" applyBorder="1" applyAlignment="1">
      <alignment vertical="center" shrinkToFit="1"/>
    </xf>
    <xf numFmtId="38" fontId="17" fillId="0" borderId="0" xfId="1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52" xfId="0" applyBorder="1" applyAlignment="1">
      <alignment horizontal="center" vertical="center"/>
    </xf>
    <xf numFmtId="181" fontId="11" fillId="0" borderId="160" xfId="7" applyNumberFormat="1" applyFont="1" applyBorder="1" applyAlignment="1">
      <alignment horizontal="right"/>
    </xf>
    <xf numFmtId="0" fontId="0" fillId="0" borderId="163" xfId="0" applyBorder="1" applyAlignment="1">
      <alignment horizontal="center" vertical="center"/>
    </xf>
    <xf numFmtId="0" fontId="0" fillId="0" borderId="164" xfId="0" applyBorder="1" applyAlignment="1">
      <alignment horizontal="center" vertical="center"/>
    </xf>
    <xf numFmtId="0" fontId="10" fillId="0" borderId="37" xfId="9" applyFont="1" applyBorder="1" applyAlignment="1">
      <alignment shrinkToFit="1"/>
    </xf>
    <xf numFmtId="0" fontId="10" fillId="0" borderId="36" xfId="9" applyFont="1" applyBorder="1" applyAlignment="1">
      <alignment shrinkToFit="1"/>
    </xf>
    <xf numFmtId="0" fontId="10" fillId="0" borderId="35" xfId="9" applyFont="1" applyBorder="1" applyAlignment="1">
      <alignment shrinkToFit="1"/>
    </xf>
    <xf numFmtId="0" fontId="10" fillId="0" borderId="38" xfId="9" applyFont="1" applyBorder="1" applyAlignment="1">
      <alignment shrinkToFit="1"/>
    </xf>
    <xf numFmtId="0" fontId="10" fillId="0" borderId="35" xfId="9" applyFont="1" applyBorder="1" applyAlignment="1">
      <alignment horizontal="right" shrinkToFit="1"/>
    </xf>
    <xf numFmtId="0" fontId="10" fillId="0" borderId="159" xfId="9" applyFont="1" applyBorder="1" applyAlignment="1">
      <alignment shrinkToFit="1"/>
    </xf>
    <xf numFmtId="0" fontId="10" fillId="0" borderId="157" xfId="9" applyFont="1" applyBorder="1" applyAlignment="1">
      <alignment shrinkToFit="1"/>
    </xf>
    <xf numFmtId="181" fontId="10" fillId="0" borderId="160" xfId="9" applyNumberFormat="1" applyFont="1" applyBorder="1" applyAlignment="1">
      <alignment shrinkToFit="1"/>
    </xf>
    <xf numFmtId="181" fontId="10" fillId="0" borderId="156" xfId="9" applyNumberFormat="1" applyFont="1" applyBorder="1" applyAlignment="1">
      <alignment shrinkToFit="1"/>
    </xf>
    <xf numFmtId="0" fontId="10" fillId="0" borderId="158" xfId="9" applyFont="1" applyBorder="1" applyAlignment="1">
      <alignment shrinkToFit="1"/>
    </xf>
    <xf numFmtId="0" fontId="10" fillId="0" borderId="156" xfId="9" applyFont="1" applyBorder="1" applyAlignment="1">
      <alignment horizontal="right" shrinkToFit="1"/>
    </xf>
    <xf numFmtId="0" fontId="12" fillId="0" borderId="163" xfId="9" applyFont="1" applyBorder="1" applyAlignment="1">
      <alignment horizontal="center" shrinkToFit="1"/>
    </xf>
    <xf numFmtId="181" fontId="10" fillId="0" borderId="158" xfId="9" applyNumberFormat="1" applyFont="1" applyBorder="1" applyAlignment="1">
      <alignment shrinkToFit="1"/>
    </xf>
    <xf numFmtId="0" fontId="10" fillId="0" borderId="41" xfId="9" applyFont="1" applyBorder="1" applyAlignment="1">
      <alignment shrinkToFit="1"/>
    </xf>
    <xf numFmtId="0" fontId="10" fillId="0" borderId="40" xfId="9" applyFont="1" applyBorder="1" applyAlignment="1">
      <alignment shrinkToFit="1"/>
    </xf>
    <xf numFmtId="0" fontId="10" fillId="0" borderId="42" xfId="9" applyFont="1" applyBorder="1" applyAlignment="1">
      <alignment shrinkToFit="1"/>
    </xf>
    <xf numFmtId="0" fontId="10" fillId="0" borderId="39" xfId="9" applyFont="1" applyBorder="1" applyAlignment="1">
      <alignment shrinkToFit="1"/>
    </xf>
    <xf numFmtId="0" fontId="10" fillId="0" borderId="43" xfId="9" applyFont="1" applyBorder="1" applyAlignment="1">
      <alignment shrinkToFit="1"/>
    </xf>
    <xf numFmtId="0" fontId="10" fillId="0" borderId="39" xfId="9" applyFont="1" applyBorder="1" applyAlignment="1">
      <alignment horizontal="right" shrinkToFit="1"/>
    </xf>
    <xf numFmtId="0" fontId="12" fillId="0" borderId="149" xfId="9" applyFont="1" applyBorder="1" applyAlignment="1">
      <alignment horizontal="center" shrinkToFit="1"/>
    </xf>
    <xf numFmtId="0" fontId="10" fillId="0" borderId="152" xfId="9" applyFont="1" applyBorder="1"/>
    <xf numFmtId="0" fontId="10" fillId="0" borderId="140" xfId="9" applyFont="1" applyBorder="1" applyAlignment="1">
      <alignment horizontal="center" vertical="center" textRotation="255"/>
    </xf>
    <xf numFmtId="0" fontId="10" fillId="0" borderId="159" xfId="9" applyFont="1" applyBorder="1" applyAlignment="1">
      <alignment horizontal="center" shrinkToFit="1"/>
    </xf>
    <xf numFmtId="0" fontId="10" fillId="0" borderId="157" xfId="9" applyFont="1" applyBorder="1" applyAlignment="1">
      <alignment horizontal="center" shrinkToFit="1"/>
    </xf>
    <xf numFmtId="0" fontId="10" fillId="0" borderId="157" xfId="9" applyFont="1" applyBorder="1" applyAlignment="1">
      <alignment horizontal="center" vertical="center" textRotation="255" shrinkToFit="1"/>
    </xf>
    <xf numFmtId="0" fontId="10" fillId="0" borderId="156" xfId="9" applyFont="1" applyBorder="1" applyAlignment="1">
      <alignment horizontal="center" textRotation="255" shrinkToFit="1"/>
    </xf>
    <xf numFmtId="181" fontId="10" fillId="0" borderId="157" xfId="9" applyNumberFormat="1" applyFont="1" applyBorder="1" applyAlignment="1">
      <alignment shrinkToFit="1"/>
    </xf>
    <xf numFmtId="181" fontId="10" fillId="0" borderId="160" xfId="9" applyNumberFormat="1" applyFont="1" applyBorder="1" applyAlignment="1">
      <alignment horizontal="right" shrinkToFit="1"/>
    </xf>
    <xf numFmtId="0" fontId="10" fillId="0" borderId="159" xfId="9" applyFont="1" applyBorder="1" applyAlignment="1">
      <alignment horizontal="right" shrinkToFit="1"/>
    </xf>
    <xf numFmtId="0" fontId="10" fillId="0" borderId="157" xfId="9" applyFont="1" applyBorder="1" applyAlignment="1">
      <alignment horizontal="right" shrinkToFit="1"/>
    </xf>
    <xf numFmtId="181" fontId="10" fillId="0" borderId="156" xfId="9" applyNumberFormat="1" applyFont="1" applyBorder="1" applyAlignment="1">
      <alignment horizontal="right" shrinkToFit="1"/>
    </xf>
    <xf numFmtId="0" fontId="10" fillId="0" borderId="158" xfId="9" applyFont="1" applyBorder="1" applyAlignment="1">
      <alignment horizontal="right" shrinkToFit="1"/>
    </xf>
    <xf numFmtId="181" fontId="10" fillId="0" borderId="160" xfId="9" applyNumberFormat="1" applyFont="1" applyBorder="1" applyAlignment="1">
      <alignment horizontal="center" shrinkToFit="1"/>
    </xf>
    <xf numFmtId="181" fontId="10" fillId="0" borderId="156" xfId="9" applyNumberFormat="1" applyFont="1" applyBorder="1" applyAlignment="1">
      <alignment horizontal="center" shrinkToFit="1"/>
    </xf>
    <xf numFmtId="0" fontId="10" fillId="0" borderId="158" xfId="9" applyFont="1" applyBorder="1" applyAlignment="1">
      <alignment horizontal="center" shrinkToFit="1"/>
    </xf>
    <xf numFmtId="181" fontId="10" fillId="0" borderId="159" xfId="9" applyNumberFormat="1" applyFont="1" applyBorder="1" applyAlignment="1">
      <alignment shrinkToFit="1"/>
    </xf>
    <xf numFmtId="0" fontId="11" fillId="0" borderId="0" xfId="9" applyFont="1" applyAlignment="1">
      <alignment horizontal="right"/>
    </xf>
    <xf numFmtId="0" fontId="11" fillId="0" borderId="36" xfId="9" applyFont="1" applyBorder="1" applyAlignment="1">
      <alignment horizontal="center" textRotation="255"/>
    </xf>
    <xf numFmtId="0" fontId="11" fillId="0" borderId="151" xfId="9" applyFont="1" applyBorder="1" applyAlignment="1">
      <alignment horizontal="center" textRotation="255"/>
    </xf>
    <xf numFmtId="0" fontId="11" fillId="0" borderId="151" xfId="9" applyFont="1" applyBorder="1" applyAlignment="1">
      <alignment horizontal="center"/>
    </xf>
    <xf numFmtId="0" fontId="11" fillId="0" borderId="156" xfId="9" applyFont="1" applyBorder="1" applyAlignment="1">
      <alignment horizontal="center" textRotation="255"/>
    </xf>
    <xf numFmtId="0" fontId="11" fillId="0" borderId="157" xfId="9" applyFont="1" applyBorder="1" applyAlignment="1">
      <alignment horizontal="center" textRotation="255"/>
    </xf>
    <xf numFmtId="0" fontId="11" fillId="0" borderId="158" xfId="9" applyFont="1" applyBorder="1" applyAlignment="1">
      <alignment horizontal="center" textRotation="255"/>
    </xf>
    <xf numFmtId="0" fontId="11" fillId="0" borderId="159" xfId="9" applyFont="1" applyBorder="1" applyAlignment="1">
      <alignment horizontal="center" textRotation="255"/>
    </xf>
    <xf numFmtId="181" fontId="11" fillId="0" borderId="157" xfId="9" applyNumberFormat="1" applyFont="1" applyBorder="1" applyAlignment="1">
      <alignment horizontal="right"/>
    </xf>
    <xf numFmtId="181" fontId="11" fillId="0" borderId="158" xfId="9" applyNumberFormat="1" applyFont="1" applyBorder="1" applyAlignment="1">
      <alignment horizontal="right"/>
    </xf>
    <xf numFmtId="181" fontId="11" fillId="0" borderId="156" xfId="9" applyNumberFormat="1" applyFont="1" applyBorder="1" applyAlignment="1">
      <alignment horizontal="right"/>
    </xf>
    <xf numFmtId="181" fontId="11" fillId="0" borderId="159" xfId="9" applyNumberFormat="1" applyFont="1" applyBorder="1" applyAlignment="1">
      <alignment horizontal="right"/>
    </xf>
    <xf numFmtId="181" fontId="11" fillId="0" borderId="160" xfId="9" applyNumberFormat="1" applyFont="1" applyBorder="1" applyAlignment="1">
      <alignment horizontal="right"/>
    </xf>
    <xf numFmtId="0" fontId="11" fillId="0" borderId="152" xfId="9" applyFont="1" applyBorder="1"/>
    <xf numFmtId="0" fontId="11" fillId="0" borderId="39" xfId="9" applyFont="1" applyBorder="1"/>
    <xf numFmtId="0" fontId="11" fillId="0" borderId="40" xfId="9" applyFont="1" applyBorder="1"/>
    <xf numFmtId="0" fontId="11" fillId="0" borderId="43" xfId="9" applyFont="1" applyBorder="1"/>
    <xf numFmtId="0" fontId="11" fillId="0" borderId="41" xfId="9" applyFont="1" applyBorder="1"/>
    <xf numFmtId="0" fontId="11" fillId="0" borderId="42" xfId="9" applyFont="1" applyBorder="1"/>
    <xf numFmtId="0" fontId="11" fillId="0" borderId="45" xfId="9" applyFont="1" applyBorder="1"/>
    <xf numFmtId="0" fontId="11" fillId="0" borderId="47" xfId="9" applyFont="1" applyBorder="1"/>
    <xf numFmtId="0" fontId="11" fillId="0" borderId="48" xfId="9" applyFont="1" applyBorder="1"/>
    <xf numFmtId="0" fontId="11" fillId="0" borderId="51" xfId="9" applyFont="1" applyBorder="1"/>
    <xf numFmtId="0" fontId="11" fillId="0" borderId="49" xfId="9" applyFont="1" applyBorder="1"/>
    <xf numFmtId="0" fontId="11" fillId="0" borderId="34" xfId="9" applyFont="1" applyBorder="1"/>
    <xf numFmtId="0" fontId="11" fillId="0" borderId="53" xfId="9" applyFont="1" applyBorder="1"/>
    <xf numFmtId="0" fontId="11" fillId="0" borderId="54" xfId="9" applyFont="1" applyBorder="1"/>
    <xf numFmtId="0" fontId="11" fillId="0" borderId="57" xfId="9" applyFont="1" applyBorder="1"/>
    <xf numFmtId="0" fontId="11" fillId="0" borderId="55" xfId="9" applyFont="1" applyBorder="1"/>
    <xf numFmtId="0" fontId="11" fillId="0" borderId="56" xfId="9" applyFont="1" applyBorder="1"/>
    <xf numFmtId="0" fontId="11" fillId="0" borderId="152" xfId="9" applyFont="1" applyBorder="1" applyAlignment="1">
      <alignment horizontal="center" textRotation="255"/>
    </xf>
    <xf numFmtId="0" fontId="11" fillId="0" borderId="39" xfId="9" applyFont="1" applyBorder="1" applyAlignment="1">
      <alignment horizontal="center" textRotation="255"/>
    </xf>
    <xf numFmtId="0" fontId="11" fillId="0" borderId="40" xfId="9" applyFont="1" applyBorder="1" applyAlignment="1">
      <alignment horizontal="center" textRotation="255"/>
    </xf>
    <xf numFmtId="0" fontId="11" fillId="0" borderId="43" xfId="9" applyFont="1" applyBorder="1" applyAlignment="1">
      <alignment horizontal="center" textRotation="255"/>
    </xf>
    <xf numFmtId="0" fontId="11" fillId="0" borderId="41" xfId="9" applyFont="1" applyBorder="1" applyAlignment="1">
      <alignment horizontal="center" textRotation="255"/>
    </xf>
    <xf numFmtId="181" fontId="11" fillId="0" borderId="40" xfId="9" applyNumberFormat="1" applyFont="1" applyBorder="1" applyAlignment="1">
      <alignment horizontal="right"/>
    </xf>
    <xf numFmtId="181" fontId="11" fillId="0" borderId="43" xfId="9" applyNumberFormat="1" applyFont="1" applyBorder="1" applyAlignment="1">
      <alignment horizontal="right"/>
    </xf>
    <xf numFmtId="181" fontId="11" fillId="0" borderId="39" xfId="9" applyNumberFormat="1" applyFont="1" applyBorder="1" applyAlignment="1">
      <alignment horizontal="right"/>
    </xf>
    <xf numFmtId="181" fontId="11" fillId="0" borderId="41" xfId="9" applyNumberFormat="1" applyFont="1" applyBorder="1" applyAlignment="1">
      <alignment horizontal="right"/>
    </xf>
    <xf numFmtId="181" fontId="11" fillId="0" borderId="42" xfId="9" applyNumberFormat="1" applyFont="1" applyBorder="1" applyAlignment="1">
      <alignment horizontal="right"/>
    </xf>
    <xf numFmtId="181" fontId="11" fillId="0" borderId="40" xfId="9" applyNumberFormat="1" applyFont="1" applyBorder="1"/>
    <xf numFmtId="181" fontId="11" fillId="0" borderId="43" xfId="9" applyNumberFormat="1" applyFont="1" applyBorder="1"/>
    <xf numFmtId="181" fontId="11" fillId="0" borderId="39" xfId="9" applyNumberFormat="1" applyFont="1" applyBorder="1"/>
    <xf numFmtId="181" fontId="11" fillId="0" borderId="41" xfId="9" applyNumberFormat="1" applyFont="1" applyBorder="1"/>
    <xf numFmtId="181" fontId="11" fillId="0" borderId="42" xfId="9" applyNumberFormat="1" applyFont="1" applyBorder="1"/>
    <xf numFmtId="0" fontId="11" fillId="0" borderId="35" xfId="9" applyFont="1" applyBorder="1"/>
    <xf numFmtId="0" fontId="11" fillId="0" borderId="36" xfId="9" applyFont="1" applyBorder="1"/>
    <xf numFmtId="0" fontId="11" fillId="0" borderId="38" xfId="9" applyFont="1" applyBorder="1"/>
    <xf numFmtId="0" fontId="11" fillId="0" borderId="37" xfId="9" applyFont="1" applyBorder="1"/>
    <xf numFmtId="0" fontId="11" fillId="0" borderId="45" xfId="9" applyFont="1" applyBorder="1" applyAlignment="1">
      <alignment horizontal="center" textRotation="255"/>
    </xf>
    <xf numFmtId="0" fontId="11" fillId="0" borderId="47" xfId="9" applyFont="1" applyBorder="1" applyAlignment="1">
      <alignment horizontal="center" textRotation="255"/>
    </xf>
    <xf numFmtId="0" fontId="11" fillId="0" borderId="48" xfId="9" applyFont="1" applyBorder="1" applyAlignment="1">
      <alignment horizontal="center" textRotation="255"/>
    </xf>
    <xf numFmtId="0" fontId="11" fillId="0" borderId="51" xfId="9" applyFont="1" applyBorder="1" applyAlignment="1">
      <alignment horizontal="center" textRotation="255"/>
    </xf>
    <xf numFmtId="0" fontId="11" fillId="0" borderId="49" xfId="9" applyFont="1" applyBorder="1" applyAlignment="1">
      <alignment horizontal="center" textRotation="255"/>
    </xf>
    <xf numFmtId="181" fontId="11" fillId="0" borderId="48" xfId="9" applyNumberFormat="1" applyFont="1" applyBorder="1" applyAlignment="1">
      <alignment horizontal="right"/>
    </xf>
    <xf numFmtId="181" fontId="11" fillId="0" borderId="51" xfId="9" applyNumberFormat="1" applyFont="1" applyBorder="1" applyAlignment="1">
      <alignment horizontal="right"/>
    </xf>
    <xf numFmtId="181" fontId="11" fillId="0" borderId="47" xfId="9" applyNumberFormat="1" applyFont="1" applyBorder="1" applyAlignment="1">
      <alignment horizontal="right"/>
    </xf>
    <xf numFmtId="181" fontId="11" fillId="0" borderId="49" xfId="9" applyNumberFormat="1" applyFont="1" applyBorder="1" applyAlignment="1">
      <alignment horizontal="right"/>
    </xf>
    <xf numFmtId="181" fontId="11" fillId="0" borderId="50" xfId="9" applyNumberFormat="1" applyFont="1" applyBorder="1" applyAlignment="1">
      <alignment horizontal="right"/>
    </xf>
    <xf numFmtId="181" fontId="11" fillId="0" borderId="48" xfId="9" applyNumberFormat="1" applyFont="1" applyBorder="1"/>
    <xf numFmtId="181" fontId="11" fillId="0" borderId="51" xfId="9" applyNumberFormat="1" applyFont="1" applyBorder="1"/>
    <xf numFmtId="181" fontId="11" fillId="0" borderId="47" xfId="9" applyNumberFormat="1" applyFont="1" applyBorder="1"/>
    <xf numFmtId="181" fontId="11" fillId="0" borderId="49" xfId="9" applyNumberFormat="1" applyFont="1" applyBorder="1"/>
    <xf numFmtId="181" fontId="11" fillId="0" borderId="50" xfId="9" applyNumberFormat="1" applyFont="1" applyBorder="1"/>
    <xf numFmtId="0" fontId="11" fillId="0" borderId="47" xfId="9" applyFont="1" applyBorder="1" applyAlignment="1">
      <alignment horizontal="right"/>
    </xf>
    <xf numFmtId="0" fontId="11" fillId="0" borderId="48" xfId="9" applyFont="1" applyBorder="1" applyAlignment="1">
      <alignment horizontal="right"/>
    </xf>
    <xf numFmtId="0" fontId="11" fillId="0" borderId="51" xfId="9" applyFont="1" applyBorder="1" applyAlignment="1">
      <alignment horizontal="right"/>
    </xf>
    <xf numFmtId="0" fontId="11" fillId="0" borderId="49" xfId="9" applyFont="1" applyBorder="1" applyAlignment="1">
      <alignment horizontal="right"/>
    </xf>
    <xf numFmtId="0" fontId="11" fillId="0" borderId="54" xfId="9" applyFont="1" applyBorder="1" applyAlignment="1">
      <alignment horizontal="right"/>
    </xf>
    <xf numFmtId="0" fontId="11" fillId="0" borderId="57" xfId="9" applyFont="1" applyBorder="1" applyAlignment="1">
      <alignment horizontal="right"/>
    </xf>
    <xf numFmtId="0" fontId="11" fillId="0" borderId="55" xfId="9" applyFont="1" applyBorder="1" applyAlignment="1">
      <alignment horizontal="right" textRotation="255"/>
    </xf>
    <xf numFmtId="0" fontId="11" fillId="0" borderId="53" xfId="9" applyFont="1" applyBorder="1" applyAlignment="1">
      <alignment horizontal="right"/>
    </xf>
    <xf numFmtId="0" fontId="11" fillId="0" borderId="55" xfId="9" applyFont="1" applyBorder="1" applyAlignment="1">
      <alignment horizontal="right"/>
    </xf>
    <xf numFmtId="0" fontId="11" fillId="0" borderId="39" xfId="9" applyFont="1" applyBorder="1" applyAlignment="1">
      <alignment horizontal="right"/>
    </xf>
    <xf numFmtId="0" fontId="11" fillId="0" borderId="40" xfId="9" applyFont="1" applyBorder="1" applyAlignment="1">
      <alignment horizontal="right"/>
    </xf>
    <xf numFmtId="0" fontId="11" fillId="0" borderId="43" xfId="9" applyFont="1" applyBorder="1" applyAlignment="1">
      <alignment horizontal="right"/>
    </xf>
    <xf numFmtId="0" fontId="11" fillId="0" borderId="41" xfId="9" applyFont="1" applyBorder="1" applyAlignment="1">
      <alignment horizontal="right"/>
    </xf>
    <xf numFmtId="0" fontId="11" fillId="0" borderId="36" xfId="9" applyFont="1" applyBorder="1" applyAlignment="1">
      <alignment horizontal="right"/>
    </xf>
    <xf numFmtId="0" fontId="12" fillId="0" borderId="0" xfId="9" applyFont="1"/>
    <xf numFmtId="0" fontId="16" fillId="0" borderId="77" xfId="9" applyFont="1" applyBorder="1" applyAlignment="1">
      <alignment horizontal="center" textRotation="255" shrinkToFit="1"/>
    </xf>
    <xf numFmtId="0" fontId="12" fillId="0" borderId="79" xfId="9" applyFont="1" applyBorder="1" applyAlignment="1">
      <alignment horizontal="center"/>
    </xf>
    <xf numFmtId="0" fontId="12" fillId="0" borderId="81" xfId="9" applyFont="1" applyBorder="1" applyAlignment="1">
      <alignment horizontal="center"/>
    </xf>
    <xf numFmtId="0" fontId="12" fillId="0" borderId="167" xfId="9" applyFont="1" applyBorder="1" applyAlignment="1">
      <alignment horizontal="center"/>
    </xf>
    <xf numFmtId="181" fontId="10" fillId="0" borderId="168" xfId="9" applyNumberFormat="1" applyFont="1" applyBorder="1" applyAlignment="1">
      <alignment horizontal="right"/>
    </xf>
    <xf numFmtId="181" fontId="10" fillId="0" borderId="157" xfId="9" applyNumberFormat="1" applyFont="1" applyBorder="1" applyAlignment="1">
      <alignment horizontal="right"/>
    </xf>
    <xf numFmtId="181" fontId="10" fillId="0" borderId="169" xfId="9" applyNumberFormat="1" applyFont="1" applyBorder="1" applyAlignment="1">
      <alignment horizontal="right"/>
    </xf>
    <xf numFmtId="181" fontId="10" fillId="0" borderId="157" xfId="9" applyNumberFormat="1" applyFont="1" applyBorder="1"/>
    <xf numFmtId="181" fontId="10" fillId="0" borderId="159" xfId="9" applyNumberFormat="1" applyFont="1" applyBorder="1"/>
    <xf numFmtId="181" fontId="10" fillId="0" borderId="156" xfId="9" applyNumberFormat="1" applyFont="1" applyBorder="1" applyAlignment="1">
      <alignment horizontal="right"/>
    </xf>
    <xf numFmtId="0" fontId="12" fillId="0" borderId="84" xfId="9" applyFont="1" applyBorder="1" applyAlignment="1">
      <alignment horizontal="center"/>
    </xf>
    <xf numFmtId="0" fontId="10" fillId="0" borderId="85" xfId="9" applyFont="1" applyBorder="1" applyAlignment="1">
      <alignment horizontal="right"/>
    </xf>
    <xf numFmtId="0" fontId="10" fillId="0" borderId="54" xfId="9" applyFont="1" applyBorder="1"/>
    <xf numFmtId="0" fontId="10" fillId="0" borderId="55" xfId="9" applyFont="1" applyBorder="1"/>
    <xf numFmtId="0" fontId="10" fillId="0" borderId="53" xfId="9" applyFont="1" applyBorder="1" applyAlignment="1">
      <alignment horizontal="right"/>
    </xf>
    <xf numFmtId="0" fontId="10" fillId="0" borderId="87" xfId="9" applyFont="1" applyBorder="1"/>
    <xf numFmtId="0" fontId="12" fillId="0" borderId="1" xfId="9" applyFont="1" applyBorder="1" applyAlignment="1">
      <alignment horizontal="center"/>
    </xf>
    <xf numFmtId="181" fontId="10" fillId="0" borderId="88" xfId="9" applyNumberFormat="1" applyFont="1" applyBorder="1" applyAlignment="1">
      <alignment horizontal="right"/>
    </xf>
    <xf numFmtId="181" fontId="10" fillId="0" borderId="40" xfId="9" applyNumberFormat="1" applyFont="1" applyBorder="1" applyAlignment="1">
      <alignment horizontal="right"/>
    </xf>
    <xf numFmtId="181" fontId="10" fillId="0" borderId="89" xfId="9" applyNumberFormat="1" applyFont="1" applyBorder="1" applyAlignment="1">
      <alignment horizontal="right"/>
    </xf>
    <xf numFmtId="181" fontId="10" fillId="0" borderId="40" xfId="9" applyNumberFormat="1" applyFont="1" applyBorder="1"/>
    <xf numFmtId="181" fontId="10" fillId="0" borderId="41" xfId="9" applyNumberFormat="1" applyFont="1" applyBorder="1"/>
    <xf numFmtId="181" fontId="10" fillId="0" borderId="39" xfId="9" applyNumberFormat="1" applyFont="1" applyBorder="1" applyAlignment="1">
      <alignment horizontal="right"/>
    </xf>
    <xf numFmtId="0" fontId="10" fillId="0" borderId="91" xfId="9" applyFont="1" applyBorder="1" applyAlignment="1">
      <alignment horizontal="right"/>
    </xf>
    <xf numFmtId="181" fontId="10" fillId="0" borderId="160" xfId="9" applyNumberFormat="1" applyFont="1" applyBorder="1"/>
    <xf numFmtId="181" fontId="10" fillId="0" borderId="158" xfId="9" applyNumberFormat="1" applyFont="1" applyBorder="1"/>
    <xf numFmtId="181" fontId="10" fillId="0" borderId="156" xfId="9" applyNumberFormat="1" applyFont="1" applyBorder="1"/>
    <xf numFmtId="0" fontId="10" fillId="0" borderId="0" xfId="9" applyFont="1" applyAlignment="1">
      <alignment horizontal="right"/>
    </xf>
    <xf numFmtId="0" fontId="10" fillId="0" borderId="88" xfId="9" applyFont="1" applyBorder="1" applyAlignment="1">
      <alignment horizontal="right"/>
    </xf>
    <xf numFmtId="0" fontId="10" fillId="0" borderId="40" xfId="9" applyFont="1" applyBorder="1"/>
    <xf numFmtId="0" fontId="10" fillId="0" borderId="89" xfId="9" applyFont="1" applyBorder="1"/>
    <xf numFmtId="0" fontId="10" fillId="0" borderId="42" xfId="9" applyFont="1" applyBorder="1"/>
    <xf numFmtId="0" fontId="10" fillId="0" borderId="43" xfId="9" applyFont="1" applyBorder="1"/>
    <xf numFmtId="0" fontId="10" fillId="0" borderId="39" xfId="9" applyFont="1" applyBorder="1"/>
    <xf numFmtId="0" fontId="10" fillId="0" borderId="41" xfId="9" applyFont="1" applyBorder="1"/>
    <xf numFmtId="0" fontId="10" fillId="0" borderId="90" xfId="9" applyFont="1" applyBorder="1"/>
    <xf numFmtId="0" fontId="12" fillId="0" borderId="103" xfId="9" applyFont="1" applyBorder="1" applyAlignment="1">
      <alignment horizontal="center"/>
    </xf>
    <xf numFmtId="181" fontId="10" fillId="0" borderId="97" xfId="9" applyNumberFormat="1" applyFont="1" applyBorder="1" applyAlignment="1">
      <alignment horizontal="right"/>
    </xf>
    <xf numFmtId="181" fontId="10" fillId="0" borderId="48" xfId="9" applyNumberFormat="1" applyFont="1" applyBorder="1"/>
    <xf numFmtId="181" fontId="10" fillId="0" borderId="98" xfId="9" applyNumberFormat="1" applyFont="1" applyBorder="1"/>
    <xf numFmtId="181" fontId="10" fillId="0" borderId="50" xfId="9" applyNumberFormat="1" applyFont="1" applyBorder="1"/>
    <xf numFmtId="181" fontId="10" fillId="0" borderId="51" xfId="9" applyNumberFormat="1" applyFont="1" applyBorder="1"/>
    <xf numFmtId="181" fontId="10" fillId="0" borderId="47" xfId="9" applyNumberFormat="1" applyFont="1" applyBorder="1"/>
    <xf numFmtId="181" fontId="10" fillId="0" borderId="49" xfId="9" applyNumberFormat="1" applyFont="1" applyBorder="1"/>
    <xf numFmtId="181" fontId="10" fillId="0" borderId="104" xfId="9" applyNumberFormat="1" applyFont="1" applyBorder="1"/>
    <xf numFmtId="0" fontId="12" fillId="0" borderId="105" xfId="9" applyFont="1" applyBorder="1" applyAlignment="1">
      <alignment horizontal="center"/>
    </xf>
    <xf numFmtId="0" fontId="10" fillId="0" borderId="86" xfId="9" applyFont="1" applyBorder="1"/>
    <xf numFmtId="0" fontId="10" fillId="0" borderId="56" xfId="9" applyFont="1" applyBorder="1"/>
    <xf numFmtId="0" fontId="10" fillId="0" borderId="57" xfId="9" applyFont="1" applyBorder="1"/>
    <xf numFmtId="0" fontId="10" fillId="0" borderId="53" xfId="9" applyFont="1" applyBorder="1"/>
    <xf numFmtId="181" fontId="10" fillId="0" borderId="89" xfId="9" applyNumberFormat="1" applyFont="1" applyBorder="1"/>
    <xf numFmtId="181" fontId="10" fillId="0" borderId="42" xfId="9" applyNumberFormat="1" applyFont="1" applyBorder="1"/>
    <xf numFmtId="181" fontId="10" fillId="0" borderId="43" xfId="9" applyNumberFormat="1" applyFont="1" applyBorder="1"/>
    <xf numFmtId="181" fontId="10" fillId="0" borderId="39" xfId="9" applyNumberFormat="1" applyFont="1" applyBorder="1"/>
    <xf numFmtId="181" fontId="10" fillId="0" borderId="90" xfId="9" applyNumberFormat="1" applyFont="1" applyBorder="1"/>
    <xf numFmtId="0" fontId="10" fillId="0" borderId="60" xfId="9" applyFont="1" applyBorder="1"/>
    <xf numFmtId="0" fontId="10" fillId="0" borderId="92" xfId="9" applyFont="1" applyBorder="1"/>
    <xf numFmtId="0" fontId="10" fillId="0" borderId="137" xfId="9" applyFont="1" applyBorder="1"/>
    <xf numFmtId="0" fontId="10" fillId="0" borderId="61" xfId="9" applyFont="1" applyBorder="1"/>
    <xf numFmtId="0" fontId="10" fillId="0" borderId="136" xfId="9" applyFont="1" applyBorder="1"/>
    <xf numFmtId="0" fontId="10" fillId="0" borderId="62" xfId="9" applyFont="1" applyBorder="1"/>
    <xf numFmtId="0" fontId="10" fillId="0" borderId="63" xfId="9" applyFont="1" applyBorder="1"/>
    <xf numFmtId="0" fontId="12" fillId="0" borderId="108" xfId="9" applyFont="1" applyBorder="1" applyAlignment="1">
      <alignment horizontal="center"/>
    </xf>
    <xf numFmtId="0" fontId="12" fillId="0" borderId="84" xfId="9" applyFont="1" applyBorder="1" applyAlignment="1">
      <alignment horizontal="center" shrinkToFit="1"/>
    </xf>
    <xf numFmtId="38" fontId="9" fillId="0" borderId="0" xfId="1" applyFont="1" applyBorder="1" applyAlignment="1">
      <alignment horizontal="center" vertical="center" wrapText="1"/>
    </xf>
    <xf numFmtId="0" fontId="8" fillId="0" borderId="172" xfId="0" applyFont="1" applyBorder="1" applyAlignment="1">
      <alignment horizontal="center" vertical="center" shrinkToFit="1"/>
    </xf>
    <xf numFmtId="0" fontId="8" fillId="0" borderId="148" xfId="0" applyFont="1" applyBorder="1" applyAlignment="1">
      <alignment horizontal="center" vertical="center" shrinkToFit="1"/>
    </xf>
    <xf numFmtId="0" fontId="8" fillId="0" borderId="142" xfId="0" applyFont="1" applyBorder="1" applyAlignment="1">
      <alignment horizontal="center" vertical="center" shrinkToFit="1"/>
    </xf>
    <xf numFmtId="0" fontId="8" fillId="0" borderId="171" xfId="0" applyFont="1" applyBorder="1" applyAlignment="1">
      <alignment horizontal="center" vertical="center" shrinkToFit="1"/>
    </xf>
    <xf numFmtId="0" fontId="8" fillId="0" borderId="148" xfId="0" applyFont="1" applyBorder="1" applyAlignment="1">
      <alignment horizontal="center" vertical="center" wrapText="1" shrinkToFit="1"/>
    </xf>
    <xf numFmtId="0" fontId="8" fillId="0" borderId="148" xfId="0" applyFont="1" applyBorder="1" applyAlignment="1">
      <alignment vertical="center" shrinkToFit="1"/>
    </xf>
    <xf numFmtId="0" fontId="8" fillId="0" borderId="172" xfId="0" applyFont="1" applyBorder="1" applyAlignment="1">
      <alignment vertical="center" shrinkToFit="1"/>
    </xf>
    <xf numFmtId="0" fontId="10" fillId="0" borderId="140" xfId="9" applyFont="1" applyBorder="1" applyAlignment="1">
      <alignment horizontal="center" shrinkToFit="1"/>
    </xf>
    <xf numFmtId="0" fontId="16" fillId="0" borderId="172" xfId="9" applyFont="1" applyBorder="1" applyAlignment="1">
      <alignment horizontal="center" shrinkToFit="1"/>
    </xf>
    <xf numFmtId="0" fontId="10" fillId="0" borderId="150" xfId="9" applyFont="1" applyBorder="1" applyAlignment="1">
      <alignment horizontal="center" shrinkToFit="1"/>
    </xf>
    <xf numFmtId="0" fontId="10" fillId="0" borderId="0" xfId="9" applyFont="1" applyAlignment="1">
      <alignment shrinkToFit="1"/>
    </xf>
    <xf numFmtId="0" fontId="49" fillId="0" borderId="0" xfId="13" applyFont="1" applyBorder="1" applyAlignment="1">
      <alignment horizontal="center" vertical="center" wrapText="1"/>
    </xf>
    <xf numFmtId="0" fontId="0" fillId="0" borderId="176" xfId="0" applyBorder="1" applyAlignment="1">
      <alignment horizontal="center" vertical="center"/>
    </xf>
    <xf numFmtId="38" fontId="8" fillId="0" borderId="152" xfId="1" applyFont="1" applyFill="1" applyBorder="1" applyAlignment="1">
      <alignment vertical="center" shrinkToFit="1"/>
    </xf>
    <xf numFmtId="177" fontId="8" fillId="0" borderId="45" xfId="1" applyNumberFormat="1" applyFont="1" applyFill="1" applyBorder="1" applyAlignment="1">
      <alignment vertical="center" shrinkToFit="1"/>
    </xf>
    <xf numFmtId="38" fontId="8" fillId="0" borderId="34" xfId="1" applyFont="1" applyFill="1" applyBorder="1" applyAlignment="1">
      <alignment vertical="center" shrinkToFit="1"/>
    </xf>
    <xf numFmtId="181" fontId="8" fillId="0" borderId="152" xfId="1" applyNumberFormat="1" applyFont="1" applyFill="1" applyBorder="1" applyAlignment="1">
      <alignment vertical="center" shrinkToFit="1"/>
    </xf>
    <xf numFmtId="38" fontId="51" fillId="0" borderId="2" xfId="10" applyFont="1" applyBorder="1" applyAlignment="1">
      <alignment horizontal="center" vertical="center" textRotation="255" wrapText="1"/>
    </xf>
    <xf numFmtId="38" fontId="9" fillId="0" borderId="178" xfId="10" applyFont="1" applyBorder="1" applyAlignment="1">
      <alignment horizontal="center" vertical="center" wrapText="1" shrinkToFit="1"/>
    </xf>
    <xf numFmtId="0" fontId="0" fillId="0" borderId="178" xfId="0" applyBorder="1" applyAlignment="1">
      <alignment horizontal="center" vertical="center" wrapText="1"/>
    </xf>
    <xf numFmtId="0" fontId="0" fillId="0" borderId="166" xfId="0" applyBorder="1" applyAlignment="1">
      <alignment horizontal="center" vertical="center" wrapText="1"/>
    </xf>
    <xf numFmtId="38" fontId="9" fillId="0" borderId="166" xfId="10" applyFont="1" applyBorder="1" applyAlignment="1">
      <alignment horizontal="center" vertical="center" wrapText="1" shrinkToFit="1"/>
    </xf>
    <xf numFmtId="0" fontId="26" fillId="0" borderId="176" xfId="13" applyFont="1" applyBorder="1" applyAlignment="1">
      <alignment horizontal="center" vertical="center"/>
    </xf>
    <xf numFmtId="0" fontId="0" fillId="0" borderId="183" xfId="0" applyBorder="1" applyAlignment="1">
      <alignment horizontal="center" vertical="center"/>
    </xf>
    <xf numFmtId="0" fontId="0" fillId="0" borderId="166" xfId="0" applyBorder="1" applyAlignment="1">
      <alignment horizontal="center" vertical="center"/>
    </xf>
    <xf numFmtId="0" fontId="0" fillId="0" borderId="176" xfId="0" applyBorder="1" applyAlignment="1">
      <alignment horizontal="center" vertical="center" wrapText="1"/>
    </xf>
    <xf numFmtId="0" fontId="0" fillId="0" borderId="0" xfId="0" applyFont="1" applyBorder="1" applyAlignment="1">
      <alignment horizontal="center" vertical="center" wrapText="1"/>
    </xf>
    <xf numFmtId="0" fontId="10" fillId="0" borderId="188" xfId="9" applyFont="1" applyBorder="1" applyAlignment="1">
      <alignment horizontal="center" vertical="center" wrapText="1"/>
    </xf>
    <xf numFmtId="0" fontId="10" fillId="0" borderId="176" xfId="9" applyFont="1" applyBorder="1" applyAlignment="1">
      <alignment horizontal="center" wrapText="1"/>
    </xf>
    <xf numFmtId="0" fontId="10" fillId="0" borderId="189" xfId="9" applyFont="1" applyBorder="1" applyAlignment="1">
      <alignment shrinkToFit="1"/>
    </xf>
    <xf numFmtId="0" fontId="10" fillId="0" borderId="176" xfId="9" quotePrefix="1" applyFont="1" applyBorder="1"/>
    <xf numFmtId="0" fontId="10" fillId="0" borderId="176" xfId="9" applyFont="1" applyBorder="1"/>
    <xf numFmtId="38" fontId="10" fillId="0" borderId="189" xfId="7" applyFont="1" applyBorder="1" applyAlignment="1">
      <alignment shrinkToFit="1"/>
    </xf>
    <xf numFmtId="0" fontId="10" fillId="0" borderId="189" xfId="9" applyFont="1" applyBorder="1" applyAlignment="1">
      <alignment horizontal="right" shrinkToFit="1"/>
    </xf>
    <xf numFmtId="0" fontId="10" fillId="0" borderId="163" xfId="9" applyFont="1" applyBorder="1"/>
    <xf numFmtId="0" fontId="12" fillId="0" borderId="176" xfId="9" applyFont="1" applyBorder="1" applyAlignment="1">
      <alignment horizontal="center" shrinkToFit="1"/>
    </xf>
    <xf numFmtId="0" fontId="10" fillId="0" borderId="166" xfId="9" applyFont="1" applyBorder="1" applyAlignment="1">
      <alignment horizontal="right" shrinkToFit="1"/>
    </xf>
    <xf numFmtId="0" fontId="10" fillId="0" borderId="166" xfId="9" applyFont="1" applyBorder="1" applyAlignment="1">
      <alignment shrinkToFit="1"/>
    </xf>
    <xf numFmtId="0" fontId="10" fillId="0" borderId="183" xfId="9" applyFont="1" applyBorder="1" applyAlignment="1">
      <alignment horizontal="right" shrinkToFit="1"/>
    </xf>
    <xf numFmtId="0" fontId="10" fillId="0" borderId="183" xfId="9" applyFont="1" applyBorder="1" applyAlignment="1">
      <alignment shrinkToFit="1"/>
    </xf>
    <xf numFmtId="0" fontId="11" fillId="0" borderId="176" xfId="9" applyFont="1" applyBorder="1" applyAlignment="1">
      <alignment horizontal="center" textRotation="255"/>
    </xf>
    <xf numFmtId="0" fontId="10" fillId="0" borderId="191" xfId="9" applyFont="1" applyBorder="1" applyAlignment="1">
      <alignment horizontal="center" shrinkToFit="1"/>
    </xf>
    <xf numFmtId="0" fontId="12" fillId="0" borderId="1" xfId="9" applyFont="1" applyBorder="1" applyAlignment="1">
      <alignment horizontal="center" shrinkToFit="1"/>
    </xf>
    <xf numFmtId="0" fontId="0" fillId="0" borderId="193" xfId="0" applyBorder="1" applyAlignment="1">
      <alignment horizontal="center" vertical="center"/>
    </xf>
    <xf numFmtId="0" fontId="11" fillId="0" borderId="41" xfId="9" applyFont="1" applyBorder="1" applyAlignment="1">
      <alignment horizontal="right" textRotation="255"/>
    </xf>
    <xf numFmtId="38" fontId="11" fillId="0" borderId="42" xfId="7" applyFont="1" applyBorder="1" applyAlignment="1">
      <alignment horizontal="right"/>
    </xf>
    <xf numFmtId="0" fontId="11" fillId="0" borderId="42" xfId="9" applyFont="1" applyBorder="1" applyAlignment="1">
      <alignment horizontal="right"/>
    </xf>
    <xf numFmtId="0" fontId="11" fillId="0" borderId="122" xfId="9" applyFont="1" applyBorder="1"/>
    <xf numFmtId="0" fontId="11" fillId="0" borderId="122" xfId="9" applyFont="1" applyBorder="1" applyAlignment="1">
      <alignment horizontal="right"/>
    </xf>
    <xf numFmtId="0" fontId="11" fillId="0" borderId="122" xfId="9" applyFont="1" applyBorder="1" applyAlignment="1">
      <alignment horizontal="right" textRotation="255"/>
    </xf>
    <xf numFmtId="0" fontId="11" fillId="0" borderId="121" xfId="9" applyFont="1" applyBorder="1" applyAlignment="1">
      <alignment horizontal="right"/>
    </xf>
    <xf numFmtId="0" fontId="11" fillId="0" borderId="183" xfId="9" applyFont="1" applyBorder="1"/>
    <xf numFmtId="0" fontId="11" fillId="0" borderId="183" xfId="9" applyFont="1" applyBorder="1" applyAlignment="1">
      <alignment horizontal="right"/>
    </xf>
    <xf numFmtId="0" fontId="11" fillId="0" borderId="183" xfId="9" applyFont="1" applyBorder="1" applyAlignment="1">
      <alignment horizontal="right" textRotation="255"/>
    </xf>
    <xf numFmtId="0" fontId="11" fillId="0" borderId="45" xfId="9" applyFont="1" applyBorder="1" applyAlignment="1">
      <alignment horizontal="center" shrinkToFit="1"/>
    </xf>
    <xf numFmtId="0" fontId="0" fillId="0" borderId="194" xfId="0" applyBorder="1" applyAlignment="1">
      <alignment horizontal="center" vertical="center"/>
    </xf>
    <xf numFmtId="177" fontId="8" fillId="0" borderId="152" xfId="1" applyNumberFormat="1" applyFont="1" applyFill="1" applyBorder="1" applyAlignment="1">
      <alignment vertical="center" shrinkToFit="1"/>
    </xf>
    <xf numFmtId="177" fontId="8" fillId="0" borderId="122" xfId="1" applyNumberFormat="1" applyFont="1" applyFill="1" applyBorder="1" applyAlignment="1">
      <alignment vertical="center" shrinkToFit="1"/>
    </xf>
    <xf numFmtId="38" fontId="8" fillId="0" borderId="109" xfId="1" applyFont="1" applyFill="1" applyBorder="1" applyAlignment="1">
      <alignment vertical="center" shrinkToFit="1"/>
    </xf>
    <xf numFmtId="38" fontId="8" fillId="0" borderId="4" xfId="1" applyFont="1" applyFill="1" applyBorder="1" applyAlignment="1">
      <alignment vertical="center" shrinkToFit="1"/>
    </xf>
    <xf numFmtId="38" fontId="8" fillId="0" borderId="45" xfId="1" applyFont="1" applyFill="1" applyBorder="1" applyAlignment="1">
      <alignment vertical="center" shrinkToFit="1"/>
    </xf>
    <xf numFmtId="180" fontId="8" fillId="0" borderId="152" xfId="1" applyNumberFormat="1" applyFont="1" applyFill="1" applyBorder="1" applyAlignment="1">
      <alignment vertical="center" shrinkToFit="1"/>
    </xf>
    <xf numFmtId="38" fontId="8" fillId="0" borderId="153" xfId="1" applyFont="1" applyFill="1" applyBorder="1" applyAlignment="1">
      <alignment vertical="center" shrinkToFit="1"/>
    </xf>
    <xf numFmtId="180" fontId="8" fillId="0" borderId="0" xfId="1" applyNumberFormat="1" applyFont="1" applyFill="1" applyBorder="1" applyAlignment="1">
      <alignment vertical="center" shrinkToFit="1"/>
    </xf>
    <xf numFmtId="177" fontId="8" fillId="0" borderId="4" xfId="1" applyNumberFormat="1" applyFont="1" applyFill="1" applyBorder="1" applyAlignment="1">
      <alignment vertical="center" shrinkToFit="1"/>
    </xf>
    <xf numFmtId="38" fontId="8" fillId="0" borderId="12" xfId="1" applyFont="1" applyFill="1" applyBorder="1" applyAlignment="1">
      <alignment horizontal="right" vertical="center" shrinkToFit="1"/>
    </xf>
    <xf numFmtId="38" fontId="8" fillId="0" borderId="21"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38" fontId="8" fillId="0" borderId="22" xfId="1" applyFont="1" applyFill="1" applyBorder="1" applyAlignment="1">
      <alignment horizontal="right" vertical="center" shrinkToFit="1"/>
    </xf>
    <xf numFmtId="38" fontId="8" fillId="0" borderId="13" xfId="1" applyFont="1" applyFill="1" applyBorder="1" applyAlignment="1">
      <alignment horizontal="right" vertical="center" shrinkToFit="1"/>
    </xf>
    <xf numFmtId="38" fontId="8" fillId="0" borderId="33" xfId="1" applyFont="1" applyFill="1" applyBorder="1" applyAlignment="1">
      <alignment horizontal="right" vertical="center" shrinkToFit="1"/>
    </xf>
    <xf numFmtId="38" fontId="8" fillId="0" borderId="23" xfId="1" applyFont="1" applyFill="1" applyBorder="1" applyAlignment="1">
      <alignment horizontal="right" vertical="center" shrinkToFit="1"/>
    </xf>
    <xf numFmtId="38" fontId="8" fillId="0" borderId="7" xfId="1" applyFont="1" applyFill="1" applyBorder="1" applyAlignment="1">
      <alignment horizontal="right" vertical="center" shrinkToFit="1"/>
    </xf>
    <xf numFmtId="38" fontId="8" fillId="0" borderId="125" xfId="1" applyFont="1" applyFill="1" applyBorder="1" applyAlignment="1">
      <alignment horizontal="right" vertical="center" shrinkToFit="1"/>
    </xf>
    <xf numFmtId="38" fontId="8" fillId="0" borderId="28" xfId="1" applyFont="1" applyFill="1" applyBorder="1" applyAlignment="1">
      <alignment horizontal="right" vertical="center" shrinkToFit="1"/>
    </xf>
    <xf numFmtId="38" fontId="8" fillId="0" borderId="29" xfId="1" applyFont="1" applyFill="1" applyBorder="1" applyAlignment="1">
      <alignment horizontal="right" vertical="center" shrinkToFit="1"/>
    </xf>
    <xf numFmtId="38" fontId="8" fillId="0" borderId="126" xfId="1" applyFont="1" applyFill="1" applyBorder="1" applyAlignment="1">
      <alignment horizontal="right" vertical="center" shrinkToFit="1"/>
    </xf>
    <xf numFmtId="177" fontId="8" fillId="0" borderId="21" xfId="1" applyNumberFormat="1" applyFont="1" applyFill="1" applyBorder="1" applyAlignment="1">
      <alignment horizontal="right" vertical="center" shrinkToFit="1"/>
    </xf>
    <xf numFmtId="177" fontId="8" fillId="0" borderId="12" xfId="1" applyNumberFormat="1" applyFont="1" applyFill="1" applyBorder="1" applyAlignment="1">
      <alignment horizontal="right" vertical="center" shrinkToFit="1"/>
    </xf>
    <xf numFmtId="180" fontId="8" fillId="0" borderId="12" xfId="1" applyNumberFormat="1" applyFont="1" applyFill="1" applyBorder="1" applyAlignment="1">
      <alignment horizontal="right" vertical="center" shrinkToFit="1"/>
    </xf>
    <xf numFmtId="177" fontId="8" fillId="0" borderId="23" xfId="1" applyNumberFormat="1" applyFont="1" applyFill="1" applyBorder="1" applyAlignment="1">
      <alignment horizontal="right" vertical="center" shrinkToFit="1"/>
    </xf>
    <xf numFmtId="177" fontId="8" fillId="0" borderId="13" xfId="1" applyNumberFormat="1" applyFont="1" applyFill="1" applyBorder="1" applyAlignment="1">
      <alignment horizontal="right" vertical="center" shrinkToFit="1"/>
    </xf>
    <xf numFmtId="38" fontId="8" fillId="0" borderId="17" xfId="1" applyFont="1" applyFill="1" applyBorder="1" applyAlignment="1">
      <alignment horizontal="right" vertical="center" shrinkToFit="1"/>
    </xf>
    <xf numFmtId="38" fontId="8" fillId="0" borderId="18" xfId="1" applyFont="1" applyFill="1" applyBorder="1" applyAlignment="1">
      <alignment horizontal="right" vertical="center" shrinkToFit="1"/>
    </xf>
    <xf numFmtId="38" fontId="8" fillId="0" borderId="19" xfId="1" applyFont="1" applyFill="1" applyBorder="1" applyAlignment="1">
      <alignment horizontal="right" vertical="center" shrinkToFit="1"/>
    </xf>
    <xf numFmtId="38" fontId="8" fillId="0" borderId="20" xfId="1" applyFont="1" applyFill="1" applyBorder="1" applyAlignment="1">
      <alignment horizontal="right" vertical="center" shrinkToFit="1"/>
    </xf>
    <xf numFmtId="38" fontId="8" fillId="0" borderId="17" xfId="1" applyFont="1" applyFill="1" applyBorder="1" applyAlignment="1">
      <alignment vertical="center" shrinkToFit="1"/>
    </xf>
    <xf numFmtId="177" fontId="8" fillId="0" borderId="17" xfId="1" applyNumberFormat="1" applyFont="1" applyFill="1" applyBorder="1" applyAlignment="1">
      <alignment vertical="center" shrinkToFit="1"/>
    </xf>
    <xf numFmtId="177" fontId="8" fillId="0" borderId="18" xfId="1" applyNumberFormat="1" applyFont="1" applyFill="1" applyBorder="1" applyAlignment="1">
      <alignment horizontal="right" vertical="center" shrinkToFit="1"/>
    </xf>
    <xf numFmtId="177" fontId="8" fillId="0" borderId="17" xfId="1" applyNumberFormat="1" applyFont="1" applyFill="1" applyBorder="1" applyAlignment="1">
      <alignment horizontal="right" vertical="center" shrinkToFit="1"/>
    </xf>
    <xf numFmtId="0" fontId="19" fillId="0" borderId="0" xfId="0" applyFont="1" applyFill="1">
      <alignment vertical="center"/>
    </xf>
    <xf numFmtId="177" fontId="8" fillId="0" borderId="145" xfId="1" applyNumberFormat="1" applyFont="1" applyFill="1" applyBorder="1" applyAlignment="1">
      <alignment vertical="center" shrinkToFit="1"/>
    </xf>
    <xf numFmtId="38" fontId="8" fillId="0" borderId="15" xfId="1" applyFont="1" applyFill="1" applyBorder="1" applyAlignment="1">
      <alignment vertical="center" shrinkToFit="1"/>
    </xf>
    <xf numFmtId="38" fontId="8" fillId="0" borderId="126" xfId="1" applyFont="1" applyFill="1" applyBorder="1" applyAlignment="1">
      <alignment vertical="center" shrinkToFit="1"/>
    </xf>
    <xf numFmtId="38" fontId="8" fillId="0" borderId="125" xfId="1" applyFont="1" applyFill="1" applyBorder="1" applyAlignment="1">
      <alignment vertical="center" shrinkToFit="1"/>
    </xf>
    <xf numFmtId="38" fontId="8" fillId="0" borderId="22" xfId="1" applyFont="1" applyFill="1" applyBorder="1" applyAlignment="1">
      <alignment vertical="center" shrinkToFit="1"/>
    </xf>
    <xf numFmtId="177" fontId="8" fillId="0" borderId="18" xfId="1" applyNumberFormat="1" applyFont="1" applyFill="1" applyBorder="1" applyAlignment="1">
      <alignment vertical="center" shrinkToFit="1"/>
    </xf>
    <xf numFmtId="38" fontId="8" fillId="0" borderId="20" xfId="1" applyFont="1" applyFill="1" applyBorder="1" applyAlignment="1">
      <alignment vertical="center" shrinkToFit="1"/>
    </xf>
    <xf numFmtId="177" fontId="8" fillId="0" borderId="17" xfId="1" applyNumberFormat="1" applyFont="1" applyFill="1" applyBorder="1">
      <alignment vertical="center"/>
    </xf>
    <xf numFmtId="38" fontId="8" fillId="0" borderId="17" xfId="1" applyFont="1" applyFill="1" applyBorder="1">
      <alignment vertical="center"/>
    </xf>
    <xf numFmtId="177" fontId="8" fillId="0" borderId="18" xfId="1" applyNumberFormat="1" applyFont="1" applyFill="1" applyBorder="1">
      <alignment vertical="center"/>
    </xf>
    <xf numFmtId="38" fontId="8" fillId="0" borderId="19" xfId="1" applyFont="1" applyFill="1" applyBorder="1">
      <alignment vertical="center"/>
    </xf>
    <xf numFmtId="38" fontId="8" fillId="0" borderId="20" xfId="1" applyFont="1" applyFill="1" applyBorder="1">
      <alignment vertical="center"/>
    </xf>
    <xf numFmtId="0" fontId="8" fillId="0" borderId="0" xfId="0" applyFont="1" applyFill="1">
      <alignment vertical="center"/>
    </xf>
    <xf numFmtId="38" fontId="8" fillId="0" borderId="18" xfId="1" applyFont="1" applyFill="1" applyBorder="1" applyAlignment="1">
      <alignment vertical="center" shrinkToFit="1"/>
    </xf>
    <xf numFmtId="38" fontId="8" fillId="0" borderId="14" xfId="1" applyFont="1" applyFill="1" applyBorder="1" applyAlignment="1">
      <alignment vertical="center" shrinkToFit="1"/>
    </xf>
    <xf numFmtId="38" fontId="8" fillId="0" borderId="28" xfId="1" applyFont="1" applyFill="1" applyBorder="1" applyAlignment="1">
      <alignment vertical="center" shrinkToFit="1"/>
    </xf>
    <xf numFmtId="180" fontId="8" fillId="0" borderId="12" xfId="1" applyNumberFormat="1" applyFont="1" applyFill="1" applyBorder="1" applyAlignment="1">
      <alignment vertical="center" shrinkToFit="1"/>
    </xf>
    <xf numFmtId="180" fontId="8" fillId="0" borderId="21" xfId="1" applyNumberFormat="1" applyFont="1" applyFill="1" applyBorder="1" applyAlignment="1">
      <alignment vertical="center" shrinkToFit="1"/>
    </xf>
    <xf numFmtId="38" fontId="8" fillId="0" borderId="23" xfId="1" applyFont="1" applyFill="1" applyBorder="1" applyAlignment="1">
      <alignment vertical="center" shrinkToFit="1"/>
    </xf>
    <xf numFmtId="180" fontId="8" fillId="0" borderId="14" xfId="1" applyNumberFormat="1" applyFont="1" applyFill="1" applyBorder="1" applyAlignment="1">
      <alignment vertical="center" shrinkToFit="1"/>
    </xf>
    <xf numFmtId="41" fontId="8" fillId="0" borderId="19" xfId="1" applyNumberFormat="1" applyFont="1" applyFill="1" applyBorder="1" applyAlignment="1">
      <alignment vertical="center" shrinkToFit="1"/>
    </xf>
    <xf numFmtId="0" fontId="10" fillId="0" borderId="193" xfId="9" quotePrefix="1" applyFont="1" applyBorder="1"/>
    <xf numFmtId="0" fontId="12" fillId="0" borderId="194" xfId="9" applyFont="1" applyBorder="1" applyAlignment="1">
      <alignment horizontal="center" shrinkToFit="1"/>
    </xf>
    <xf numFmtId="0" fontId="10" fillId="0" borderId="193" xfId="9" applyFont="1" applyBorder="1"/>
    <xf numFmtId="181" fontId="10" fillId="0" borderId="163" xfId="9" applyNumberFormat="1" applyFont="1" applyBorder="1" applyAlignment="1">
      <alignment shrinkToFit="1"/>
    </xf>
    <xf numFmtId="181" fontId="10" fillId="0" borderId="164" xfId="9" applyNumberFormat="1" applyFont="1" applyBorder="1" applyAlignment="1">
      <alignment shrinkToFit="1"/>
    </xf>
    <xf numFmtId="181" fontId="10" fillId="0" borderId="166" xfId="9" applyNumberFormat="1" applyFont="1" applyBorder="1" applyAlignment="1">
      <alignment shrinkToFit="1"/>
    </xf>
    <xf numFmtId="0" fontId="10" fillId="0" borderId="194" xfId="9" applyFont="1" applyBorder="1"/>
    <xf numFmtId="0" fontId="12" fillId="0" borderId="193" xfId="9" applyFont="1" applyBorder="1" applyAlignment="1">
      <alignment horizontal="center" shrinkToFit="1"/>
    </xf>
    <xf numFmtId="0" fontId="10" fillId="0" borderId="194" xfId="9" applyFont="1" applyBorder="1" applyAlignment="1">
      <alignment shrinkToFit="1"/>
    </xf>
    <xf numFmtId="0" fontId="10" fillId="0" borderId="195" xfId="9" applyFont="1" applyBorder="1" applyAlignment="1">
      <alignment shrinkToFit="1"/>
    </xf>
    <xf numFmtId="0" fontId="11" fillId="0" borderId="193" xfId="9" applyFont="1" applyBorder="1"/>
    <xf numFmtId="0" fontId="0" fillId="0" borderId="195" xfId="0" applyBorder="1" applyAlignment="1">
      <alignment horizontal="center" vertical="center"/>
    </xf>
    <xf numFmtId="0" fontId="26" fillId="0" borderId="149" xfId="13" applyFont="1" applyBorder="1" applyAlignment="1">
      <alignment horizontal="center" vertical="center"/>
    </xf>
    <xf numFmtId="0" fontId="0" fillId="0" borderId="164" xfId="0" applyBorder="1" applyAlignment="1">
      <alignment horizontal="center" vertical="center" shrinkToFit="1"/>
    </xf>
    <xf numFmtId="0" fontId="0" fillId="0" borderId="0" xfId="0" applyAlignment="1">
      <alignment horizontal="left" vertical="top"/>
    </xf>
    <xf numFmtId="0" fontId="8" fillId="0" borderId="4" xfId="0" applyFont="1" applyFill="1" applyBorder="1" applyAlignment="1">
      <alignment horizontal="center" vertical="center" shrinkToFit="1"/>
    </xf>
    <xf numFmtId="0" fontId="8" fillId="0" borderId="153" xfId="0" applyFont="1" applyFill="1" applyBorder="1" applyAlignment="1">
      <alignment horizontal="center" vertical="center" shrinkToFit="1"/>
    </xf>
    <xf numFmtId="177" fontId="8" fillId="0" borderId="147" xfId="1" applyNumberFormat="1" applyFont="1" applyFill="1" applyBorder="1" applyAlignment="1">
      <alignment vertical="center" shrinkToFit="1"/>
    </xf>
    <xf numFmtId="177" fontId="8" fillId="0" borderId="111" xfId="1" applyNumberFormat="1" applyFont="1" applyFill="1" applyBorder="1" applyAlignment="1">
      <alignment vertical="center" shrinkToFit="1"/>
    </xf>
    <xf numFmtId="38" fontId="8" fillId="0" borderId="147" xfId="1" applyFont="1" applyFill="1" applyBorder="1" applyAlignment="1">
      <alignment vertical="center" shrinkToFit="1"/>
    </xf>
    <xf numFmtId="38" fontId="8" fillId="0" borderId="111" xfId="1" applyFont="1" applyFill="1" applyBorder="1" applyAlignment="1">
      <alignment vertical="center" shrinkToFit="1"/>
    </xf>
    <xf numFmtId="177" fontId="8" fillId="0" borderId="121" xfId="1" applyNumberFormat="1" applyFont="1" applyFill="1" applyBorder="1" applyAlignment="1">
      <alignment vertical="center" shrinkToFit="1"/>
    </xf>
    <xf numFmtId="177" fontId="8" fillId="0" borderId="123" xfId="1" applyNumberFormat="1" applyFont="1" applyFill="1" applyBorder="1" applyAlignment="1">
      <alignment vertical="center" shrinkToFit="1"/>
    </xf>
    <xf numFmtId="38" fontId="8" fillId="0" borderId="110" xfId="1" applyFont="1" applyFill="1" applyBorder="1" applyAlignment="1">
      <alignment vertical="center" shrinkToFit="1"/>
    </xf>
    <xf numFmtId="38" fontId="8" fillId="0" borderId="112" xfId="1" applyFont="1" applyFill="1" applyBorder="1" applyAlignment="1">
      <alignment vertical="center" shrinkToFit="1"/>
    </xf>
    <xf numFmtId="180" fontId="8" fillId="0" borderId="0" xfId="1" applyNumberFormat="1" applyFont="1" applyFill="1" applyBorder="1" applyAlignment="1">
      <alignment horizontal="right" vertical="center" shrinkToFit="1"/>
    </xf>
    <xf numFmtId="0" fontId="0" fillId="0" borderId="0" xfId="0" applyBorder="1" applyAlignment="1">
      <alignment horizontal="center" vertical="center" wrapText="1"/>
    </xf>
    <xf numFmtId="0" fontId="10" fillId="0" borderId="140" xfId="9" applyFont="1" applyBorder="1" applyAlignment="1">
      <alignment horizontal="center" vertical="center"/>
    </xf>
    <xf numFmtId="0" fontId="10" fillId="0" borderId="143" xfId="9" applyFont="1" applyBorder="1" applyAlignment="1">
      <alignment horizontal="center" vertical="center"/>
    </xf>
    <xf numFmtId="0" fontId="10" fillId="0" borderId="141" xfId="9" applyFont="1" applyBorder="1" applyAlignment="1">
      <alignment horizontal="center" vertical="center"/>
    </xf>
    <xf numFmtId="0" fontId="10" fillId="0" borderId="151" xfId="9" applyFont="1" applyBorder="1" applyAlignment="1">
      <alignment horizontal="center" vertical="center" wrapText="1"/>
    </xf>
    <xf numFmtId="0" fontId="11" fillId="0" borderId="188" xfId="9" applyFont="1" applyBorder="1" applyAlignment="1">
      <alignment horizontal="center"/>
    </xf>
    <xf numFmtId="0" fontId="11" fillId="0" borderId="140" xfId="9" applyFont="1" applyBorder="1" applyAlignment="1">
      <alignment horizontal="center"/>
    </xf>
    <xf numFmtId="0" fontId="11" fillId="0" borderId="143" xfId="9" applyFont="1" applyBorder="1" applyAlignment="1">
      <alignment horizontal="center"/>
    </xf>
    <xf numFmtId="0" fontId="11" fillId="0" borderId="141" xfId="9" applyFont="1" applyBorder="1" applyAlignment="1">
      <alignment horizontal="center"/>
    </xf>
    <xf numFmtId="0" fontId="11" fillId="0" borderId="188" xfId="9" applyFont="1" applyBorder="1" applyAlignment="1">
      <alignment horizontal="center" textRotation="255"/>
    </xf>
    <xf numFmtId="38" fontId="8" fillId="0" borderId="122" xfId="1" applyFont="1" applyFill="1" applyBorder="1" applyAlignment="1">
      <alignment vertical="center" shrinkToFit="1"/>
    </xf>
    <xf numFmtId="38" fontId="8" fillId="0" borderId="154" xfId="1" applyFont="1" applyFill="1" applyBorder="1" applyAlignment="1">
      <alignment vertical="center" shrinkToFit="1"/>
    </xf>
    <xf numFmtId="177" fontId="8" fillId="0" borderId="7" xfId="1" applyNumberFormat="1" applyFont="1" applyFill="1" applyBorder="1" applyAlignment="1">
      <alignment vertical="center" shrinkToFit="1"/>
    </xf>
    <xf numFmtId="38" fontId="8" fillId="0" borderId="155" xfId="1" applyFont="1" applyFill="1" applyBorder="1" applyAlignment="1">
      <alignment vertical="center" shrinkToFit="1"/>
    </xf>
    <xf numFmtId="38" fontId="8" fillId="0" borderId="121" xfId="1" applyFont="1" applyFill="1" applyBorder="1" applyAlignment="1">
      <alignment vertical="center" shrinkToFit="1"/>
    </xf>
    <xf numFmtId="0" fontId="26" fillId="0" borderId="149" xfId="13" applyFont="1" applyBorder="1" applyAlignment="1">
      <alignment horizontal="center"/>
    </xf>
    <xf numFmtId="0" fontId="26" fillId="0" borderId="193" xfId="13" applyFont="1" applyBorder="1" applyAlignment="1">
      <alignment horizontal="center" vertical="center"/>
    </xf>
    <xf numFmtId="0" fontId="0" fillId="0" borderId="164" xfId="0"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38" fontId="4" fillId="0" borderId="0" xfId="10" applyFont="1" applyBorder="1" applyAlignment="1">
      <alignment horizontal="center" vertical="center"/>
    </xf>
    <xf numFmtId="0" fontId="3" fillId="0" borderId="152" xfId="0" applyFont="1" applyBorder="1" applyAlignment="1">
      <alignment horizontal="center" vertical="center"/>
    </xf>
    <xf numFmtId="0" fontId="3" fillId="0" borderId="0" xfId="0" applyFont="1" applyBorder="1" applyAlignment="1">
      <alignment horizontal="center" vertical="center"/>
    </xf>
    <xf numFmtId="0" fontId="3" fillId="0" borderId="147" xfId="0" applyFont="1" applyBorder="1" applyAlignment="1">
      <alignment horizontal="center" vertical="center"/>
    </xf>
    <xf numFmtId="0" fontId="3" fillId="0" borderId="176" xfId="0" applyFont="1" applyBorder="1" applyAlignment="1">
      <alignment horizontal="center" vertical="center"/>
    </xf>
    <xf numFmtId="0" fontId="3" fillId="0" borderId="164" xfId="0" applyFont="1" applyBorder="1" applyAlignment="1">
      <alignment horizontal="center" vertical="center" shrinkToFit="1"/>
    </xf>
    <xf numFmtId="0" fontId="3" fillId="0" borderId="195" xfId="0" applyFont="1" applyBorder="1" applyAlignment="1">
      <alignment horizontal="center" vertical="center"/>
    </xf>
    <xf numFmtId="0" fontId="3" fillId="0" borderId="164" xfId="0" applyFont="1" applyBorder="1" applyAlignment="1">
      <alignment horizontal="center" vertical="center"/>
    </xf>
    <xf numFmtId="0" fontId="3" fillId="0" borderId="193" xfId="0" applyFont="1" applyBorder="1" applyAlignment="1">
      <alignment horizontal="center" vertical="center"/>
    </xf>
    <xf numFmtId="0" fontId="3" fillId="0" borderId="182" xfId="0" applyFont="1" applyBorder="1" applyAlignment="1">
      <alignment horizontal="center" vertical="center"/>
    </xf>
    <xf numFmtId="0" fontId="3" fillId="0" borderId="153" xfId="0" applyFont="1" applyBorder="1" applyAlignment="1">
      <alignment horizontal="center" vertical="center"/>
    </xf>
    <xf numFmtId="0" fontId="3" fillId="0" borderId="166" xfId="0" applyFont="1" applyBorder="1" applyAlignment="1">
      <alignment horizontal="center" vertical="center"/>
    </xf>
    <xf numFmtId="0" fontId="3" fillId="0" borderId="149" xfId="0" applyFont="1" applyBorder="1" applyAlignment="1">
      <alignment horizontal="center" vertical="center"/>
    </xf>
    <xf numFmtId="0" fontId="3" fillId="0" borderId="183" xfId="0" applyFont="1" applyBorder="1" applyAlignment="1">
      <alignment horizontal="center" vertical="center"/>
    </xf>
    <xf numFmtId="0" fontId="3" fillId="0" borderId="176" xfId="0" applyFont="1" applyBorder="1" applyAlignment="1">
      <alignment horizontal="center" vertical="center" shrinkToFit="1"/>
    </xf>
    <xf numFmtId="0" fontId="3" fillId="0" borderId="163" xfId="0" applyFont="1" applyBorder="1" applyAlignment="1">
      <alignment horizontal="center" vertical="center"/>
    </xf>
    <xf numFmtId="0" fontId="3" fillId="0" borderId="194" xfId="0" applyFont="1" applyBorder="1" applyAlignment="1">
      <alignment horizontal="center" vertical="center"/>
    </xf>
    <xf numFmtId="0" fontId="3" fillId="0" borderId="0" xfId="0" applyFont="1" applyBorder="1" applyAlignment="1">
      <alignment horizontal="center" vertical="center" shrinkToFit="1"/>
    </xf>
    <xf numFmtId="0" fontId="3" fillId="0" borderId="163" xfId="0" applyFont="1" applyBorder="1" applyAlignment="1">
      <alignment horizontal="center" vertical="center" wrapText="1"/>
    </xf>
    <xf numFmtId="0" fontId="3" fillId="0" borderId="176" xfId="0" applyFont="1" applyBorder="1" applyAlignment="1">
      <alignment horizontal="center" vertical="center" wrapText="1"/>
    </xf>
    <xf numFmtId="0" fontId="3" fillId="0" borderId="164" xfId="0" applyFont="1" applyBorder="1" applyAlignment="1">
      <alignment horizontal="center" vertical="center" wrapText="1"/>
    </xf>
    <xf numFmtId="0" fontId="3" fillId="0" borderId="155" xfId="0" applyFont="1" applyBorder="1" applyAlignment="1">
      <alignment horizontal="center" vertical="center"/>
    </xf>
    <xf numFmtId="0" fontId="53" fillId="0" borderId="152" xfId="0" applyFont="1" applyBorder="1" applyAlignment="1">
      <alignment horizontal="center" vertical="center" wrapText="1"/>
    </xf>
    <xf numFmtId="0" fontId="10" fillId="0" borderId="0" xfId="9" applyFont="1" applyAlignment="1">
      <alignment horizontal="center" textRotation="255"/>
    </xf>
    <xf numFmtId="38" fontId="10" fillId="0" borderId="189" xfId="1" applyFont="1" applyBorder="1" applyAlignment="1">
      <alignment shrinkToFit="1"/>
    </xf>
    <xf numFmtId="38" fontId="10" fillId="0" borderId="189" xfId="1" applyFont="1" applyBorder="1" applyAlignment="1">
      <alignment horizontal="right" shrinkToFit="1"/>
    </xf>
    <xf numFmtId="0" fontId="11" fillId="0" borderId="46" xfId="9" applyFont="1" applyBorder="1"/>
    <xf numFmtId="181" fontId="11" fillId="0" borderId="46" xfId="7" applyNumberFormat="1" applyFont="1" applyBorder="1" applyAlignment="1">
      <alignment horizontal="right"/>
    </xf>
    <xf numFmtId="181" fontId="11" fillId="0" borderId="122" xfId="9" applyNumberFormat="1" applyFont="1" applyBorder="1" applyAlignment="1">
      <alignment horizontal="right"/>
    </xf>
    <xf numFmtId="181" fontId="11" fillId="0" borderId="46" xfId="9" applyNumberFormat="1" applyFont="1" applyBorder="1" applyAlignment="1">
      <alignment horizontal="right"/>
    </xf>
    <xf numFmtId="0" fontId="11" fillId="0" borderId="0" xfId="9" applyFont="1" applyAlignment="1">
      <alignment horizontal="center" shrinkToFit="1"/>
    </xf>
    <xf numFmtId="0" fontId="14" fillId="0" borderId="183" xfId="9" applyFont="1" applyBorder="1"/>
    <xf numFmtId="38" fontId="10" fillId="0" borderId="191" xfId="9" applyNumberFormat="1" applyFont="1" applyBorder="1"/>
    <xf numFmtId="38" fontId="10" fillId="0" borderId="140" xfId="9" applyNumberFormat="1" applyFont="1" applyBorder="1"/>
    <xf numFmtId="38" fontId="10" fillId="0" borderId="172" xfId="9" applyNumberFormat="1" applyFont="1" applyBorder="1"/>
    <xf numFmtId="38" fontId="10" fillId="0" borderId="150" xfId="9" applyNumberFormat="1" applyFont="1" applyBorder="1"/>
    <xf numFmtId="0" fontId="12" fillId="0" borderId="77" xfId="9" applyFont="1" applyBorder="1" applyAlignment="1">
      <alignment horizontal="center" textRotation="255"/>
    </xf>
    <xf numFmtId="0" fontId="12" fillId="0" borderId="80" xfId="9" applyFont="1" applyBorder="1" applyAlignment="1">
      <alignment horizontal="center" textRotation="255"/>
    </xf>
    <xf numFmtId="0" fontId="12" fillId="0" borderId="82" xfId="9" applyFont="1" applyBorder="1" applyAlignment="1">
      <alignment horizontal="center" textRotation="255"/>
    </xf>
    <xf numFmtId="0" fontId="12" fillId="0" borderId="83" xfId="9" applyFont="1" applyBorder="1" applyAlignment="1">
      <alignment horizontal="center" textRotation="255"/>
    </xf>
    <xf numFmtId="181" fontId="10" fillId="0" borderId="159" xfId="9" applyNumberFormat="1" applyFont="1" applyBorder="1" applyAlignment="1">
      <alignment horizontal="right"/>
    </xf>
    <xf numFmtId="181" fontId="10" fillId="0" borderId="170" xfId="9" applyNumberFormat="1" applyFont="1" applyBorder="1" applyAlignment="1">
      <alignment horizontal="right"/>
    </xf>
    <xf numFmtId="181" fontId="10" fillId="0" borderId="41" xfId="9" applyNumberFormat="1" applyFont="1" applyBorder="1" applyAlignment="1">
      <alignment horizontal="right"/>
    </xf>
    <xf numFmtId="181" fontId="10" fillId="0" borderId="90" xfId="9" applyNumberFormat="1" applyFont="1" applyBorder="1" applyAlignment="1">
      <alignment horizontal="right"/>
    </xf>
    <xf numFmtId="0" fontId="12" fillId="0" borderId="177" xfId="9" applyFont="1" applyBorder="1" applyAlignment="1">
      <alignment horizontal="center"/>
    </xf>
    <xf numFmtId="0" fontId="10" fillId="0" borderId="136" xfId="9" applyFont="1" applyBorder="1" applyAlignment="1">
      <alignment horizontal="right"/>
    </xf>
    <xf numFmtId="0" fontId="12" fillId="0" borderId="0" xfId="9" applyFont="1" applyAlignment="1">
      <alignment horizontal="center"/>
    </xf>
    <xf numFmtId="0" fontId="11" fillId="0" borderId="0" xfId="9" applyFont="1" applyAlignment="1">
      <alignment horizontal="center"/>
    </xf>
    <xf numFmtId="0" fontId="12" fillId="0" borderId="79" xfId="9" applyFont="1" applyBorder="1" applyAlignment="1">
      <alignment horizontal="center" textRotation="255"/>
    </xf>
    <xf numFmtId="0" fontId="16" fillId="0" borderId="0" xfId="9" applyFont="1" applyAlignment="1">
      <alignment horizontal="center" textRotation="255"/>
    </xf>
    <xf numFmtId="0" fontId="10" fillId="0" borderId="47" xfId="9" applyFont="1" applyBorder="1"/>
    <xf numFmtId="0" fontId="10" fillId="0" borderId="85" xfId="9" applyFont="1" applyBorder="1"/>
    <xf numFmtId="0" fontId="10" fillId="0" borderId="97" xfId="9" applyFont="1" applyBorder="1"/>
    <xf numFmtId="0" fontId="10" fillId="0" borderId="48" xfId="9" applyFont="1" applyBorder="1"/>
    <xf numFmtId="0" fontId="10" fillId="0" borderId="51" xfId="9" applyFont="1" applyBorder="1"/>
    <xf numFmtId="0" fontId="10" fillId="0" borderId="49" xfId="9" applyFont="1" applyBorder="1"/>
    <xf numFmtId="0" fontId="10" fillId="0" borderId="88" xfId="9" applyFont="1" applyBorder="1"/>
    <xf numFmtId="0" fontId="12" fillId="0" borderId="167" xfId="9" applyFont="1" applyBorder="1" applyAlignment="1">
      <alignment horizontal="left"/>
    </xf>
    <xf numFmtId="181" fontId="10" fillId="0" borderId="169" xfId="9" applyNumberFormat="1" applyFont="1" applyBorder="1"/>
    <xf numFmtId="181" fontId="10" fillId="0" borderId="170" xfId="9" applyNumberFormat="1" applyFont="1" applyBorder="1"/>
    <xf numFmtId="0" fontId="12" fillId="0" borderId="108" xfId="9" applyFont="1" applyBorder="1" applyAlignment="1">
      <alignment horizontal="left"/>
    </xf>
    <xf numFmtId="0" fontId="10" fillId="24" borderId="0" xfId="9" applyFont="1" applyFill="1"/>
    <xf numFmtId="0" fontId="10" fillId="25" borderId="0" xfId="9" applyFont="1" applyFill="1"/>
    <xf numFmtId="0" fontId="10" fillId="26" borderId="0" xfId="9" applyFont="1" applyFill="1"/>
    <xf numFmtId="0" fontId="12" fillId="0" borderId="1" xfId="9" applyFont="1" applyBorder="1" applyAlignment="1">
      <alignment horizontal="left"/>
    </xf>
    <xf numFmtId="0" fontId="12" fillId="0" borderId="1" xfId="9" applyFont="1" applyBorder="1" applyAlignment="1">
      <alignment horizontal="left" shrinkToFit="1"/>
    </xf>
    <xf numFmtId="0" fontId="12" fillId="0" borderId="108" xfId="9" applyFont="1" applyBorder="1" applyAlignment="1">
      <alignment horizontal="left" shrinkToFit="1"/>
    </xf>
    <xf numFmtId="0" fontId="10" fillId="0" borderId="97" xfId="9" applyFont="1" applyBorder="1" applyAlignment="1">
      <alignment horizontal="right"/>
    </xf>
    <xf numFmtId="0" fontId="10" fillId="0" borderId="98" xfId="9" applyFont="1" applyBorder="1"/>
    <xf numFmtId="0" fontId="10" fillId="0" borderId="50" xfId="9" applyFont="1" applyBorder="1"/>
    <xf numFmtId="0" fontId="10" fillId="0" borderId="104" xfId="9" applyFont="1" applyBorder="1"/>
    <xf numFmtId="38" fontId="10" fillId="0" borderId="137" xfId="7" applyFont="1" applyFill="1" applyBorder="1" applyAlignment="1">
      <alignment shrinkToFit="1"/>
    </xf>
    <xf numFmtId="38" fontId="10" fillId="0" borderId="60" xfId="7" applyFont="1" applyFill="1" applyBorder="1"/>
    <xf numFmtId="0" fontId="11" fillId="0" borderId="149" xfId="9" applyFont="1" applyBorder="1"/>
    <xf numFmtId="0" fontId="11" fillId="0" borderId="0" xfId="9" applyFont="1" applyBorder="1"/>
    <xf numFmtId="0" fontId="11" fillId="0" borderId="0" xfId="9" applyFont="1" applyBorder="1" applyAlignment="1">
      <alignment horizontal="right" textRotation="255"/>
    </xf>
    <xf numFmtId="0" fontId="11" fillId="0" borderId="0" xfId="9" applyFont="1" applyBorder="1" applyAlignment="1">
      <alignment horizontal="right"/>
    </xf>
    <xf numFmtId="0" fontId="11" fillId="0" borderId="149" xfId="9" applyFont="1" applyBorder="1" applyAlignment="1">
      <alignment horizontal="right"/>
    </xf>
    <xf numFmtId="0" fontId="11" fillId="0" borderId="147" xfId="9" applyFont="1" applyBorder="1" applyAlignment="1">
      <alignment horizontal="right"/>
    </xf>
    <xf numFmtId="0" fontId="11" fillId="0" borderId="152" xfId="9" applyFont="1" applyBorder="1" applyAlignment="1">
      <alignment horizontal="center" shrinkToFit="1"/>
    </xf>
    <xf numFmtId="38" fontId="11" fillId="0" borderId="149" xfId="7" applyFont="1" applyBorder="1" applyAlignment="1">
      <alignment horizontal="right"/>
    </xf>
    <xf numFmtId="0" fontId="11" fillId="0" borderId="184" xfId="9" applyFont="1" applyBorder="1"/>
    <xf numFmtId="0" fontId="11" fillId="0" borderId="182" xfId="9" applyFont="1" applyBorder="1" applyAlignment="1">
      <alignment horizontal="center" shrinkToFit="1"/>
    </xf>
    <xf numFmtId="38" fontId="11" fillId="0" borderId="46" xfId="7" applyFont="1" applyBorder="1" applyAlignment="1">
      <alignment horizontal="right"/>
    </xf>
    <xf numFmtId="38" fontId="11" fillId="0" borderId="184" xfId="7" applyFont="1" applyBorder="1" applyAlignment="1">
      <alignment horizontal="right"/>
    </xf>
    <xf numFmtId="0" fontId="11" fillId="0" borderId="155" xfId="9" applyFont="1" applyBorder="1" applyAlignment="1">
      <alignment horizontal="right"/>
    </xf>
    <xf numFmtId="0" fontId="11" fillId="0" borderId="46" xfId="9" applyFont="1" applyBorder="1" applyAlignment="1">
      <alignment horizontal="right"/>
    </xf>
    <xf numFmtId="0" fontId="11" fillId="0" borderId="184" xfId="9" applyFont="1" applyBorder="1" applyAlignment="1">
      <alignment horizontal="right"/>
    </xf>
    <xf numFmtId="0" fontId="3" fillId="0" borderId="196" xfId="0" applyFont="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9" fillId="0" borderId="0" xfId="9" applyFont="1" applyAlignment="1">
      <alignment horizontal="left"/>
    </xf>
    <xf numFmtId="0" fontId="9" fillId="0" borderId="0" xfId="9" applyFont="1"/>
    <xf numFmtId="0" fontId="11" fillId="0" borderId="188" xfId="9" applyFont="1" applyBorder="1" applyAlignment="1">
      <alignment horizontal="center"/>
    </xf>
    <xf numFmtId="0" fontId="11" fillId="0" borderId="140" xfId="9" applyFont="1" applyBorder="1" applyAlignment="1">
      <alignment horizontal="center"/>
    </xf>
    <xf numFmtId="0" fontId="11" fillId="0" borderId="143" xfId="9" applyFont="1" applyBorder="1" applyAlignment="1">
      <alignment horizontal="center"/>
    </xf>
    <xf numFmtId="0" fontId="11" fillId="0" borderId="141" xfId="9" applyFont="1" applyBorder="1" applyAlignment="1">
      <alignment horizontal="center"/>
    </xf>
    <xf numFmtId="0" fontId="11" fillId="0" borderId="188" xfId="9" applyFont="1" applyBorder="1" applyAlignment="1">
      <alignment horizontal="center" textRotation="255"/>
    </xf>
    <xf numFmtId="0" fontId="27" fillId="0" borderId="0" xfId="0" quotePrefix="1" applyFont="1">
      <alignment vertical="center"/>
    </xf>
    <xf numFmtId="0" fontId="27" fillId="0" borderId="0" xfId="0" applyFont="1" applyAlignment="1">
      <alignment horizontal="center" vertical="center"/>
    </xf>
    <xf numFmtId="0" fontId="9" fillId="0" borderId="0" xfId="9" applyFont="1" applyAlignment="1">
      <alignment horizontal="left" vertical="center"/>
    </xf>
    <xf numFmtId="0" fontId="10"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vertical="center"/>
    </xf>
    <xf numFmtId="49" fontId="27" fillId="0" borderId="0" xfId="0" quotePrefix="1" applyNumberFormat="1" applyFont="1" applyAlignment="1">
      <alignment horizontal="left" vertical="center"/>
    </xf>
    <xf numFmtId="0" fontId="54" fillId="0" borderId="0" xfId="0" applyFont="1">
      <alignment vertical="center"/>
    </xf>
    <xf numFmtId="0" fontId="10" fillId="0" borderId="0" xfId="13"/>
    <xf numFmtId="0" fontId="10" fillId="0" borderId="0" xfId="13" applyAlignment="1">
      <alignment horizontal="center"/>
    </xf>
    <xf numFmtId="0" fontId="10" fillId="0" borderId="196" xfId="13" applyBorder="1" applyAlignment="1">
      <alignment horizontal="left"/>
    </xf>
    <xf numFmtId="0" fontId="11" fillId="0" borderId="72" xfId="13" applyFont="1" applyBorder="1" applyAlignment="1">
      <alignment horizontal="center" vertical="center"/>
    </xf>
    <xf numFmtId="0" fontId="10" fillId="0" borderId="28" xfId="13" quotePrefix="1" applyBorder="1"/>
    <xf numFmtId="0" fontId="10" fillId="0" borderId="27" xfId="13" applyBorder="1" applyAlignment="1">
      <alignment horizontal="center"/>
    </xf>
    <xf numFmtId="0" fontId="10" fillId="0" borderId="73" xfId="13" applyBorder="1"/>
    <xf numFmtId="0" fontId="10" fillId="0" borderId="69" xfId="13" applyBorder="1"/>
    <xf numFmtId="0" fontId="10" fillId="0" borderId="28" xfId="13" applyBorder="1"/>
    <xf numFmtId="0" fontId="10" fillId="0" borderId="46" xfId="13" applyBorder="1"/>
    <xf numFmtId="0" fontId="10" fillId="0" borderId="45" xfId="13" applyBorder="1" applyAlignment="1">
      <alignment horizontal="center"/>
    </xf>
    <xf numFmtId="0" fontId="10" fillId="0" borderId="47" xfId="13" applyBorder="1"/>
    <xf numFmtId="0" fontId="10" fillId="0" borderId="48" xfId="13" applyBorder="1"/>
    <xf numFmtId="0" fontId="10" fillId="0" borderId="71" xfId="13" applyBorder="1"/>
    <xf numFmtId="0" fontId="10" fillId="0" borderId="29" xfId="13" applyBorder="1"/>
    <xf numFmtId="0" fontId="10" fillId="0" borderId="50" xfId="13" applyBorder="1"/>
    <xf numFmtId="0" fontId="10" fillId="0" borderId="121" xfId="13" applyBorder="1"/>
    <xf numFmtId="0" fontId="10" fillId="0" borderId="149" xfId="13" applyBorder="1"/>
    <xf numFmtId="0" fontId="10" fillId="0" borderId="152" xfId="13" applyBorder="1" applyAlignment="1">
      <alignment horizontal="center"/>
    </xf>
    <xf numFmtId="0" fontId="10" fillId="0" borderId="42" xfId="13" applyBorder="1"/>
    <xf numFmtId="0" fontId="10" fillId="0" borderId="40" xfId="13" applyBorder="1"/>
    <xf numFmtId="0" fontId="10" fillId="0" borderId="39" xfId="13" applyBorder="1"/>
    <xf numFmtId="0" fontId="10" fillId="0" borderId="147" xfId="13" applyBorder="1"/>
    <xf numFmtId="0" fontId="10" fillId="0" borderId="56" xfId="13" applyBorder="1"/>
    <xf numFmtId="0" fontId="10" fillId="0" borderId="30" xfId="13" applyBorder="1"/>
    <xf numFmtId="0" fontId="10" fillId="0" borderId="32" xfId="13" applyBorder="1" applyAlignment="1">
      <alignment horizontal="center" shrinkToFit="1"/>
    </xf>
    <xf numFmtId="0" fontId="10" fillId="0" borderId="32" xfId="13" applyBorder="1" applyAlignment="1">
      <alignment shrinkToFit="1"/>
    </xf>
    <xf numFmtId="0" fontId="10" fillId="0" borderId="0" xfId="13" applyAlignment="1">
      <alignment shrinkToFit="1"/>
    </xf>
    <xf numFmtId="0" fontId="10" fillId="0" borderId="166" xfId="13" applyBorder="1" applyAlignment="1">
      <alignment shrinkToFit="1"/>
    </xf>
    <xf numFmtId="0" fontId="10" fillId="27" borderId="0" xfId="13" applyFill="1" applyAlignment="1">
      <alignment horizontal="center"/>
    </xf>
    <xf numFmtId="0" fontId="11" fillId="0" borderId="183" xfId="9" applyFont="1" applyBorder="1" applyAlignment="1">
      <alignment vertical="center"/>
    </xf>
    <xf numFmtId="0" fontId="9" fillId="0" borderId="183" xfId="9" applyFont="1" applyBorder="1" applyAlignment="1">
      <alignment horizontal="left" vertical="center"/>
    </xf>
    <xf numFmtId="0" fontId="10" fillId="0" borderId="29" xfId="13" quotePrefix="1" applyBorder="1"/>
    <xf numFmtId="0" fontId="11" fillId="0" borderId="74" xfId="13" applyFont="1" applyBorder="1" applyAlignment="1">
      <alignment horizontal="center" vertical="center"/>
    </xf>
    <xf numFmtId="0" fontId="10" fillId="0" borderId="74" xfId="13" applyBorder="1"/>
    <xf numFmtId="0" fontId="10" fillId="0" borderId="49" xfId="13" applyBorder="1"/>
    <xf numFmtId="0" fontId="10" fillId="0" borderId="41" xfId="13" applyBorder="1"/>
    <xf numFmtId="0" fontId="10" fillId="0" borderId="0" xfId="13" applyAlignment="1">
      <alignment horizontal="center" shrinkToFit="1"/>
    </xf>
    <xf numFmtId="0" fontId="10" fillId="0" borderId="0" xfId="13" applyAlignment="1">
      <alignment horizontal="right" shrinkToFit="1"/>
    </xf>
    <xf numFmtId="0" fontId="10" fillId="0" borderId="52" xfId="13" applyBorder="1"/>
    <xf numFmtId="0" fontId="10" fillId="0" borderId="54" xfId="13" applyBorder="1"/>
    <xf numFmtId="0" fontId="10" fillId="0" borderId="53" xfId="13" applyBorder="1"/>
    <xf numFmtId="0" fontId="9" fillId="0" borderId="0" xfId="9" applyFont="1" applyBorder="1" applyAlignment="1">
      <alignment horizontal="left" vertical="center"/>
    </xf>
    <xf numFmtId="0" fontId="10" fillId="0" borderId="0" xfId="13" applyBorder="1"/>
    <xf numFmtId="0" fontId="10" fillId="0" borderId="0" xfId="13" applyBorder="1" applyAlignment="1">
      <alignment horizontal="left"/>
    </xf>
    <xf numFmtId="0" fontId="4" fillId="0" borderId="176" xfId="9" applyBorder="1" applyAlignment="1">
      <alignment horizontal="center"/>
    </xf>
    <xf numFmtId="182" fontId="11" fillId="0" borderId="160" xfId="9" applyNumberFormat="1" applyFont="1" applyBorder="1" applyAlignment="1">
      <alignment horizontal="right" wrapText="1"/>
    </xf>
    <xf numFmtId="182" fontId="11" fillId="0" borderId="157" xfId="9" applyNumberFormat="1" applyFont="1" applyBorder="1" applyAlignment="1">
      <alignment horizontal="right" wrapText="1"/>
    </xf>
    <xf numFmtId="182" fontId="11" fillId="0" borderId="164" xfId="9" applyNumberFormat="1" applyFont="1" applyBorder="1" applyAlignment="1">
      <alignment horizontal="right" wrapText="1"/>
    </xf>
    <xf numFmtId="0" fontId="10" fillId="0" borderId="34" xfId="9" applyFont="1" applyBorder="1" applyAlignment="1">
      <alignment horizontal="center"/>
    </xf>
    <xf numFmtId="0" fontId="10" fillId="0" borderId="56" xfId="9" applyFont="1" applyBorder="1" applyAlignment="1">
      <alignment horizontal="right"/>
    </xf>
    <xf numFmtId="0" fontId="10" fillId="0" borderId="54" xfId="9" applyFont="1" applyBorder="1" applyAlignment="1">
      <alignment horizontal="right"/>
    </xf>
    <xf numFmtId="0" fontId="10" fillId="0" borderId="40" xfId="9" applyFont="1" applyBorder="1" applyAlignment="1">
      <alignment horizontal="right"/>
    </xf>
    <xf numFmtId="0" fontId="10" fillId="0" borderId="55" xfId="9" applyFont="1" applyBorder="1" applyAlignment="1">
      <alignment horizontal="right"/>
    </xf>
    <xf numFmtId="0" fontId="10" fillId="0" borderId="152" xfId="9" applyFont="1" applyBorder="1" applyAlignment="1">
      <alignment horizontal="center"/>
    </xf>
    <xf numFmtId="182" fontId="10" fillId="0" borderId="42" xfId="9" applyNumberFormat="1" applyFont="1" applyBorder="1" applyAlignment="1">
      <alignment horizontal="right"/>
    </xf>
    <xf numFmtId="182" fontId="10" fillId="0" borderId="40" xfId="9" applyNumberFormat="1" applyFont="1" applyBorder="1" applyAlignment="1">
      <alignment horizontal="right"/>
    </xf>
    <xf numFmtId="182" fontId="11" fillId="0" borderId="48" xfId="9" applyNumberFormat="1" applyFont="1" applyBorder="1" applyAlignment="1">
      <alignment horizontal="right" wrapText="1"/>
    </xf>
    <xf numFmtId="182" fontId="11" fillId="0" borderId="40" xfId="9" applyNumberFormat="1" applyFont="1" applyBorder="1" applyAlignment="1">
      <alignment horizontal="right" wrapText="1"/>
    </xf>
    <xf numFmtId="182" fontId="10" fillId="0" borderId="39" xfId="9" applyNumberFormat="1" applyFont="1" applyBorder="1" applyAlignment="1">
      <alignment horizontal="right"/>
    </xf>
    <xf numFmtId="182" fontId="10" fillId="0" borderId="41" xfId="9" applyNumberFormat="1" applyFont="1" applyBorder="1" applyAlignment="1">
      <alignment horizontal="right"/>
    </xf>
    <xf numFmtId="0" fontId="10" fillId="0" borderId="42" xfId="9" applyFont="1" applyBorder="1" applyAlignment="1">
      <alignment horizontal="right"/>
    </xf>
    <xf numFmtId="0" fontId="10" fillId="0" borderId="41" xfId="9" applyFont="1" applyBorder="1" applyAlignment="1">
      <alignment horizontal="right"/>
    </xf>
    <xf numFmtId="0" fontId="10" fillId="0" borderId="45" xfId="9" applyFont="1" applyBorder="1" applyAlignment="1">
      <alignment horizontal="center"/>
    </xf>
    <xf numFmtId="182" fontId="11" fillId="0" borderId="50" xfId="9" applyNumberFormat="1" applyFont="1" applyBorder="1" applyAlignment="1">
      <alignment horizontal="right" wrapText="1"/>
    </xf>
    <xf numFmtId="182" fontId="10" fillId="0" borderId="50" xfId="9" applyNumberFormat="1" applyFont="1" applyBorder="1" applyAlignment="1">
      <alignment horizontal="right"/>
    </xf>
    <xf numFmtId="182" fontId="10" fillId="0" borderId="48" xfId="9" applyNumberFormat="1" applyFont="1" applyBorder="1" applyAlignment="1">
      <alignment horizontal="right"/>
    </xf>
    <xf numFmtId="182" fontId="10" fillId="0" borderId="49" xfId="9" applyNumberFormat="1" applyFont="1" applyBorder="1" applyAlignment="1">
      <alignment horizontal="right"/>
    </xf>
    <xf numFmtId="0" fontId="10" fillId="0" borderId="50" xfId="9" applyFont="1" applyBorder="1" applyAlignment="1">
      <alignment horizontal="right"/>
    </xf>
    <xf numFmtId="0" fontId="10" fillId="0" borderId="48" xfId="9" applyFont="1" applyBorder="1" applyAlignment="1">
      <alignment horizontal="right"/>
    </xf>
    <xf numFmtId="0" fontId="10" fillId="0" borderId="49" xfId="9" applyFont="1" applyBorder="1" applyAlignment="1">
      <alignment horizontal="right"/>
    </xf>
    <xf numFmtId="182" fontId="11" fillId="0" borderId="42" xfId="9" applyNumberFormat="1" applyFont="1" applyBorder="1" applyAlignment="1">
      <alignment horizontal="right" wrapText="1"/>
    </xf>
    <xf numFmtId="182" fontId="11" fillId="0" borderId="47" xfId="9" applyNumberFormat="1" applyFont="1" applyBorder="1" applyAlignment="1">
      <alignment horizontal="right" wrapText="1"/>
    </xf>
    <xf numFmtId="0" fontId="55" fillId="0" borderId="152" xfId="9" applyFont="1" applyBorder="1" applyAlignment="1">
      <alignment horizontal="center"/>
    </xf>
    <xf numFmtId="0" fontId="55" fillId="0" borderId="45" xfId="9" applyFont="1" applyBorder="1" applyAlignment="1">
      <alignment horizontal="center"/>
    </xf>
    <xf numFmtId="0" fontId="55" fillId="0" borderId="193" xfId="9" applyFont="1" applyBorder="1" applyAlignment="1">
      <alignment horizontal="center"/>
    </xf>
    <xf numFmtId="0" fontId="10" fillId="0" borderId="200" xfId="9" applyFont="1" applyBorder="1" applyAlignment="1">
      <alignment horizontal="right"/>
    </xf>
    <xf numFmtId="0" fontId="10" fillId="0" borderId="36" xfId="9" applyFont="1" applyBorder="1" applyAlignment="1">
      <alignment horizontal="right"/>
    </xf>
    <xf numFmtId="0" fontId="10" fillId="0" borderId="35" xfId="9" applyFont="1" applyBorder="1" applyAlignment="1">
      <alignment horizontal="right"/>
    </xf>
    <xf numFmtId="0" fontId="10" fillId="0" borderId="37" xfId="9" applyFont="1" applyBorder="1" applyAlignment="1">
      <alignment horizontal="right"/>
    </xf>
    <xf numFmtId="182" fontId="11" fillId="0" borderId="0" xfId="9" applyNumberFormat="1" applyFont="1" applyAlignment="1">
      <alignment horizontal="right" wrapText="1"/>
    </xf>
    <xf numFmtId="0" fontId="10" fillId="0" borderId="0" xfId="9" applyFont="1" applyFill="1"/>
    <xf numFmtId="182" fontId="11" fillId="0" borderId="160" xfId="9" applyNumberFormat="1" applyFont="1" applyFill="1" applyBorder="1" applyAlignment="1">
      <alignment horizontal="right" wrapText="1"/>
    </xf>
    <xf numFmtId="0" fontId="10" fillId="0" borderId="54" xfId="9" applyFont="1" applyFill="1" applyBorder="1" applyAlignment="1">
      <alignment horizontal="right"/>
    </xf>
    <xf numFmtId="182" fontId="10" fillId="0" borderId="40" xfId="9" applyNumberFormat="1" applyFont="1" applyFill="1" applyBorder="1" applyAlignment="1">
      <alignment horizontal="right"/>
    </xf>
    <xf numFmtId="182" fontId="10" fillId="0" borderId="48" xfId="9" applyNumberFormat="1" applyFont="1" applyFill="1" applyBorder="1" applyAlignment="1">
      <alignment horizontal="right"/>
    </xf>
    <xf numFmtId="0" fontId="10" fillId="0" borderId="40" xfId="9" applyFont="1" applyFill="1" applyBorder="1" applyAlignment="1">
      <alignment horizontal="right"/>
    </xf>
    <xf numFmtId="0" fontId="10" fillId="0" borderId="48" xfId="9" applyFont="1" applyFill="1" applyBorder="1" applyAlignment="1">
      <alignment horizontal="right"/>
    </xf>
    <xf numFmtId="0" fontId="10" fillId="0" borderId="36" xfId="9" applyFont="1" applyFill="1" applyBorder="1" applyAlignment="1">
      <alignment horizontal="right"/>
    </xf>
    <xf numFmtId="0" fontId="10" fillId="0" borderId="0" xfId="9" applyFont="1" applyAlignment="1"/>
    <xf numFmtId="0" fontId="11" fillId="0" borderId="81" xfId="13" applyFont="1" applyBorder="1" applyAlignment="1">
      <alignment horizontal="center" vertical="center"/>
    </xf>
    <xf numFmtId="0" fontId="11" fillId="0" borderId="77" xfId="13" applyFont="1" applyBorder="1" applyAlignment="1">
      <alignment horizontal="center" vertical="center"/>
    </xf>
    <xf numFmtId="183" fontId="11" fillId="0" borderId="39" xfId="13" applyNumberFormat="1" applyFont="1" applyBorder="1" applyAlignment="1">
      <alignment horizontal="right"/>
    </xf>
    <xf numFmtId="183" fontId="11" fillId="0" borderId="40" xfId="13" applyNumberFormat="1" applyFont="1" applyBorder="1" applyAlignment="1">
      <alignment horizontal="right"/>
    </xf>
    <xf numFmtId="0" fontId="11" fillId="0" borderId="40" xfId="13" applyFont="1" applyBorder="1" applyAlignment="1">
      <alignment horizontal="right"/>
    </xf>
    <xf numFmtId="0" fontId="11" fillId="0" borderId="39" xfId="13" applyFont="1" applyBorder="1"/>
    <xf numFmtId="0" fontId="11" fillId="0" borderId="40" xfId="13" applyFont="1" applyBorder="1"/>
    <xf numFmtId="183" fontId="11" fillId="0" borderId="40" xfId="13" applyNumberFormat="1" applyFont="1" applyBorder="1"/>
    <xf numFmtId="0" fontId="11" fillId="0" borderId="39" xfId="13" applyFont="1" applyBorder="1" applyAlignment="1">
      <alignment horizontal="right"/>
    </xf>
    <xf numFmtId="183" fontId="11" fillId="0" borderId="47" xfId="13" applyNumberFormat="1" applyFont="1" applyBorder="1" applyAlignment="1">
      <alignment horizontal="right"/>
    </xf>
    <xf numFmtId="183" fontId="11" fillId="0" borderId="48" xfId="13" applyNumberFormat="1" applyFont="1" applyBorder="1" applyAlignment="1">
      <alignment horizontal="right"/>
    </xf>
    <xf numFmtId="0" fontId="11" fillId="0" borderId="48" xfId="13" applyFont="1" applyBorder="1" applyAlignment="1">
      <alignment horizontal="right"/>
    </xf>
    <xf numFmtId="0" fontId="11" fillId="0" borderId="47" xfId="13" applyFont="1" applyBorder="1"/>
    <xf numFmtId="0" fontId="11" fillId="0" borderId="48" xfId="13" applyFont="1" applyBorder="1"/>
    <xf numFmtId="183" fontId="11" fillId="0" borderId="48" xfId="13" applyNumberFormat="1" applyFont="1" applyBorder="1"/>
    <xf numFmtId="0" fontId="11" fillId="0" borderId="53" xfId="13" applyFont="1" applyBorder="1" applyAlignment="1">
      <alignment horizontal="right"/>
    </xf>
    <xf numFmtId="0" fontId="11" fillId="0" borderId="54" xfId="13" applyFont="1" applyBorder="1" applyAlignment="1">
      <alignment horizontal="right"/>
    </xf>
    <xf numFmtId="0" fontId="11" fillId="0" borderId="53" xfId="13" applyFont="1" applyBorder="1"/>
    <xf numFmtId="0" fontId="11" fillId="0" borderId="54" xfId="13" applyFont="1" applyBorder="1"/>
    <xf numFmtId="0" fontId="11" fillId="0" borderId="35" xfId="13" applyFont="1" applyBorder="1" applyAlignment="1">
      <alignment horizontal="right"/>
    </xf>
    <xf numFmtId="0" fontId="11" fillId="0" borderId="36" xfId="13" applyFont="1" applyBorder="1" applyAlignment="1">
      <alignment horizontal="right"/>
    </xf>
    <xf numFmtId="0" fontId="11" fillId="0" borderId="35" xfId="13" applyFont="1" applyBorder="1"/>
    <xf numFmtId="0" fontId="11" fillId="0" borderId="36" xfId="13" applyFont="1" applyBorder="1"/>
    <xf numFmtId="183" fontId="11" fillId="0" borderId="39" xfId="13" applyNumberFormat="1" applyFont="1" applyBorder="1"/>
    <xf numFmtId="183" fontId="10" fillId="0" borderId="0" xfId="13" applyNumberFormat="1"/>
    <xf numFmtId="0" fontId="10" fillId="0" borderId="0" xfId="13" applyAlignment="1">
      <alignment horizontal="left"/>
    </xf>
    <xf numFmtId="0" fontId="10" fillId="0" borderId="0" xfId="9" applyFont="1" applyBorder="1" applyAlignment="1">
      <alignment horizontal="right"/>
    </xf>
    <xf numFmtId="0" fontId="11" fillId="0" borderId="71" xfId="13" applyFont="1" applyBorder="1" applyAlignment="1">
      <alignment horizontal="center" vertical="center"/>
    </xf>
    <xf numFmtId="0" fontId="10" fillId="0" borderId="70" xfId="13" applyBorder="1"/>
    <xf numFmtId="0" fontId="10" fillId="0" borderId="34" xfId="13" applyBorder="1" applyAlignment="1">
      <alignment horizontal="center"/>
    </xf>
    <xf numFmtId="0" fontId="10" fillId="0" borderId="86" xfId="13" applyBorder="1"/>
    <xf numFmtId="0" fontId="10" fillId="0" borderId="55" xfId="13" applyBorder="1"/>
    <xf numFmtId="0" fontId="10" fillId="0" borderId="31" xfId="13" applyBorder="1"/>
    <xf numFmtId="0" fontId="10" fillId="0" borderId="30" xfId="13" applyBorder="1" applyAlignment="1">
      <alignment horizontal="center"/>
    </xf>
    <xf numFmtId="0" fontId="10" fillId="0" borderId="79" xfId="13" applyBorder="1"/>
    <xf numFmtId="0" fontId="10" fillId="0" borderId="77" xfId="13" applyBorder="1"/>
    <xf numFmtId="0" fontId="10" fillId="0" borderId="81" xfId="13" applyBorder="1"/>
    <xf numFmtId="0" fontId="10" fillId="0" borderId="78" xfId="13" applyBorder="1"/>
    <xf numFmtId="0" fontId="10" fillId="0" borderId="82" xfId="13" applyBorder="1"/>
    <xf numFmtId="0" fontId="11" fillId="0" borderId="0" xfId="13" applyFont="1"/>
    <xf numFmtId="0" fontId="11" fillId="0" borderId="81" xfId="13" applyFont="1" applyBorder="1" applyAlignment="1">
      <alignment horizontal="center" vertical="center" wrapText="1"/>
    </xf>
    <xf numFmtId="0" fontId="11" fillId="0" borderId="77" xfId="13" applyFont="1" applyBorder="1" applyAlignment="1">
      <alignment horizontal="center" vertical="center" wrapText="1"/>
    </xf>
    <xf numFmtId="0" fontId="11" fillId="0" borderId="52" xfId="13" applyFont="1" applyBorder="1"/>
    <xf numFmtId="0" fontId="11" fillId="0" borderId="34" xfId="13" applyFont="1" applyBorder="1" applyAlignment="1">
      <alignment horizontal="center" shrinkToFit="1"/>
    </xf>
    <xf numFmtId="0" fontId="11" fillId="0" borderId="53" xfId="13" applyFont="1" applyBorder="1" applyAlignment="1">
      <alignment horizontal="right" shrinkToFit="1"/>
    </xf>
    <xf numFmtId="0" fontId="11" fillId="0" borderId="54" xfId="13" applyFont="1" applyBorder="1" applyAlignment="1">
      <alignment horizontal="right" shrinkToFit="1"/>
    </xf>
    <xf numFmtId="0" fontId="11" fillId="0" borderId="71" xfId="13" applyFont="1" applyBorder="1"/>
    <xf numFmtId="0" fontId="11" fillId="0" borderId="28" xfId="13" applyFont="1" applyBorder="1"/>
    <xf numFmtId="0" fontId="11" fillId="0" borderId="27" xfId="13" applyFont="1" applyBorder="1" applyAlignment="1">
      <alignment horizontal="center" shrinkToFit="1"/>
    </xf>
    <xf numFmtId="0" fontId="11" fillId="0" borderId="73" xfId="13" applyFont="1" applyBorder="1" applyAlignment="1">
      <alignment horizontal="right" shrinkToFit="1"/>
    </xf>
    <xf numFmtId="0" fontId="11" fillId="0" borderId="69" xfId="13" applyFont="1" applyBorder="1" applyAlignment="1">
      <alignment horizontal="right" shrinkToFit="1"/>
    </xf>
    <xf numFmtId="0" fontId="11" fillId="0" borderId="69" xfId="13" applyFont="1" applyBorder="1"/>
    <xf numFmtId="0" fontId="11" fillId="0" borderId="73" xfId="13" applyFont="1" applyBorder="1"/>
    <xf numFmtId="0" fontId="11" fillId="0" borderId="46" xfId="13" applyFont="1" applyBorder="1"/>
    <xf numFmtId="0" fontId="11" fillId="0" borderId="47" xfId="13" applyFont="1" applyBorder="1" applyAlignment="1">
      <alignment horizontal="right" shrinkToFit="1"/>
    </xf>
    <xf numFmtId="0" fontId="11" fillId="0" borderId="48" xfId="13" applyFont="1" applyBorder="1" applyAlignment="1">
      <alignment horizontal="right" shrinkToFit="1"/>
    </xf>
    <xf numFmtId="0" fontId="11" fillId="0" borderId="45" xfId="13" applyFont="1" applyBorder="1" applyAlignment="1">
      <alignment horizontal="center" shrinkToFit="1"/>
    </xf>
    <xf numFmtId="0" fontId="11" fillId="0" borderId="30" xfId="13" applyFont="1" applyBorder="1" applyAlignment="1">
      <alignment horizontal="center" shrinkToFit="1"/>
    </xf>
    <xf numFmtId="0" fontId="11" fillId="0" borderId="0" xfId="13" applyFont="1" applyAlignment="1">
      <alignment horizontal="center" shrinkToFit="1"/>
    </xf>
    <xf numFmtId="0" fontId="11" fillId="0" borderId="0" xfId="13" applyFont="1" applyAlignment="1">
      <alignment horizontal="right" shrinkToFit="1"/>
    </xf>
    <xf numFmtId="38" fontId="11" fillId="0" borderId="150" xfId="1" applyFont="1" applyBorder="1" applyAlignment="1">
      <alignment horizontal="right" shrinkToFit="1"/>
    </xf>
    <xf numFmtId="38" fontId="11" fillId="0" borderId="140" xfId="1" applyFont="1" applyBorder="1" applyAlignment="1">
      <alignment horizontal="right" shrinkToFit="1"/>
    </xf>
    <xf numFmtId="38" fontId="11" fillId="0" borderId="151" xfId="1" applyFont="1" applyBorder="1" applyAlignment="1">
      <alignment horizontal="right" shrinkToFit="1"/>
    </xf>
    <xf numFmtId="38" fontId="11" fillId="0" borderId="188" xfId="1" applyFont="1" applyBorder="1" applyAlignment="1">
      <alignment horizontal="right" shrinkToFit="1"/>
    </xf>
    <xf numFmtId="38" fontId="11" fillId="0" borderId="171" xfId="1" applyFont="1" applyBorder="1" applyAlignment="1">
      <alignment horizontal="right" shrinkToFit="1"/>
    </xf>
    <xf numFmtId="38" fontId="10" fillId="0" borderId="188" xfId="1" applyFont="1" applyBorder="1" applyAlignment="1">
      <alignment shrinkToFit="1"/>
    </xf>
    <xf numFmtId="38" fontId="10" fillId="0" borderId="151" xfId="1" applyFont="1" applyBorder="1" applyAlignment="1">
      <alignment shrinkToFit="1"/>
    </xf>
    <xf numFmtId="38" fontId="10" fillId="0" borderId="202" xfId="1" applyFont="1" applyBorder="1" applyAlignment="1">
      <alignment shrinkToFit="1"/>
    </xf>
    <xf numFmtId="0" fontId="11" fillId="0" borderId="82" xfId="13" applyFont="1" applyBorder="1" applyAlignment="1">
      <alignment horizontal="center" vertical="center"/>
    </xf>
    <xf numFmtId="183" fontId="11" fillId="0" borderId="41" xfId="13" applyNumberFormat="1" applyFont="1" applyBorder="1"/>
    <xf numFmtId="0" fontId="11" fillId="0" borderId="41" xfId="13" applyFont="1" applyBorder="1"/>
    <xf numFmtId="183" fontId="11" fillId="0" borderId="49" xfId="13" applyNumberFormat="1" applyFont="1" applyBorder="1"/>
    <xf numFmtId="0" fontId="11" fillId="0" borderId="55" xfId="13" applyFont="1" applyBorder="1"/>
    <xf numFmtId="0" fontId="11" fillId="0" borderId="37" xfId="13" applyFont="1" applyBorder="1"/>
    <xf numFmtId="0" fontId="9" fillId="0" borderId="0" xfId="2" applyFont="1">
      <alignment vertical="center"/>
    </xf>
    <xf numFmtId="0" fontId="11" fillId="0" borderId="52" xfId="9" applyFont="1" applyBorder="1"/>
    <xf numFmtId="38" fontId="11" fillId="0" borderId="203" xfId="7" applyFont="1" applyBorder="1"/>
    <xf numFmtId="0" fontId="11" fillId="0" borderId="203" xfId="9" applyFont="1" applyBorder="1"/>
    <xf numFmtId="38" fontId="11" fillId="0" borderId="53" xfId="7" applyFont="1" applyBorder="1"/>
    <xf numFmtId="0" fontId="11" fillId="0" borderId="82" xfId="13" applyFont="1" applyBorder="1" applyAlignment="1">
      <alignment horizontal="center" vertical="center" wrapText="1"/>
    </xf>
    <xf numFmtId="0" fontId="11" fillId="0" borderId="74" xfId="13" applyFont="1" applyBorder="1"/>
    <xf numFmtId="0" fontId="11" fillId="0" borderId="49" xfId="13" applyFont="1" applyBorder="1"/>
    <xf numFmtId="38" fontId="11" fillId="0" borderId="141" xfId="1" applyFont="1" applyBorder="1" applyAlignment="1">
      <alignment horizontal="right" shrinkToFit="1"/>
    </xf>
    <xf numFmtId="0" fontId="11" fillId="0" borderId="31" xfId="13" applyFont="1" applyBorder="1"/>
    <xf numFmtId="0" fontId="11" fillId="0" borderId="81" xfId="13" applyFont="1" applyBorder="1" applyAlignment="1">
      <alignment horizontal="right" shrinkToFit="1"/>
    </xf>
    <xf numFmtId="0" fontId="11" fillId="0" borderId="77" xfId="13" applyFont="1" applyBorder="1" applyAlignment="1">
      <alignment horizontal="right" shrinkToFit="1"/>
    </xf>
    <xf numFmtId="0" fontId="11" fillId="0" borderId="77" xfId="13" applyFont="1" applyBorder="1"/>
    <xf numFmtId="0" fontId="11" fillId="0" borderId="81" xfId="13" applyFont="1" applyBorder="1"/>
    <xf numFmtId="0" fontId="11" fillId="0" borderId="82" xfId="13" applyFont="1" applyBorder="1"/>
    <xf numFmtId="182" fontId="11" fillId="0" borderId="159" xfId="9" applyNumberFormat="1" applyFont="1" applyBorder="1" applyAlignment="1">
      <alignment horizontal="right" wrapText="1"/>
    </xf>
    <xf numFmtId="182" fontId="11" fillId="0" borderId="49" xfId="9" applyNumberFormat="1" applyFont="1" applyBorder="1" applyAlignment="1">
      <alignment horizontal="right" wrapText="1"/>
    </xf>
    <xf numFmtId="182" fontId="11" fillId="0" borderId="41" xfId="9" applyNumberFormat="1" applyFont="1" applyBorder="1" applyAlignment="1">
      <alignment horizontal="right" wrapText="1"/>
    </xf>
    <xf numFmtId="0" fontId="11" fillId="0" borderId="50" xfId="9" applyFont="1" applyBorder="1" applyAlignment="1">
      <alignment horizontal="center" vertical="center"/>
    </xf>
    <xf numFmtId="0" fontId="11" fillId="0" borderId="48" xfId="9" applyFont="1" applyBorder="1" applyAlignment="1">
      <alignment horizontal="center" vertical="center" wrapText="1"/>
    </xf>
    <xf numFmtId="0" fontId="11" fillId="0" borderId="50" xfId="9" applyFont="1" applyBorder="1" applyAlignment="1">
      <alignment horizontal="center" vertical="center" wrapText="1"/>
    </xf>
    <xf numFmtId="0" fontId="11" fillId="0" borderId="49" xfId="9" applyFont="1" applyBorder="1" applyAlignment="1">
      <alignment horizontal="center" vertical="center" wrapText="1"/>
    </xf>
    <xf numFmtId="0" fontId="11" fillId="0" borderId="56" xfId="13" applyFont="1" applyBorder="1"/>
    <xf numFmtId="0" fontId="11" fillId="0" borderId="79" xfId="13" applyFont="1" applyBorder="1" applyAlignment="1">
      <alignment horizontal="center" vertical="center" wrapText="1"/>
    </xf>
    <xf numFmtId="0" fontId="11" fillId="0" borderId="86" xfId="13" applyFont="1" applyBorder="1"/>
    <xf numFmtId="0" fontId="11" fillId="0" borderId="70" xfId="13" applyFont="1" applyBorder="1"/>
    <xf numFmtId="0" fontId="11" fillId="0" borderId="79" xfId="13" applyFont="1" applyBorder="1"/>
    <xf numFmtId="0" fontId="11" fillId="0" borderId="50" xfId="13" applyFont="1" applyBorder="1"/>
    <xf numFmtId="0" fontId="11" fillId="0" borderId="78" xfId="13" applyFont="1" applyBorder="1"/>
    <xf numFmtId="0" fontId="11" fillId="0" borderId="98" xfId="13" applyFont="1" applyBorder="1"/>
    <xf numFmtId="38" fontId="11" fillId="0" borderId="202" xfId="1" applyFont="1" applyBorder="1" applyAlignment="1">
      <alignment horizontal="right" shrinkToFit="1"/>
    </xf>
    <xf numFmtId="183" fontId="11" fillId="0" borderId="42" xfId="13" applyNumberFormat="1" applyFont="1" applyBorder="1"/>
    <xf numFmtId="0" fontId="11" fillId="0" borderId="42" xfId="13" applyFont="1" applyBorder="1"/>
    <xf numFmtId="183" fontId="11" fillId="0" borderId="50" xfId="13" applyNumberFormat="1" applyFont="1" applyBorder="1"/>
    <xf numFmtId="0" fontId="11" fillId="0" borderId="203" xfId="13" applyFont="1" applyBorder="1"/>
    <xf numFmtId="0" fontId="11" fillId="0" borderId="79" xfId="13" applyFont="1" applyBorder="1" applyAlignment="1">
      <alignment horizontal="center" vertical="center"/>
    </xf>
    <xf numFmtId="0" fontId="11" fillId="0" borderId="89" xfId="13" applyFont="1" applyBorder="1"/>
    <xf numFmtId="0" fontId="11" fillId="0" borderId="102" xfId="13" applyFont="1" applyBorder="1"/>
    <xf numFmtId="183" fontId="11" fillId="0" borderId="89" xfId="13" applyNumberFormat="1" applyFont="1" applyBorder="1"/>
    <xf numFmtId="0" fontId="10" fillId="0" borderId="203" xfId="9" applyFont="1" applyBorder="1" applyAlignment="1">
      <alignment horizontal="right"/>
    </xf>
    <xf numFmtId="38" fontId="10" fillId="0" borderId="203" xfId="1" applyFont="1" applyBorder="1" applyAlignment="1">
      <alignment horizontal="right"/>
    </xf>
    <xf numFmtId="182" fontId="11" fillId="0" borderId="125" xfId="9" applyNumberFormat="1" applyFont="1" applyBorder="1" applyAlignment="1">
      <alignment horizontal="right" wrapText="1"/>
    </xf>
    <xf numFmtId="0" fontId="10" fillId="0" borderId="86" xfId="9" applyFont="1" applyBorder="1" applyAlignment="1">
      <alignment horizontal="right"/>
    </xf>
    <xf numFmtId="182" fontId="10" fillId="0" borderId="89" xfId="9" applyNumberFormat="1" applyFont="1" applyBorder="1" applyAlignment="1">
      <alignment horizontal="right"/>
    </xf>
    <xf numFmtId="182" fontId="10" fillId="0" borderId="98" xfId="9" applyNumberFormat="1" applyFont="1" applyBorder="1" applyAlignment="1">
      <alignment horizontal="right"/>
    </xf>
    <xf numFmtId="0" fontId="10" fillId="0" borderId="89" xfId="9" applyFont="1" applyBorder="1" applyAlignment="1">
      <alignment horizontal="right"/>
    </xf>
    <xf numFmtId="0" fontId="10" fillId="0" borderId="98" xfId="9" applyFont="1" applyBorder="1" applyAlignment="1">
      <alignment horizontal="right"/>
    </xf>
    <xf numFmtId="0" fontId="10" fillId="0" borderId="102" xfId="9" applyFont="1" applyBorder="1" applyAlignment="1">
      <alignment horizontal="right"/>
    </xf>
    <xf numFmtId="0" fontId="11" fillId="0" borderId="79" xfId="9" applyFont="1" applyBorder="1" applyAlignment="1">
      <alignment horizontal="center" vertical="center" wrapText="1"/>
    </xf>
    <xf numFmtId="0" fontId="11" fillId="0" borderId="77" xfId="9" applyFont="1" applyBorder="1" applyAlignment="1">
      <alignment horizontal="center" vertical="center" wrapText="1"/>
    </xf>
    <xf numFmtId="0" fontId="11" fillId="0" borderId="30" xfId="13" applyFont="1" applyBorder="1"/>
    <xf numFmtId="0" fontId="11" fillId="0" borderId="27" xfId="13" applyFont="1" applyBorder="1"/>
    <xf numFmtId="0" fontId="11" fillId="0" borderId="45" xfId="13" applyFont="1" applyBorder="1"/>
    <xf numFmtId="0" fontId="11" fillId="0" borderId="193" xfId="13" applyFont="1" applyBorder="1" applyAlignment="1">
      <alignment horizontal="center" shrinkToFit="1"/>
    </xf>
    <xf numFmtId="0" fontId="57" fillId="0" borderId="73" xfId="0" applyFont="1" applyBorder="1" applyAlignment="1">
      <alignment horizontal="right" shrinkToFit="1"/>
    </xf>
    <xf numFmtId="0" fontId="57" fillId="0" borderId="69" xfId="0" applyFont="1" applyBorder="1" applyAlignment="1">
      <alignment horizontal="right" shrinkToFit="1"/>
    </xf>
    <xf numFmtId="0" fontId="57" fillId="0" borderId="69" xfId="0" applyFont="1" applyBorder="1" applyAlignment="1"/>
    <xf numFmtId="0" fontId="57" fillId="0" borderId="73" xfId="0" applyFont="1" applyBorder="1" applyAlignment="1"/>
    <xf numFmtId="0" fontId="57" fillId="0" borderId="48" xfId="0" applyFont="1" applyBorder="1" applyAlignment="1"/>
    <xf numFmtId="0" fontId="57" fillId="0" borderId="72" xfId="0" applyFont="1" applyBorder="1" applyAlignment="1"/>
    <xf numFmtId="0" fontId="57" fillId="0" borderId="76" xfId="0" applyFont="1" applyBorder="1" applyAlignment="1"/>
    <xf numFmtId="0" fontId="57" fillId="0" borderId="82" xfId="0" applyFont="1" applyBorder="1" applyAlignment="1"/>
    <xf numFmtId="0" fontId="10" fillId="0" borderId="98" xfId="13" applyBorder="1"/>
    <xf numFmtId="0" fontId="10" fillId="0" borderId="72" xfId="13" applyBorder="1"/>
    <xf numFmtId="0" fontId="11" fillId="0" borderId="149" xfId="13" applyFont="1" applyBorder="1"/>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27" xfId="13" applyBorder="1"/>
    <xf numFmtId="0" fontId="10" fillId="0" borderId="110" xfId="13" applyBorder="1"/>
    <xf numFmtId="0" fontId="10" fillId="0" borderId="32" xfId="13" applyBorder="1"/>
    <xf numFmtId="0" fontId="10" fillId="0" borderId="24" xfId="13" applyBorder="1"/>
    <xf numFmtId="0" fontId="10" fillId="0" borderId="45" xfId="13" applyBorder="1"/>
    <xf numFmtId="0" fontId="10" fillId="0" borderId="34" xfId="13" applyBorder="1"/>
    <xf numFmtId="0" fontId="10" fillId="0" borderId="195" xfId="13" applyBorder="1"/>
    <xf numFmtId="38" fontId="10" fillId="0" borderId="17" xfId="1" applyFont="1" applyBorder="1" applyAlignment="1">
      <alignment shrinkToFit="1"/>
    </xf>
    <xf numFmtId="38" fontId="10" fillId="0" borderId="19" xfId="1" applyFont="1" applyBorder="1" applyAlignment="1">
      <alignment shrinkToFit="1"/>
    </xf>
    <xf numFmtId="38" fontId="8" fillId="0" borderId="0" xfId="1" applyFont="1">
      <alignment vertical="center"/>
    </xf>
    <xf numFmtId="184" fontId="58" fillId="0" borderId="193" xfId="1" applyNumberFormat="1" applyFont="1" applyBorder="1" applyAlignment="1">
      <alignment vertical="center" shrinkToFit="1"/>
    </xf>
    <xf numFmtId="184" fontId="58" fillId="0" borderId="193" xfId="1" applyNumberFormat="1" applyFont="1" applyBorder="1">
      <alignment vertical="center"/>
    </xf>
    <xf numFmtId="185" fontId="59" fillId="0" borderId="4" xfId="1" applyNumberFormat="1" applyFont="1" applyBorder="1" applyAlignment="1">
      <alignment vertical="center" shrinkToFit="1"/>
    </xf>
    <xf numFmtId="185" fontId="59" fillId="0" borderId="4" xfId="1" applyNumberFormat="1" applyFont="1" applyBorder="1">
      <alignment vertical="center"/>
    </xf>
    <xf numFmtId="185" fontId="58" fillId="0" borderId="4" xfId="1" applyNumberFormat="1" applyFont="1" applyBorder="1" applyAlignment="1">
      <alignment vertical="center" shrinkToFit="1"/>
    </xf>
    <xf numFmtId="38" fontId="58" fillId="0" borderId="2" xfId="1" applyFont="1" applyBorder="1" applyAlignment="1">
      <alignment horizontal="center" vertical="center"/>
    </xf>
    <xf numFmtId="38" fontId="8" fillId="0" borderId="0" xfId="1" applyFont="1" applyAlignment="1">
      <alignment horizontal="right" vertical="center"/>
    </xf>
    <xf numFmtId="38" fontId="7" fillId="0" borderId="0" xfId="1" applyFont="1">
      <alignment vertical="center"/>
    </xf>
    <xf numFmtId="38" fontId="58" fillId="0" borderId="0" xfId="1" applyFont="1" applyBorder="1" applyAlignment="1">
      <alignment horizontal="center" vertical="center" wrapText="1"/>
    </xf>
    <xf numFmtId="38" fontId="8" fillId="0" borderId="0" xfId="1" applyFont="1" applyBorder="1">
      <alignment vertical="center"/>
    </xf>
    <xf numFmtId="38" fontId="8" fillId="0" borderId="0" xfId="1" applyFont="1" applyBorder="1" applyAlignment="1">
      <alignment horizontal="right" vertical="center"/>
    </xf>
    <xf numFmtId="184" fontId="58" fillId="0" borderId="2" xfId="1" applyNumberFormat="1" applyFont="1" applyBorder="1" applyAlignment="1">
      <alignment vertical="center" shrinkToFit="1"/>
    </xf>
    <xf numFmtId="184" fontId="58" fillId="0" borderId="2" xfId="1" applyNumberFormat="1" applyFont="1" applyBorder="1">
      <alignment vertical="center"/>
    </xf>
    <xf numFmtId="38" fontId="59" fillId="0" borderId="2" xfId="1" applyFont="1" applyBorder="1" applyAlignment="1">
      <alignment vertical="center" shrinkToFit="1"/>
    </xf>
    <xf numFmtId="38" fontId="59" fillId="0" borderId="2" xfId="1" applyFont="1" applyBorder="1">
      <alignment vertical="center"/>
    </xf>
    <xf numFmtId="38" fontId="8" fillId="0" borderId="2" xfId="1" applyFont="1" applyBorder="1" applyAlignment="1">
      <alignment horizontal="center" vertical="center"/>
    </xf>
    <xf numFmtId="38" fontId="61" fillId="0" borderId="0" xfId="1" applyFont="1">
      <alignment vertical="center"/>
    </xf>
    <xf numFmtId="38" fontId="5" fillId="0" borderId="0" xfId="1" applyFont="1">
      <alignment vertical="center"/>
    </xf>
    <xf numFmtId="0" fontId="48" fillId="0" borderId="0" xfId="0" applyFont="1">
      <alignment vertical="center"/>
    </xf>
    <xf numFmtId="0" fontId="48" fillId="0" borderId="0" xfId="0" quotePrefix="1" applyFont="1">
      <alignment vertical="center"/>
    </xf>
    <xf numFmtId="38" fontId="58" fillId="0" borderId="2" xfId="1" applyFont="1" applyBorder="1" applyAlignment="1">
      <alignment horizontal="center" vertical="center"/>
    </xf>
    <xf numFmtId="185" fontId="58" fillId="0" borderId="4" xfId="1" applyNumberFormat="1" applyFont="1" applyBorder="1" applyAlignment="1">
      <alignment horizontal="right" vertical="center" shrinkToFit="1"/>
    </xf>
    <xf numFmtId="185" fontId="58" fillId="0" borderId="4" xfId="1" applyNumberFormat="1" applyFont="1" applyBorder="1" applyAlignment="1">
      <alignment horizontal="right" vertical="center"/>
    </xf>
    <xf numFmtId="184" fontId="58" fillId="0" borderId="193" xfId="1" applyNumberFormat="1" applyFont="1" applyBorder="1" applyAlignment="1">
      <alignment horizontal="right" vertical="center" shrinkToFit="1"/>
    </xf>
    <xf numFmtId="184" fontId="58" fillId="0" borderId="193" xfId="1" applyNumberFormat="1" applyFont="1" applyBorder="1" applyAlignment="1">
      <alignment horizontal="right" vertical="center"/>
    </xf>
    <xf numFmtId="186" fontId="58" fillId="0" borderId="4" xfId="1" applyNumberFormat="1" applyFont="1" applyBorder="1" applyAlignment="1">
      <alignment horizontal="right" vertical="center" shrinkToFit="1"/>
    </xf>
    <xf numFmtId="186" fontId="58" fillId="0" borderId="4" xfId="1" applyNumberFormat="1" applyFont="1" applyBorder="1" applyAlignment="1">
      <alignment horizontal="right" vertical="center"/>
    </xf>
    <xf numFmtId="186" fontId="58" fillId="0" borderId="4" xfId="1" applyNumberFormat="1" applyFont="1" applyBorder="1" applyAlignment="1">
      <alignment vertical="center" shrinkToFit="1"/>
    </xf>
    <xf numFmtId="38" fontId="58" fillId="0" borderId="0" xfId="1" applyFont="1">
      <alignment vertical="center"/>
    </xf>
    <xf numFmtId="38" fontId="58" fillId="0" borderId="0" xfId="1" applyFont="1" applyAlignment="1">
      <alignment horizontal="right" vertical="center"/>
    </xf>
    <xf numFmtId="185" fontId="58" fillId="0" borderId="4" xfId="1" applyNumberFormat="1" applyFont="1" applyBorder="1">
      <alignment vertical="center"/>
    </xf>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8" fillId="0" borderId="153"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50" fillId="0" borderId="154" xfId="0" applyFont="1" applyFill="1" applyBorder="1" applyAlignment="1">
      <alignment horizontal="center" vertical="center" wrapText="1" shrinkToFit="1"/>
    </xf>
    <xf numFmtId="0" fontId="50" fillId="0" borderId="17" xfId="0" applyFont="1" applyFill="1" applyBorder="1" applyAlignment="1">
      <alignment horizontal="center" vertical="center" shrinkToFit="1"/>
    </xf>
    <xf numFmtId="0" fontId="8" fillId="0" borderId="153" xfId="0" applyFont="1" applyFill="1" applyBorder="1" applyAlignment="1">
      <alignment horizontal="center" vertical="center" wrapText="1" shrinkToFit="1"/>
    </xf>
    <xf numFmtId="38" fontId="8" fillId="0" borderId="153" xfId="1" applyFont="1" applyFill="1" applyBorder="1" applyAlignment="1">
      <alignment horizontal="center" vertical="center" textRotation="255" shrinkToFit="1"/>
    </xf>
    <xf numFmtId="38" fontId="8" fillId="0" borderId="2" xfId="1" applyFont="1" applyFill="1" applyBorder="1" applyAlignment="1">
      <alignment horizontal="center" vertical="center" textRotation="255" shrinkToFit="1"/>
    </xf>
    <xf numFmtId="38" fontId="8" fillId="0" borderId="155"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38" fontId="8" fillId="0" borderId="32" xfId="1" applyFont="1" applyFill="1" applyBorder="1" applyAlignment="1">
      <alignment horizontal="center" vertical="center" shrinkToFit="1"/>
    </xf>
    <xf numFmtId="38" fontId="8" fillId="0" borderId="26" xfId="1"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38" fontId="8" fillId="0" borderId="154" xfId="1" applyFont="1" applyFill="1" applyBorder="1" applyAlignment="1">
      <alignment horizontal="center" vertical="center" shrinkToFit="1"/>
    </xf>
    <xf numFmtId="38" fontId="8" fillId="0" borderId="13" xfId="1" applyFont="1" applyFill="1" applyBorder="1" applyAlignment="1">
      <alignment horizontal="center" vertical="center" shrinkToFit="1"/>
    </xf>
    <xf numFmtId="38" fontId="8" fillId="0" borderId="124" xfId="1" applyFont="1" applyFill="1" applyBorder="1" applyAlignment="1">
      <alignment horizontal="center" vertical="center" shrinkToFit="1"/>
    </xf>
    <xf numFmtId="38" fontId="8" fillId="0" borderId="180" xfId="1" applyFont="1" applyFill="1" applyBorder="1" applyAlignment="1">
      <alignment horizontal="center" vertical="center" shrinkToFit="1"/>
    </xf>
    <xf numFmtId="0" fontId="8" fillId="0" borderId="12" xfId="0" applyFont="1" applyFill="1" applyBorder="1" applyAlignment="1">
      <alignment horizontal="center" vertical="center" textRotation="255" wrapText="1" shrinkToFit="1"/>
    </xf>
    <xf numFmtId="0" fontId="8" fillId="0" borderId="17" xfId="0" applyFont="1" applyFill="1" applyBorder="1" applyAlignment="1">
      <alignment horizontal="center" vertical="center" textRotation="255" shrinkToFit="1"/>
    </xf>
    <xf numFmtId="0" fontId="8" fillId="0" borderId="13" xfId="0" applyFont="1" applyFill="1" applyBorder="1" applyAlignment="1">
      <alignment horizontal="center" vertical="center" textRotation="255" shrinkToFit="1"/>
    </xf>
    <xf numFmtId="38" fontId="8" fillId="0" borderId="19" xfId="1" applyFont="1" applyFill="1" applyBorder="1" applyAlignment="1">
      <alignment horizontal="center" vertical="center" shrinkToFit="1"/>
    </xf>
    <xf numFmtId="0" fontId="8" fillId="0" borderId="17" xfId="0" applyFont="1" applyFill="1" applyBorder="1" applyAlignment="1">
      <alignment horizontal="center" vertical="center" textRotation="255" wrapText="1" shrinkToFit="1"/>
    </xf>
    <xf numFmtId="38" fontId="8" fillId="0" borderId="2" xfId="1" applyFont="1" applyFill="1" applyBorder="1" applyAlignment="1">
      <alignment horizontal="center" vertical="center" shrinkToFit="1"/>
    </xf>
    <xf numFmtId="38" fontId="8" fillId="0" borderId="4" xfId="1" applyFont="1" applyFill="1" applyBorder="1" applyAlignment="1">
      <alignment horizontal="center" vertical="center" shrinkToFit="1"/>
    </xf>
    <xf numFmtId="179" fontId="8" fillId="0" borderId="2" xfId="1" applyNumberFormat="1" applyFont="1" applyFill="1" applyBorder="1" applyAlignment="1">
      <alignment horizontal="center" vertical="center" shrinkToFit="1"/>
    </xf>
    <xf numFmtId="38" fontId="8" fillId="0" borderId="153" xfId="1" applyFont="1" applyFill="1" applyBorder="1" applyAlignment="1">
      <alignment horizontal="center" vertical="center" shrinkToFit="1"/>
    </xf>
    <xf numFmtId="38" fontId="8" fillId="0" borderId="10" xfId="1" applyFont="1" applyFill="1" applyBorder="1" applyAlignment="1">
      <alignment horizontal="center" vertical="center" shrinkToFit="1"/>
    </xf>
    <xf numFmtId="38" fontId="8" fillId="0" borderId="9" xfId="1" applyFont="1" applyFill="1" applyBorder="1" applyAlignment="1">
      <alignment horizontal="center" vertical="center" shrinkToFit="1"/>
    </xf>
    <xf numFmtId="178" fontId="8" fillId="0" borderId="2" xfId="1" applyNumberFormat="1" applyFont="1" applyFill="1" applyBorder="1" applyAlignment="1">
      <alignment horizontal="center" vertical="center" shrinkToFit="1"/>
    </xf>
    <xf numFmtId="0" fontId="8" fillId="0" borderId="150" xfId="0" applyFont="1" applyBorder="1" applyAlignment="1">
      <alignment horizontal="center" vertical="center" shrinkToFit="1"/>
    </xf>
    <xf numFmtId="0" fontId="8" fillId="0" borderId="171" xfId="0" applyFont="1" applyBorder="1" applyAlignment="1">
      <alignment horizontal="center" vertical="center" shrinkToFit="1"/>
    </xf>
    <xf numFmtId="0" fontId="8" fillId="0" borderId="172" xfId="0" applyFont="1" applyBorder="1" applyAlignment="1">
      <alignment horizontal="center" vertical="center" shrinkToFit="1"/>
    </xf>
    <xf numFmtId="179" fontId="8" fillId="0" borderId="155" xfId="1" applyNumberFormat="1" applyFont="1" applyFill="1" applyBorder="1" applyAlignment="1">
      <alignment horizontal="center" vertical="center" shrinkToFit="1"/>
    </xf>
    <xf numFmtId="179" fontId="8" fillId="0" borderId="19" xfId="1" applyNumberFormat="1" applyFont="1" applyFill="1" applyBorder="1" applyAlignment="1">
      <alignment horizontal="center" vertical="center" shrinkToFit="1"/>
    </xf>
    <xf numFmtId="38" fontId="8" fillId="0" borderId="30" xfId="1" applyFont="1" applyFill="1" applyBorder="1" applyAlignment="1">
      <alignment horizontal="center" vertical="center" shrinkToFit="1"/>
    </xf>
    <xf numFmtId="38" fontId="8" fillId="0" borderId="24" xfId="1" applyFont="1" applyFill="1" applyBorder="1" applyAlignment="1">
      <alignment horizontal="center" vertical="center" shrinkToFit="1"/>
    </xf>
    <xf numFmtId="0" fontId="8" fillId="0" borderId="2" xfId="0" applyFont="1" applyFill="1" applyBorder="1" applyAlignment="1">
      <alignment horizontal="center" vertical="center" textRotation="255" shrinkToFit="1"/>
    </xf>
    <xf numFmtId="0" fontId="8" fillId="0" borderId="17" xfId="0" applyFont="1" applyFill="1" applyBorder="1" applyAlignment="1">
      <alignment horizontal="center" vertical="center" wrapText="1" shrinkToFit="1"/>
    </xf>
    <xf numFmtId="179" fontId="8" fillId="0" borderId="7" xfId="1" applyNumberFormat="1" applyFont="1" applyFill="1" applyBorder="1" applyAlignment="1">
      <alignment horizontal="center" vertical="center" shrinkToFit="1"/>
    </xf>
    <xf numFmtId="38" fontId="8" fillId="0" borderId="19" xfId="1" applyFont="1" applyFill="1" applyBorder="1" applyAlignment="1">
      <alignment horizontal="center" vertical="center" textRotation="255" shrinkToFit="1"/>
    </xf>
    <xf numFmtId="0" fontId="8" fillId="0" borderId="0" xfId="0" applyFont="1" applyBorder="1" applyAlignment="1">
      <alignment horizontal="right" vertical="center"/>
    </xf>
    <xf numFmtId="38" fontId="8" fillId="0" borderId="11" xfId="1" applyFont="1" applyFill="1" applyBorder="1" applyAlignment="1">
      <alignment horizontal="center" vertical="center" shrinkToFit="1"/>
    </xf>
    <xf numFmtId="178" fontId="8" fillId="0" borderId="17" xfId="1" applyNumberFormat="1" applyFont="1" applyFill="1" applyBorder="1" applyAlignment="1">
      <alignment horizontal="center" vertical="center" shrinkToFit="1"/>
    </xf>
    <xf numFmtId="178" fontId="8" fillId="0" borderId="153" xfId="1" applyNumberFormat="1" applyFont="1" applyFill="1" applyBorder="1" applyAlignment="1">
      <alignment horizontal="center" vertical="center" shrinkToFit="1"/>
    </xf>
    <xf numFmtId="178" fontId="8" fillId="0" borderId="4" xfId="1" applyNumberFormat="1" applyFont="1" applyFill="1" applyBorder="1" applyAlignment="1">
      <alignment horizontal="center" vertical="center" shrinkToFit="1"/>
    </xf>
    <xf numFmtId="178" fontId="8" fillId="0" borderId="155" xfId="1" applyNumberFormat="1" applyFont="1" applyFill="1" applyBorder="1" applyAlignment="1">
      <alignment horizontal="center" vertical="center" shrinkToFit="1"/>
    </xf>
    <xf numFmtId="178" fontId="8" fillId="0" borderId="19" xfId="1" applyNumberFormat="1" applyFont="1" applyFill="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8" fillId="0" borderId="2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textRotation="255"/>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38" fontId="8" fillId="0" borderId="17" xfId="1" applyFont="1" applyBorder="1" applyAlignment="1">
      <alignment horizontal="center" vertical="center"/>
    </xf>
    <xf numFmtId="38" fontId="8" fillId="0" borderId="19" xfId="1" applyFont="1" applyBorder="1" applyAlignment="1">
      <alignment horizontal="center" vertical="center"/>
    </xf>
    <xf numFmtId="0" fontId="8" fillId="0" borderId="0" xfId="0" applyFont="1" applyAlignment="1">
      <alignment horizontal="right" vertical="center"/>
    </xf>
    <xf numFmtId="38" fontId="8" fillId="0" borderId="18" xfId="1" applyFont="1" applyBorder="1" applyAlignment="1">
      <alignment horizontal="center" vertical="center"/>
    </xf>
    <xf numFmtId="38" fontId="8" fillId="0" borderId="20" xfId="1" applyFont="1" applyBorder="1" applyAlignment="1">
      <alignment horizontal="center" vertical="center"/>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7" xfId="0" applyFont="1" applyBorder="1" applyAlignment="1">
      <alignment horizontal="center" vertical="center"/>
    </xf>
    <xf numFmtId="0" fontId="8" fillId="0" borderId="1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0" xfId="0" applyFont="1" applyFill="1" applyAlignment="1">
      <alignment horizontal="right" vertical="center"/>
    </xf>
    <xf numFmtId="0" fontId="8" fillId="0" borderId="20" xfId="0" applyFont="1" applyBorder="1" applyAlignment="1">
      <alignment horizontal="center" vertical="center"/>
    </xf>
    <xf numFmtId="0" fontId="8" fillId="0" borderId="1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25" xfId="0" applyFont="1" applyFill="1" applyBorder="1" applyAlignment="1">
      <alignment horizontal="center" vertical="center"/>
    </xf>
    <xf numFmtId="176" fontId="8" fillId="0" borderId="2"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176" fontId="8" fillId="0" borderId="5"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textRotation="255"/>
    </xf>
    <xf numFmtId="176" fontId="8" fillId="0" borderId="5" xfId="2" applyNumberFormat="1" applyFont="1" applyFill="1" applyBorder="1" applyAlignment="1">
      <alignment horizontal="center" vertical="center" textRotation="255"/>
    </xf>
    <xf numFmtId="176" fontId="8" fillId="0" borderId="3" xfId="2" applyNumberFormat="1" applyFont="1" applyFill="1" applyBorder="1" applyAlignment="1">
      <alignment horizontal="center" vertical="center" textRotation="255"/>
    </xf>
    <xf numFmtId="176" fontId="8" fillId="0" borderId="4" xfId="2" applyNumberFormat="1" applyFont="1" applyFill="1" applyBorder="1" applyAlignment="1">
      <alignment horizontal="center" vertical="center" shrinkToFit="1"/>
    </xf>
    <xf numFmtId="176" fontId="8" fillId="0" borderId="5"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23" xfId="2" applyNumberFormat="1" applyFont="1" applyFill="1" applyBorder="1" applyAlignment="1">
      <alignment horizontal="center" vertical="center"/>
    </xf>
    <xf numFmtId="176" fontId="8" fillId="0" borderId="7" xfId="2" applyNumberFormat="1" applyFont="1" applyFill="1" applyBorder="1" applyAlignment="1">
      <alignment horizontal="center" vertical="center"/>
    </xf>
    <xf numFmtId="176" fontId="8" fillId="0" borderId="14"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21" xfId="2" applyNumberFormat="1" applyFont="1" applyFill="1" applyBorder="1" applyAlignment="1">
      <alignment horizontal="center" vertical="center"/>
    </xf>
    <xf numFmtId="176" fontId="8" fillId="0" borderId="6"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wrapText="1" shrinkToFit="1"/>
    </xf>
    <xf numFmtId="0" fontId="48" fillId="0" borderId="13" xfId="13" applyFont="1" applyBorder="1" applyAlignment="1">
      <alignment horizontal="center" vertical="center"/>
    </xf>
    <xf numFmtId="0" fontId="48" fillId="0" borderId="183" xfId="13" applyFont="1" applyBorder="1" applyAlignment="1">
      <alignment horizontal="center" vertical="center"/>
    </xf>
    <xf numFmtId="0" fontId="48" fillId="0" borderId="181" xfId="13" applyFont="1" applyBorder="1" applyAlignment="1">
      <alignment horizontal="center" vertical="center"/>
    </xf>
    <xf numFmtId="0" fontId="48" fillId="0" borderId="165" xfId="13" applyFont="1" applyBorder="1" applyAlignment="1">
      <alignment horizontal="center" vertical="center"/>
    </xf>
    <xf numFmtId="0" fontId="48" fillId="0" borderId="166" xfId="13" applyFont="1" applyBorder="1" applyAlignment="1">
      <alignment horizontal="center" vertical="center"/>
    </xf>
    <xf numFmtId="0" fontId="48" fillId="0" borderId="0" xfId="13" applyFont="1" applyBorder="1" applyAlignment="1">
      <alignment horizontal="center" vertical="center"/>
    </xf>
    <xf numFmtId="0" fontId="48" fillId="0" borderId="185" xfId="13" applyFont="1" applyBorder="1" applyAlignment="1">
      <alignment horizontal="center" vertical="center"/>
    </xf>
    <xf numFmtId="0" fontId="48" fillId="0" borderId="186" xfId="13" applyFont="1" applyBorder="1" applyAlignment="1">
      <alignment horizontal="center" vertical="center"/>
    </xf>
    <xf numFmtId="0" fontId="48" fillId="0" borderId="13" xfId="13" applyFont="1" applyBorder="1" applyAlignment="1">
      <alignment horizontal="center" vertical="center" shrinkToFit="1"/>
    </xf>
    <xf numFmtId="0" fontId="48" fillId="0" borderId="183" xfId="13" applyFont="1" applyBorder="1" applyAlignment="1">
      <alignment horizontal="center" vertical="center" shrinkToFit="1"/>
    </xf>
    <xf numFmtId="38" fontId="17" fillId="0" borderId="150" xfId="10" applyFont="1" applyBorder="1" applyAlignment="1">
      <alignment horizontal="center" vertical="center"/>
    </xf>
    <xf numFmtId="38" fontId="17" fillId="0" borderId="161" xfId="10" applyFont="1" applyBorder="1" applyAlignment="1">
      <alignment horizontal="center" vertical="center"/>
    </xf>
    <xf numFmtId="38" fontId="17" fillId="0" borderId="162" xfId="10" applyFont="1" applyBorder="1" applyAlignment="1">
      <alignment horizontal="center" vertical="center"/>
    </xf>
    <xf numFmtId="0" fontId="48" fillId="0" borderId="163" xfId="13" applyFont="1" applyBorder="1" applyAlignment="1">
      <alignment horizontal="center" vertical="center"/>
    </xf>
    <xf numFmtId="0" fontId="48" fillId="0" borderId="184" xfId="13" applyFont="1" applyBorder="1" applyAlignment="1">
      <alignment horizontal="center" vertical="center"/>
    </xf>
    <xf numFmtId="38" fontId="9" fillId="0" borderId="174" xfId="1" applyFont="1" applyBorder="1" applyAlignment="1">
      <alignment horizontal="center" vertical="center" wrapText="1"/>
    </xf>
    <xf numFmtId="0" fontId="0" fillId="0" borderId="173" xfId="0" applyBorder="1" applyAlignment="1">
      <alignment horizontal="center" vertical="center" wrapText="1"/>
    </xf>
    <xf numFmtId="0" fontId="0" fillId="0" borderId="175" xfId="0"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146" xfId="0" applyBorder="1" applyAlignment="1">
      <alignment horizontal="center" vertical="center" wrapText="1"/>
    </xf>
    <xf numFmtId="0" fontId="0" fillId="0" borderId="177" xfId="0" applyBorder="1" applyAlignment="1">
      <alignment horizontal="center" vertical="center" wrapText="1"/>
    </xf>
    <xf numFmtId="0" fontId="0" fillId="0" borderId="178" xfId="0" applyBorder="1" applyAlignment="1">
      <alignment horizontal="center" vertical="center" wrapText="1"/>
    </xf>
    <xf numFmtId="0" fontId="0" fillId="0" borderId="179" xfId="0" applyBorder="1" applyAlignment="1">
      <alignment horizontal="center" vertical="center" wrapText="1"/>
    </xf>
    <xf numFmtId="0" fontId="48" fillId="0" borderId="176" xfId="13" applyFont="1" applyBorder="1" applyAlignment="1">
      <alignment horizontal="center" vertical="center"/>
    </xf>
    <xf numFmtId="0" fontId="48" fillId="0" borderId="193" xfId="13" applyFont="1" applyBorder="1" applyAlignment="1">
      <alignment horizontal="center" vertical="center"/>
    </xf>
    <xf numFmtId="0" fontId="48" fillId="0" borderId="152" xfId="13" applyFont="1" applyBorder="1" applyAlignment="1">
      <alignment horizontal="center" vertical="center"/>
    </xf>
    <xf numFmtId="38" fontId="9" fillId="0" borderId="174" xfId="10" applyFont="1" applyBorder="1" applyAlignment="1">
      <alignment horizontal="center" vertical="center" wrapText="1" shrinkToFit="1"/>
    </xf>
    <xf numFmtId="38" fontId="9" fillId="0" borderId="173" xfId="10" applyFont="1" applyBorder="1" applyAlignment="1">
      <alignment horizontal="center" vertical="center" wrapText="1" shrinkToFit="1"/>
    </xf>
    <xf numFmtId="38" fontId="9" fillId="0" borderId="175" xfId="10" applyFont="1" applyBorder="1" applyAlignment="1">
      <alignment horizontal="center" vertical="center" wrapText="1" shrinkToFit="1"/>
    </xf>
    <xf numFmtId="38" fontId="9" fillId="0" borderId="1" xfId="10" applyFont="1" applyBorder="1" applyAlignment="1">
      <alignment horizontal="center" vertical="center" wrapText="1" shrinkToFit="1"/>
    </xf>
    <xf numFmtId="38" fontId="9" fillId="0" borderId="0" xfId="10" applyFont="1" applyBorder="1" applyAlignment="1">
      <alignment horizontal="center" vertical="center" wrapText="1" shrinkToFit="1"/>
    </xf>
    <xf numFmtId="38" fontId="9" fillId="0" borderId="146" xfId="10" applyFont="1" applyBorder="1" applyAlignment="1">
      <alignment horizontal="center" vertical="center" wrapText="1" shrinkToFit="1"/>
    </xf>
    <xf numFmtId="38" fontId="9" fillId="0" borderId="177" xfId="10" applyFont="1" applyBorder="1" applyAlignment="1">
      <alignment horizontal="center" vertical="center" wrapText="1" shrinkToFit="1"/>
    </xf>
    <xf numFmtId="38" fontId="9" fillId="0" borderId="178" xfId="10" applyFont="1" applyBorder="1" applyAlignment="1">
      <alignment horizontal="center" vertical="center" wrapText="1" shrinkToFit="1"/>
    </xf>
    <xf numFmtId="38" fontId="9" fillId="0" borderId="179" xfId="10" applyFont="1" applyBorder="1" applyAlignment="1">
      <alignment horizontal="center" vertical="center" wrapText="1" shrinkToFit="1"/>
    </xf>
    <xf numFmtId="38" fontId="9" fillId="0" borderId="12" xfId="10" applyFont="1" applyBorder="1" applyAlignment="1">
      <alignment horizontal="right"/>
    </xf>
    <xf numFmtId="0" fontId="48" fillId="0" borderId="164" xfId="13" applyFont="1" applyBorder="1" applyAlignment="1">
      <alignment horizontal="center" vertical="center"/>
    </xf>
    <xf numFmtId="0" fontId="48" fillId="0" borderId="155" xfId="13" applyFont="1" applyBorder="1" applyAlignment="1">
      <alignment horizontal="center" vertical="center"/>
    </xf>
    <xf numFmtId="38" fontId="17" fillId="0" borderId="139" xfId="10" applyFont="1" applyBorder="1" applyAlignment="1">
      <alignment horizontal="center" vertical="center"/>
    </xf>
    <xf numFmtId="38" fontId="17" fillId="0" borderId="144" xfId="10" applyFont="1" applyBorder="1" applyAlignment="1">
      <alignment horizontal="center" vertical="center"/>
    </xf>
    <xf numFmtId="38" fontId="17" fillId="0" borderId="138" xfId="10" applyFont="1" applyBorder="1" applyAlignment="1">
      <alignment horizontal="center" vertical="center"/>
    </xf>
    <xf numFmtId="38" fontId="13" fillId="0" borderId="0" xfId="1" applyFont="1" applyBorder="1" applyAlignment="1">
      <alignment horizontal="center" vertical="center" wrapText="1"/>
    </xf>
    <xf numFmtId="0" fontId="48" fillId="0" borderId="153" xfId="13" applyFont="1" applyBorder="1" applyAlignment="1">
      <alignment horizontal="center" vertical="center"/>
    </xf>
    <xf numFmtId="0" fontId="10" fillId="0" borderId="0" xfId="9" applyFont="1" applyAlignment="1">
      <alignment horizontal="left"/>
    </xf>
    <xf numFmtId="0" fontId="10" fillId="0" borderId="187" xfId="9" applyFont="1" applyBorder="1" applyAlignment="1">
      <alignment horizontal="center" vertical="center" wrapText="1"/>
    </xf>
    <xf numFmtId="0" fontId="12" fillId="0" borderId="163" xfId="9" applyFont="1" applyBorder="1" applyAlignment="1">
      <alignment horizontal="center" vertical="center" shrinkToFit="1"/>
    </xf>
    <xf numFmtId="0" fontId="12" fillId="0" borderId="149" xfId="9" applyFont="1" applyBorder="1" applyAlignment="1">
      <alignment horizontal="center" vertical="center" shrinkToFit="1"/>
    </xf>
    <xf numFmtId="0" fontId="12" fillId="0" borderId="194" xfId="9" applyFont="1" applyBorder="1" applyAlignment="1">
      <alignment horizontal="center" vertical="center" shrinkToFit="1"/>
    </xf>
    <xf numFmtId="0" fontId="10" fillId="0" borderId="188" xfId="9" applyFont="1" applyBorder="1" applyAlignment="1">
      <alignment horizontal="center" vertical="center"/>
    </xf>
    <xf numFmtId="0" fontId="10" fillId="0" borderId="140" xfId="9" applyFont="1" applyBorder="1" applyAlignment="1">
      <alignment horizontal="center" vertical="center"/>
    </xf>
    <xf numFmtId="0" fontId="10" fillId="0" borderId="141" xfId="9" applyFont="1" applyBorder="1" applyAlignment="1">
      <alignment horizontal="center" vertical="center"/>
    </xf>
    <xf numFmtId="0" fontId="10" fillId="0" borderId="172" xfId="9" applyFont="1" applyBorder="1" applyAlignment="1">
      <alignment horizontal="center" vertical="center"/>
    </xf>
    <xf numFmtId="0" fontId="10" fillId="0" borderId="187" xfId="9" applyFont="1" applyBorder="1" applyAlignment="1">
      <alignment horizontal="center" vertical="center"/>
    </xf>
    <xf numFmtId="0" fontId="10" fillId="0" borderId="156" xfId="9" applyFont="1" applyBorder="1" applyAlignment="1">
      <alignment horizontal="center" vertical="center" textRotation="255"/>
    </xf>
    <xf numFmtId="0" fontId="10" fillId="0" borderId="35" xfId="9" applyFont="1" applyBorder="1" applyAlignment="1">
      <alignment horizontal="center" vertical="center" textRotation="255"/>
    </xf>
    <xf numFmtId="0" fontId="10" fillId="0" borderId="140" xfId="9" applyFont="1" applyBorder="1" applyAlignment="1">
      <alignment horizontal="center" vertical="center" wrapText="1"/>
    </xf>
    <xf numFmtId="0" fontId="10" fillId="0" borderId="141" xfId="9" applyFont="1" applyBorder="1" applyAlignment="1">
      <alignment horizontal="center" vertical="center" wrapText="1"/>
    </xf>
    <xf numFmtId="0" fontId="10" fillId="0" borderId="151" xfId="9" applyFont="1" applyBorder="1" applyAlignment="1">
      <alignment horizontal="center" vertical="center" wrapText="1"/>
    </xf>
    <xf numFmtId="0" fontId="10" fillId="0" borderId="143" xfId="9" applyFont="1" applyBorder="1" applyAlignment="1">
      <alignment horizontal="center" vertical="center" wrapText="1"/>
    </xf>
    <xf numFmtId="0" fontId="10" fillId="0" borderId="151" xfId="9" applyFont="1" applyBorder="1" applyAlignment="1">
      <alignment horizontal="center" vertical="center"/>
    </xf>
    <xf numFmtId="0" fontId="10" fillId="0" borderId="143" xfId="9" applyFont="1" applyBorder="1" applyAlignment="1">
      <alignment horizontal="center" vertical="center"/>
    </xf>
    <xf numFmtId="0" fontId="10" fillId="0" borderId="172" xfId="9" applyFont="1" applyBorder="1" applyAlignment="1">
      <alignment horizontal="center" vertical="center" wrapText="1"/>
    </xf>
    <xf numFmtId="0" fontId="10" fillId="0" borderId="150" xfId="9" applyFont="1" applyBorder="1" applyAlignment="1">
      <alignment horizontal="center" vertical="center" wrapText="1"/>
    </xf>
    <xf numFmtId="0" fontId="10" fillId="0" borderId="150" xfId="9" applyFont="1" applyBorder="1" applyAlignment="1">
      <alignment horizontal="center" vertical="center"/>
    </xf>
    <xf numFmtId="0" fontId="9" fillId="0" borderId="0" xfId="9" applyFont="1" applyAlignment="1">
      <alignment horizontal="left"/>
    </xf>
    <xf numFmtId="0" fontId="10" fillId="0" borderId="0" xfId="9" applyFont="1" applyAlignment="1">
      <alignment horizontal="right"/>
    </xf>
    <xf numFmtId="0" fontId="11" fillId="0" borderId="187" xfId="9" applyFont="1" applyBorder="1" applyAlignment="1">
      <alignment horizontal="center" textRotation="255"/>
    </xf>
    <xf numFmtId="0" fontId="11" fillId="0" borderId="163" xfId="9" applyFont="1" applyBorder="1" applyAlignment="1">
      <alignment horizontal="center" vertical="center" shrinkToFit="1"/>
    </xf>
    <xf numFmtId="0" fontId="11" fillId="0" borderId="149" xfId="9" applyFont="1" applyBorder="1" applyAlignment="1">
      <alignment horizontal="center" vertical="center" shrinkToFit="1"/>
    </xf>
    <xf numFmtId="0" fontId="11" fillId="0" borderId="194" xfId="9" applyFont="1" applyBorder="1" applyAlignment="1">
      <alignment horizontal="center" vertical="center" shrinkToFit="1"/>
    </xf>
    <xf numFmtId="0" fontId="11" fillId="0" borderId="188" xfId="9" applyFont="1" applyBorder="1" applyAlignment="1">
      <alignment horizontal="center"/>
    </xf>
    <xf numFmtId="0" fontId="11" fillId="0" borderId="140" xfId="9" applyFont="1" applyBorder="1" applyAlignment="1">
      <alignment horizontal="center"/>
    </xf>
    <xf numFmtId="0" fontId="11" fillId="0" borderId="143" xfId="9" applyFont="1" applyBorder="1" applyAlignment="1">
      <alignment horizontal="center"/>
    </xf>
    <xf numFmtId="0" fontId="11" fillId="0" borderId="141" xfId="9" applyFont="1" applyBorder="1" applyAlignment="1">
      <alignment horizontal="center"/>
    </xf>
    <xf numFmtId="0" fontId="11" fillId="0" borderId="172" xfId="9" applyFont="1" applyBorder="1" applyAlignment="1">
      <alignment horizontal="center"/>
    </xf>
    <xf numFmtId="0" fontId="11" fillId="0" borderId="187" xfId="9" applyFont="1" applyBorder="1" applyAlignment="1">
      <alignment horizontal="center"/>
    </xf>
    <xf numFmtId="0" fontId="11" fillId="0" borderId="188" xfId="9" applyFont="1" applyBorder="1" applyAlignment="1">
      <alignment horizontal="center" textRotation="255"/>
    </xf>
    <xf numFmtId="0" fontId="11" fillId="0" borderId="44" xfId="9" applyFont="1" applyBorder="1" applyAlignment="1">
      <alignment horizontal="center"/>
    </xf>
    <xf numFmtId="0" fontId="11" fillId="0" borderId="157" xfId="9" applyFont="1" applyBorder="1" applyAlignment="1">
      <alignment horizontal="center" vertical="center" textRotation="255"/>
    </xf>
    <xf numFmtId="0" fontId="11" fillId="0" borderId="36" xfId="9" applyFont="1" applyBorder="1" applyAlignment="1">
      <alignment horizontal="center" vertical="center" textRotation="255"/>
    </xf>
    <xf numFmtId="0" fontId="11" fillId="0" borderId="141" xfId="9" applyFont="1" applyBorder="1" applyAlignment="1">
      <alignment horizontal="center" textRotation="255"/>
    </xf>
    <xf numFmtId="0" fontId="11" fillId="0" borderId="150" xfId="9" applyFont="1" applyBorder="1" applyAlignment="1">
      <alignment horizontal="center"/>
    </xf>
    <xf numFmtId="0" fontId="11" fillId="0" borderId="46" xfId="9" applyFont="1" applyBorder="1" applyAlignment="1">
      <alignment horizontal="center" shrinkToFit="1"/>
    </xf>
    <xf numFmtId="0" fontId="11" fillId="0" borderId="52" xfId="9" applyFont="1" applyBorder="1" applyAlignment="1">
      <alignment horizontal="center" shrinkToFit="1"/>
    </xf>
    <xf numFmtId="0" fontId="11" fillId="0" borderId="149" xfId="9" applyFont="1" applyBorder="1" applyAlignment="1">
      <alignment horizontal="center" shrinkToFit="1"/>
    </xf>
    <xf numFmtId="0" fontId="11" fillId="0" borderId="0" xfId="9" applyFont="1" applyAlignment="1">
      <alignment horizontal="left" shrinkToFit="1"/>
    </xf>
    <xf numFmtId="0" fontId="11" fillId="0" borderId="45" xfId="9" applyFont="1" applyBorder="1" applyAlignment="1">
      <alignment horizontal="center" shrinkToFit="1"/>
    </xf>
    <xf numFmtId="0" fontId="11" fillId="0" borderId="193" xfId="9" applyFont="1" applyBorder="1" applyAlignment="1">
      <alignment horizontal="center" shrinkToFit="1"/>
    </xf>
    <xf numFmtId="0" fontId="11" fillId="0" borderId="34" xfId="9" applyFont="1" applyBorder="1" applyAlignment="1">
      <alignment horizontal="center" shrinkToFit="1"/>
    </xf>
    <xf numFmtId="0" fontId="11" fillId="0" borderId="152" xfId="9" applyFont="1" applyBorder="1" applyAlignment="1">
      <alignment horizontal="center" shrinkToFit="1"/>
    </xf>
    <xf numFmtId="0" fontId="11" fillId="0" borderId="51" xfId="9" applyFont="1" applyBorder="1" applyAlignment="1">
      <alignment horizontal="center" shrinkToFit="1"/>
    </xf>
    <xf numFmtId="0" fontId="11" fillId="0" borderId="57" xfId="9" applyFont="1" applyBorder="1" applyAlignment="1">
      <alignment horizontal="center" shrinkToFit="1"/>
    </xf>
    <xf numFmtId="0" fontId="11" fillId="0" borderId="163" xfId="9" applyFont="1" applyBorder="1" applyAlignment="1">
      <alignment horizontal="center" shrinkToFit="1"/>
    </xf>
    <xf numFmtId="0" fontId="11" fillId="0" borderId="184" xfId="9" applyFont="1" applyBorder="1" applyAlignment="1">
      <alignment horizontal="center" vertical="center" shrinkToFit="1"/>
    </xf>
    <xf numFmtId="0" fontId="10" fillId="0" borderId="183" xfId="9" applyFont="1" applyBorder="1" applyAlignment="1">
      <alignment horizontal="right"/>
    </xf>
    <xf numFmtId="0" fontId="10" fillId="0" borderId="163" xfId="9" applyFont="1" applyBorder="1" applyAlignment="1">
      <alignment horizontal="center" vertical="center"/>
    </xf>
    <xf numFmtId="0" fontId="4" fillId="0" borderId="194" xfId="9" applyBorder="1" applyAlignment="1">
      <alignment vertical="center"/>
    </xf>
    <xf numFmtId="0" fontId="10" fillId="0" borderId="190" xfId="9" applyFont="1" applyBorder="1" applyAlignment="1">
      <alignment horizontal="center"/>
    </xf>
    <xf numFmtId="0" fontId="10" fillId="0" borderId="187" xfId="9" applyFont="1" applyBorder="1" applyAlignment="1">
      <alignment horizontal="center"/>
    </xf>
    <xf numFmtId="0" fontId="12" fillId="0" borderId="0" xfId="9" applyFont="1" applyAlignment="1">
      <alignment horizontal="left" vertical="center"/>
    </xf>
    <xf numFmtId="0" fontId="14" fillId="0" borderId="0" xfId="9" applyFont="1" applyAlignment="1">
      <alignment vertical="center"/>
    </xf>
    <xf numFmtId="0" fontId="12" fillId="0" borderId="71" xfId="9" applyFont="1" applyBorder="1" applyAlignment="1">
      <alignment horizontal="center"/>
    </xf>
    <xf numFmtId="0" fontId="12" fillId="0" borderId="69" xfId="9" applyFont="1" applyBorder="1" applyAlignment="1">
      <alignment horizontal="center"/>
    </xf>
    <xf numFmtId="0" fontId="12" fillId="0" borderId="75" xfId="9" applyFont="1" applyBorder="1" applyAlignment="1">
      <alignment horizontal="center"/>
    </xf>
    <xf numFmtId="0" fontId="12" fillId="0" borderId="16" xfId="9" applyFont="1" applyBorder="1" applyAlignment="1">
      <alignment horizontal="center"/>
    </xf>
    <xf numFmtId="0" fontId="12" fillId="0" borderId="192" xfId="9" applyFont="1" applyBorder="1" applyAlignment="1">
      <alignment horizontal="center"/>
    </xf>
    <xf numFmtId="0" fontId="10" fillId="0" borderId="65" xfId="9" applyFont="1" applyBorder="1" applyAlignment="1">
      <alignment horizontal="center"/>
    </xf>
    <xf numFmtId="0" fontId="10" fillId="0" borderId="66" xfId="9" applyFont="1" applyBorder="1" applyAlignment="1">
      <alignment horizontal="center"/>
    </xf>
    <xf numFmtId="0" fontId="10" fillId="0" borderId="67" xfId="9" applyFont="1" applyBorder="1" applyAlignment="1">
      <alignment horizontal="center"/>
    </xf>
    <xf numFmtId="0" fontId="10" fillId="0" borderId="106" xfId="9" applyFont="1" applyBorder="1" applyAlignment="1">
      <alignment horizontal="center"/>
    </xf>
    <xf numFmtId="0" fontId="10" fillId="0" borderId="107" xfId="9" applyFont="1" applyBorder="1" applyAlignment="1">
      <alignment horizontal="center"/>
    </xf>
    <xf numFmtId="0" fontId="10" fillId="0" borderId="68" xfId="9" applyFont="1" applyBorder="1" applyAlignment="1">
      <alignment horizontal="center" textRotation="255" shrinkToFit="1"/>
    </xf>
    <xf numFmtId="0" fontId="10" fillId="0" borderId="76" xfId="9" applyFont="1" applyBorder="1" applyAlignment="1">
      <alignment horizontal="center" textRotation="255" shrinkToFit="1"/>
    </xf>
    <xf numFmtId="0" fontId="10" fillId="0" borderId="69" xfId="9" applyFont="1" applyBorder="1" applyAlignment="1">
      <alignment horizontal="center" textRotation="255" shrinkToFit="1"/>
    </xf>
    <xf numFmtId="0" fontId="10" fillId="0" borderId="77" xfId="9" applyFont="1" applyBorder="1" applyAlignment="1">
      <alignment horizontal="center" textRotation="255" shrinkToFit="1"/>
    </xf>
    <xf numFmtId="0" fontId="10" fillId="0" borderId="70" xfId="9" applyFont="1" applyBorder="1" applyAlignment="1">
      <alignment horizontal="center" textRotation="255" shrinkToFit="1"/>
    </xf>
    <xf numFmtId="0" fontId="10" fillId="0" borderId="78" xfId="9" applyFont="1" applyBorder="1" applyAlignment="1">
      <alignment horizontal="center" textRotation="255" shrinkToFit="1"/>
    </xf>
    <xf numFmtId="0" fontId="10" fillId="0" borderId="71" xfId="9" applyFont="1" applyBorder="1" applyAlignment="1">
      <alignment horizontal="center" shrinkToFit="1"/>
    </xf>
    <xf numFmtId="0" fontId="10" fillId="0" borderId="79" xfId="9" applyFont="1" applyBorder="1" applyAlignment="1">
      <alignment horizontal="center" shrinkToFit="1"/>
    </xf>
    <xf numFmtId="0" fontId="10" fillId="0" borderId="69" xfId="9" applyFont="1" applyBorder="1" applyAlignment="1">
      <alignment horizontal="center" shrinkToFit="1"/>
    </xf>
    <xf numFmtId="0" fontId="10" fillId="0" borderId="77" xfId="9" applyFont="1" applyBorder="1" applyAlignment="1">
      <alignment horizontal="center" shrinkToFit="1"/>
    </xf>
    <xf numFmtId="0" fontId="10" fillId="0" borderId="75" xfId="9" applyFont="1" applyBorder="1" applyAlignment="1">
      <alignment horizontal="center" shrinkToFit="1"/>
    </xf>
    <xf numFmtId="0" fontId="10" fillId="0" borderId="83" xfId="9" applyFont="1" applyBorder="1" applyAlignment="1">
      <alignment horizontal="center" shrinkToFit="1"/>
    </xf>
    <xf numFmtId="0" fontId="12" fillId="0" borderId="178" xfId="9" applyFont="1" applyBorder="1" applyAlignment="1">
      <alignment horizontal="left"/>
    </xf>
    <xf numFmtId="0" fontId="12" fillId="0" borderId="65" xfId="9" applyFont="1" applyBorder="1" applyAlignment="1">
      <alignment horizontal="center"/>
    </xf>
    <xf numFmtId="0" fontId="12" fillId="0" borderId="66" xfId="9" applyFont="1" applyBorder="1" applyAlignment="1">
      <alignment horizontal="center"/>
    </xf>
    <xf numFmtId="0" fontId="12" fillId="0" borderId="67" xfId="9" applyFont="1" applyBorder="1" applyAlignment="1">
      <alignment horizontal="center"/>
    </xf>
    <xf numFmtId="0" fontId="12" fillId="0" borderId="106" xfId="9" applyFont="1" applyBorder="1" applyAlignment="1">
      <alignment horizontal="center"/>
    </xf>
    <xf numFmtId="0" fontId="12" fillId="0" borderId="107" xfId="9" applyFont="1" applyBorder="1" applyAlignment="1">
      <alignment horizontal="center"/>
    </xf>
    <xf numFmtId="0" fontId="12" fillId="0" borderId="68" xfId="9" applyFont="1" applyBorder="1" applyAlignment="1">
      <alignment horizontal="center" textRotation="255"/>
    </xf>
    <xf numFmtId="0" fontId="12" fillId="0" borderId="76" xfId="9" applyFont="1" applyBorder="1" applyAlignment="1">
      <alignment horizontal="center" textRotation="255"/>
    </xf>
    <xf numFmtId="0" fontId="12" fillId="0" borderId="70" xfId="9" applyFont="1" applyBorder="1" applyAlignment="1">
      <alignment horizontal="center" textRotation="255"/>
    </xf>
    <xf numFmtId="0" fontId="12" fillId="0" borderId="78" xfId="9" applyFont="1" applyBorder="1"/>
    <xf numFmtId="0" fontId="12" fillId="0" borderId="72" xfId="9" applyFont="1" applyBorder="1" applyAlignment="1">
      <alignment horizontal="center"/>
    </xf>
    <xf numFmtId="0" fontId="12" fillId="0" borderId="73" xfId="9" applyFont="1" applyBorder="1" applyAlignment="1">
      <alignment horizontal="center"/>
    </xf>
    <xf numFmtId="0" fontId="12" fillId="0" borderId="74" xfId="9" applyFont="1" applyBorder="1" applyAlignment="1">
      <alignment horizontal="center"/>
    </xf>
    <xf numFmtId="0" fontId="12" fillId="0" borderId="58" xfId="9" applyFont="1" applyBorder="1" applyAlignment="1">
      <alignment horizontal="center"/>
    </xf>
    <xf numFmtId="0" fontId="12" fillId="0" borderId="64" xfId="9" applyFont="1" applyBorder="1" applyAlignment="1">
      <alignment horizontal="center"/>
    </xf>
    <xf numFmtId="0" fontId="12" fillId="0" borderId="59" xfId="9" applyFont="1" applyBorder="1" applyAlignment="1">
      <alignment horizontal="center"/>
    </xf>
    <xf numFmtId="0" fontId="12" fillId="0" borderId="93" xfId="9" applyFont="1" applyBorder="1" applyAlignment="1">
      <alignment horizontal="center"/>
    </xf>
    <xf numFmtId="0" fontId="12" fillId="0" borderId="94" xfId="9" applyFont="1" applyBorder="1" applyAlignment="1">
      <alignment horizontal="center"/>
    </xf>
    <xf numFmtId="0" fontId="12" fillId="0" borderId="95" xfId="9" applyFont="1" applyBorder="1" applyAlignment="1">
      <alignment horizontal="center"/>
    </xf>
    <xf numFmtId="0" fontId="12" fillId="0" borderId="96" xfId="9" applyFont="1" applyBorder="1" applyAlignment="1">
      <alignment horizontal="center"/>
    </xf>
    <xf numFmtId="0" fontId="12" fillId="0" borderId="97" xfId="9" applyFont="1" applyBorder="1" applyAlignment="1">
      <alignment horizontal="center" textRotation="255"/>
    </xf>
    <xf numFmtId="0" fontId="12" fillId="0" borderId="101" xfId="9" applyFont="1" applyBorder="1" applyAlignment="1">
      <alignment horizontal="center" textRotation="255"/>
    </xf>
    <xf numFmtId="0" fontId="12" fillId="0" borderId="33" xfId="9" applyFont="1" applyBorder="1" applyAlignment="1">
      <alignment horizontal="center"/>
    </xf>
    <xf numFmtId="0" fontId="12" fillId="0" borderId="98" xfId="9" applyFont="1" applyBorder="1" applyAlignment="1">
      <alignment horizontal="center" textRotation="255"/>
    </xf>
    <xf numFmtId="0" fontId="12" fillId="0" borderId="102" xfId="9" applyFont="1" applyBorder="1" applyAlignment="1">
      <alignment horizontal="center" textRotation="255"/>
    </xf>
    <xf numFmtId="0" fontId="12" fillId="0" borderId="99" xfId="9" applyFont="1" applyBorder="1" applyAlignment="1">
      <alignment horizontal="center"/>
    </xf>
    <xf numFmtId="0" fontId="12" fillId="0" borderId="29" xfId="9" applyFont="1" applyBorder="1" applyAlignment="1">
      <alignment horizontal="center"/>
    </xf>
    <xf numFmtId="0" fontId="12" fillId="0" borderId="28" xfId="9" applyFont="1" applyBorder="1" applyAlignment="1">
      <alignment horizontal="center"/>
    </xf>
    <xf numFmtId="0" fontId="12" fillId="0" borderId="100" xfId="9" applyFont="1" applyBorder="1" applyAlignment="1">
      <alignment horizontal="center"/>
    </xf>
    <xf numFmtId="0" fontId="12" fillId="0" borderId="0" xfId="9" applyFont="1" applyAlignment="1">
      <alignment horizontal="right"/>
    </xf>
    <xf numFmtId="0" fontId="12" fillId="0" borderId="173" xfId="9" applyFont="1" applyBorder="1" applyAlignment="1">
      <alignment horizontal="center"/>
    </xf>
    <xf numFmtId="0" fontId="12" fillId="0" borderId="175" xfId="9" applyFont="1" applyBorder="1" applyAlignment="1">
      <alignment horizontal="center"/>
    </xf>
    <xf numFmtId="38" fontId="58" fillId="0" borderId="23" xfId="1" applyFont="1" applyBorder="1" applyAlignment="1">
      <alignment horizontal="right" vertical="center"/>
    </xf>
    <xf numFmtId="38" fontId="58" fillId="0" borderId="194" xfId="1" applyFont="1" applyBorder="1" applyAlignment="1">
      <alignment horizontal="right" vertical="center"/>
    </xf>
    <xf numFmtId="38" fontId="58" fillId="0" borderId="4" xfId="1" applyFont="1" applyBorder="1" applyAlignment="1">
      <alignment horizontal="center" vertical="center"/>
    </xf>
    <xf numFmtId="38" fontId="58" fillId="0" borderId="193" xfId="1" applyFont="1" applyBorder="1" applyAlignment="1">
      <alignment horizontal="center" vertical="center"/>
    </xf>
    <xf numFmtId="38" fontId="58" fillId="0" borderId="23" xfId="1" applyFont="1" applyBorder="1" applyAlignment="1">
      <alignment horizontal="center" vertical="center"/>
    </xf>
    <xf numFmtId="38" fontId="58" fillId="0" borderId="7" xfId="1" applyFont="1" applyBorder="1" applyAlignment="1">
      <alignment horizontal="center" vertical="center"/>
    </xf>
    <xf numFmtId="38" fontId="58" fillId="0" borderId="149" xfId="1" applyFont="1" applyBorder="1" applyAlignment="1">
      <alignment horizontal="center" vertical="center"/>
    </xf>
    <xf numFmtId="38" fontId="58" fillId="0" borderId="147" xfId="1" applyFont="1" applyBorder="1" applyAlignment="1">
      <alignment horizontal="center" vertical="center"/>
    </xf>
    <xf numFmtId="38" fontId="58" fillId="0" borderId="194" xfId="1" applyFont="1" applyBorder="1" applyAlignment="1">
      <alignment horizontal="center" vertical="center"/>
    </xf>
    <xf numFmtId="38" fontId="58" fillId="0" borderId="195" xfId="1" applyFont="1" applyBorder="1" applyAlignment="1">
      <alignment horizontal="center" vertical="center"/>
    </xf>
    <xf numFmtId="38" fontId="58" fillId="0" borderId="2" xfId="1" applyFont="1" applyBorder="1" applyAlignment="1">
      <alignment horizontal="center" vertical="center"/>
    </xf>
    <xf numFmtId="38" fontId="58" fillId="0" borderId="4" xfId="1" applyFont="1" applyBorder="1" applyAlignment="1">
      <alignment horizontal="center" vertical="center" textRotation="255"/>
    </xf>
    <xf numFmtId="38" fontId="58" fillId="0" borderId="193" xfId="1" applyFont="1" applyBorder="1" applyAlignment="1">
      <alignment horizontal="center" vertical="center" textRotation="255"/>
    </xf>
    <xf numFmtId="38" fontId="58" fillId="0" borderId="18" xfId="1" applyFont="1" applyBorder="1" applyAlignment="1">
      <alignment horizontal="center" vertical="center"/>
    </xf>
    <xf numFmtId="38" fontId="58" fillId="0" borderId="17" xfId="1" applyFont="1" applyBorder="1" applyAlignment="1">
      <alignment horizontal="center" vertical="center"/>
    </xf>
    <xf numFmtId="38" fontId="58" fillId="0" borderId="2" xfId="1" applyFont="1" applyBorder="1" applyAlignment="1">
      <alignment horizontal="center" vertical="center" textRotation="255"/>
    </xf>
    <xf numFmtId="38" fontId="58" fillId="0" borderId="23" xfId="1" applyFont="1" applyBorder="1" applyAlignment="1">
      <alignment horizontal="right"/>
    </xf>
    <xf numFmtId="38" fontId="58" fillId="0" borderId="7" xfId="1" applyFont="1" applyBorder="1" applyAlignment="1">
      <alignment horizontal="right"/>
    </xf>
    <xf numFmtId="38" fontId="58" fillId="0" borderId="194" xfId="1" applyFont="1" applyBorder="1" applyAlignment="1">
      <alignment horizontal="right"/>
    </xf>
    <xf numFmtId="38" fontId="58" fillId="0" borderId="195" xfId="1" applyFont="1" applyBorder="1" applyAlignment="1">
      <alignment horizontal="right"/>
    </xf>
    <xf numFmtId="38" fontId="58" fillId="0" borderId="23" xfId="1" applyFont="1" applyBorder="1" applyAlignment="1">
      <alignment horizontal="center" vertical="center" wrapText="1"/>
    </xf>
    <xf numFmtId="38" fontId="58" fillId="0" borderId="13" xfId="1" applyFont="1" applyBorder="1" applyAlignment="1">
      <alignment horizontal="center" vertical="center" wrapText="1"/>
    </xf>
    <xf numFmtId="38" fontId="58" fillId="0" borderId="7" xfId="1" applyFont="1" applyBorder="1" applyAlignment="1">
      <alignment horizontal="center" vertical="center" wrapText="1"/>
    </xf>
    <xf numFmtId="38" fontId="58" fillId="0" borderId="194" xfId="1" applyFont="1" applyBorder="1" applyAlignment="1">
      <alignment horizontal="center" vertical="center" wrapText="1"/>
    </xf>
    <xf numFmtId="38" fontId="58" fillId="0" borderId="196" xfId="1" applyFont="1" applyBorder="1" applyAlignment="1">
      <alignment horizontal="center" vertical="center" wrapText="1"/>
    </xf>
    <xf numFmtId="38" fontId="58" fillId="0" borderId="195" xfId="1" applyFont="1" applyBorder="1" applyAlignment="1">
      <alignment horizontal="center" vertical="center" wrapText="1"/>
    </xf>
    <xf numFmtId="38" fontId="58" fillId="0" borderId="19" xfId="1" applyFont="1" applyBorder="1" applyAlignment="1">
      <alignment horizontal="center" vertical="center"/>
    </xf>
    <xf numFmtId="38" fontId="58" fillId="0" borderId="18" xfId="1" applyFont="1" applyBorder="1" applyAlignment="1">
      <alignment horizontal="right" vertical="center"/>
    </xf>
    <xf numFmtId="38" fontId="58" fillId="0" borderId="19" xfId="1" applyFont="1" applyBorder="1" applyAlignment="1">
      <alignment horizontal="right" vertical="center"/>
    </xf>
    <xf numFmtId="38" fontId="8" fillId="0" borderId="2" xfId="1" applyFont="1" applyBorder="1" applyAlignment="1">
      <alignment horizontal="center" vertical="center" textRotation="255"/>
    </xf>
    <xf numFmtId="38" fontId="8" fillId="0" borderId="2" xfId="1" applyFont="1" applyBorder="1" applyAlignment="1">
      <alignment horizontal="center" vertical="center"/>
    </xf>
    <xf numFmtId="38" fontId="8" fillId="0" borderId="18" xfId="1" applyFont="1" applyBorder="1" applyAlignment="1">
      <alignment horizontal="right" vertical="center"/>
    </xf>
    <xf numFmtId="38" fontId="8" fillId="0" borderId="19" xfId="1" applyFont="1" applyBorder="1" applyAlignment="1">
      <alignment horizontal="right" vertical="center"/>
    </xf>
    <xf numFmtId="38" fontId="8" fillId="0" borderId="4" xfId="1" applyFont="1" applyBorder="1" applyAlignment="1">
      <alignment horizontal="center" vertical="center" textRotation="255"/>
    </xf>
    <xf numFmtId="38" fontId="8" fillId="0" borderId="193" xfId="1" applyFont="1" applyBorder="1" applyAlignment="1">
      <alignment horizontal="center" vertical="center" textRotation="255"/>
    </xf>
    <xf numFmtId="38" fontId="58" fillId="0" borderId="2" xfId="1" applyFont="1" applyBorder="1" applyAlignment="1">
      <alignment horizontal="center" vertical="center" wrapText="1"/>
    </xf>
    <xf numFmtId="38" fontId="8" fillId="0" borderId="2" xfId="1" applyFont="1" applyBorder="1" applyAlignment="1">
      <alignment horizontal="center" vertical="center" wrapText="1"/>
    </xf>
    <xf numFmtId="0" fontId="11" fillId="0" borderId="26" xfId="13" applyFont="1" applyBorder="1" applyAlignment="1">
      <alignment horizontal="center" wrapText="1"/>
    </xf>
    <xf numFmtId="0" fontId="11" fillId="0" borderId="29" xfId="13" applyFont="1" applyBorder="1" applyAlignment="1">
      <alignment horizontal="center"/>
    </xf>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150" xfId="13" applyBorder="1" applyAlignment="1">
      <alignment horizontal="center" shrinkToFit="1"/>
    </xf>
    <xf numFmtId="0" fontId="10" fillId="0" borderId="19" xfId="13" applyBorder="1" applyAlignment="1">
      <alignment horizontal="center" shrinkToFit="1"/>
    </xf>
    <xf numFmtId="0" fontId="11" fillId="0" borderId="49" xfId="13" applyFont="1" applyBorder="1" applyAlignment="1">
      <alignment horizontal="center" vertical="center" textRotation="255" wrapText="1"/>
    </xf>
    <xf numFmtId="0" fontId="11" fillId="0" borderId="55" xfId="13" applyFont="1" applyBorder="1" applyAlignment="1">
      <alignment horizontal="center" vertical="center" textRotation="255" wrapText="1"/>
    </xf>
    <xf numFmtId="0" fontId="16" fillId="0" borderId="48" xfId="13" applyFont="1" applyBorder="1" applyAlignment="1">
      <alignment horizontal="center" vertical="center" textRotation="255"/>
    </xf>
    <xf numFmtId="0" fontId="16" fillId="0" borderId="54" xfId="13" applyFont="1" applyBorder="1" applyAlignment="1">
      <alignment horizontal="center" vertical="center" textRotation="255"/>
    </xf>
    <xf numFmtId="0" fontId="56" fillId="0" borderId="48" xfId="13" applyFont="1" applyBorder="1" applyAlignment="1">
      <alignment horizontal="center" vertical="center" textRotation="255"/>
    </xf>
    <xf numFmtId="0" fontId="56" fillId="0" borderId="54" xfId="13" applyFont="1" applyBorder="1" applyAlignment="1">
      <alignment horizontal="center" vertical="center" textRotation="255"/>
    </xf>
    <xf numFmtId="0" fontId="11" fillId="0" borderId="48" xfId="13" applyFont="1" applyBorder="1" applyAlignment="1">
      <alignment horizontal="center" vertical="center" textRotation="255"/>
    </xf>
    <xf numFmtId="0" fontId="11" fillId="0" borderId="54" xfId="13" applyFont="1" applyBorder="1" applyAlignment="1">
      <alignment horizontal="center" vertical="center" textRotation="255"/>
    </xf>
    <xf numFmtId="0" fontId="10" fillId="0" borderId="196" xfId="13" applyBorder="1" applyAlignment="1">
      <alignment horizontal="center"/>
    </xf>
    <xf numFmtId="0" fontId="11" fillId="0" borderId="176" xfId="13" applyFont="1" applyBorder="1" applyAlignment="1">
      <alignment horizontal="center" vertical="center" textRotation="255" wrapText="1"/>
    </xf>
    <xf numFmtId="0" fontId="11" fillId="0" borderId="152" xfId="13" applyFont="1" applyBorder="1" applyAlignment="1">
      <alignment horizontal="center" vertical="center" textRotation="255"/>
    </xf>
    <xf numFmtId="0" fontId="11" fillId="0" borderId="34" xfId="13" applyFont="1" applyBorder="1" applyAlignment="1">
      <alignment horizontal="center" vertical="center" textRotation="255"/>
    </xf>
    <xf numFmtId="0" fontId="11" fillId="0" borderId="24" xfId="13" applyFont="1" applyBorder="1" applyAlignment="1">
      <alignment horizontal="center" vertical="center"/>
    </xf>
    <xf numFmtId="0" fontId="11" fillId="0" borderId="27" xfId="13" applyFont="1" applyBorder="1" applyAlignment="1">
      <alignment horizontal="center" vertical="center"/>
    </xf>
    <xf numFmtId="0" fontId="11" fillId="0" borderId="197" xfId="13" applyFont="1" applyBorder="1" applyAlignment="1">
      <alignment horizontal="center" vertical="center"/>
    </xf>
    <xf numFmtId="0" fontId="11" fillId="0" borderId="44" xfId="13" applyFont="1" applyBorder="1" applyAlignment="1">
      <alignment horizontal="center" vertical="center"/>
    </xf>
    <xf numFmtId="0" fontId="11" fillId="0" borderId="201" xfId="13" applyFont="1" applyBorder="1" applyAlignment="1">
      <alignment horizontal="center" vertical="center"/>
    </xf>
    <xf numFmtId="0" fontId="11" fillId="0" borderId="166" xfId="13" applyFont="1" applyBorder="1" applyAlignment="1">
      <alignment horizontal="center" vertical="center" wrapText="1" shrinkToFit="1"/>
    </xf>
    <xf numFmtId="0" fontId="11" fillId="0" borderId="164" xfId="13" applyFont="1" applyBorder="1" applyAlignment="1">
      <alignment horizontal="center" vertical="center" wrapText="1" shrinkToFit="1"/>
    </xf>
    <xf numFmtId="0" fontId="11" fillId="0" borderId="109" xfId="13" applyFont="1" applyBorder="1" applyAlignment="1">
      <alignment horizontal="center" vertical="center" wrapText="1" shrinkToFit="1"/>
    </xf>
    <xf numFmtId="0" fontId="11" fillId="0" borderId="110" xfId="13" applyFont="1" applyBorder="1" applyAlignment="1">
      <alignment horizontal="center" vertical="center" wrapText="1" shrinkToFit="1"/>
    </xf>
    <xf numFmtId="0" fontId="11" fillId="0" borderId="98" xfId="13" applyFont="1" applyBorder="1" applyAlignment="1">
      <alignment horizontal="center" vertical="center" textRotation="255" shrinkToFit="1"/>
    </xf>
    <xf numFmtId="0" fontId="11" fillId="0" borderId="86" xfId="13" applyFont="1" applyBorder="1" applyAlignment="1">
      <alignment horizontal="center" vertical="center" textRotation="255" shrinkToFit="1"/>
    </xf>
    <xf numFmtId="0" fontId="11" fillId="0" borderId="48" xfId="13" applyFont="1" applyBorder="1" applyAlignment="1">
      <alignment horizontal="center" vertical="center" textRotation="255" shrinkToFit="1"/>
    </xf>
    <xf numFmtId="0" fontId="11" fillId="0" borderId="54" xfId="13" applyFont="1" applyBorder="1" applyAlignment="1">
      <alignment horizontal="center" vertical="center" textRotation="255" shrinkToFit="1"/>
    </xf>
    <xf numFmtId="0" fontId="11" fillId="0" borderId="188" xfId="13" applyFont="1" applyBorder="1" applyAlignment="1">
      <alignment horizontal="center"/>
    </xf>
    <xf numFmtId="0" fontId="11" fillId="0" borderId="143" xfId="13" applyFont="1" applyBorder="1" applyAlignment="1">
      <alignment horizontal="center"/>
    </xf>
    <xf numFmtId="0" fontId="11" fillId="0" borderId="71" xfId="13" applyFont="1" applyBorder="1" applyAlignment="1">
      <alignment horizontal="center" vertical="center" textRotation="255" wrapText="1"/>
    </xf>
    <xf numFmtId="0" fontId="11" fillId="0" borderId="71" xfId="13" applyFont="1" applyBorder="1" applyAlignment="1">
      <alignment vertical="center" textRotation="255"/>
    </xf>
    <xf numFmtId="0" fontId="11" fillId="0" borderId="73" xfId="13" applyFont="1" applyBorder="1" applyAlignment="1">
      <alignment horizontal="center" vertical="center" shrinkToFit="1"/>
    </xf>
    <xf numFmtId="0" fontId="11" fillId="0" borderId="69" xfId="13" applyFont="1" applyBorder="1" applyAlignment="1">
      <alignment vertical="center"/>
    </xf>
    <xf numFmtId="0" fontId="11" fillId="0" borderId="49" xfId="13" applyFont="1" applyBorder="1" applyAlignment="1">
      <alignment vertical="center" textRotation="255" shrinkToFit="1"/>
    </xf>
    <xf numFmtId="0" fontId="11" fillId="0" borderId="37" xfId="13" applyFont="1" applyBorder="1" applyAlignment="1">
      <alignment vertical="center" textRotation="255" shrinkToFit="1"/>
    </xf>
    <xf numFmtId="0" fontId="16" fillId="0" borderId="48" xfId="13" applyFont="1" applyBorder="1" applyAlignment="1">
      <alignment horizontal="center" vertical="center" textRotation="255" wrapText="1"/>
    </xf>
    <xf numFmtId="0" fontId="16" fillId="0" borderId="36" xfId="13" applyFont="1" applyBorder="1" applyAlignment="1">
      <alignment horizontal="center" vertical="center" textRotation="255" wrapText="1"/>
    </xf>
    <xf numFmtId="0" fontId="11" fillId="0" borderId="25" xfId="13" applyFont="1" applyBorder="1" applyAlignment="1">
      <alignment horizontal="center" vertical="center" textRotation="255" wrapText="1"/>
    </xf>
    <xf numFmtId="0" fontId="11" fillId="0" borderId="28" xfId="13" applyFont="1" applyBorder="1" applyAlignment="1">
      <alignment vertical="center" textRotation="255"/>
    </xf>
    <xf numFmtId="0" fontId="11" fillId="0" borderId="31" xfId="13" applyFont="1" applyBorder="1" applyAlignment="1">
      <alignment vertical="center" textRotation="255"/>
    </xf>
    <xf numFmtId="0" fontId="11" fillId="0" borderId="24" xfId="13" applyFont="1" applyBorder="1" applyAlignment="1">
      <alignment horizontal="center" vertical="center" textRotation="255" shrinkToFit="1"/>
    </xf>
    <xf numFmtId="0" fontId="11" fillId="0" borderId="27" xfId="13" applyFont="1" applyBorder="1" applyAlignment="1">
      <alignment horizontal="center" vertical="center" textRotation="255" shrinkToFit="1"/>
    </xf>
    <xf numFmtId="0" fontId="11" fillId="0" borderId="30" xfId="13" applyFont="1" applyBorder="1" applyAlignment="1">
      <alignment horizontal="center" vertical="center" textRotation="255" shrinkToFit="1"/>
    </xf>
    <xf numFmtId="0" fontId="11" fillId="0" borderId="48" xfId="13" applyFont="1" applyBorder="1" applyAlignment="1">
      <alignment vertical="center" textRotation="255"/>
    </xf>
    <xf numFmtId="0" fontId="11" fillId="0" borderId="36" xfId="13" applyFont="1" applyBorder="1" applyAlignment="1">
      <alignment vertical="center" textRotation="255"/>
    </xf>
    <xf numFmtId="0" fontId="56" fillId="0" borderId="48" xfId="13" applyFont="1" applyBorder="1" applyAlignment="1">
      <alignment horizontal="center" vertical="center" textRotation="255" wrapText="1"/>
    </xf>
    <xf numFmtId="0" fontId="56" fillId="0" borderId="36" xfId="13" applyFont="1" applyBorder="1" applyAlignment="1">
      <alignment horizontal="center" vertical="center" textRotation="255" wrapText="1"/>
    </xf>
    <xf numFmtId="0" fontId="16" fillId="0" borderId="48" xfId="13" applyFont="1" applyBorder="1" applyAlignment="1">
      <alignment vertical="center" textRotation="255"/>
    </xf>
    <xf numFmtId="0" fontId="16" fillId="0" borderId="36" xfId="13" applyFont="1" applyBorder="1" applyAlignment="1">
      <alignment vertical="center" textRotation="255"/>
    </xf>
    <xf numFmtId="0" fontId="9" fillId="0" borderId="196" xfId="9" applyFont="1" applyBorder="1" applyAlignment="1">
      <alignment horizontal="left" vertical="center" wrapText="1"/>
    </xf>
    <xf numFmtId="0" fontId="10" fillId="0" borderId="0" xfId="13" applyBorder="1" applyAlignment="1">
      <alignment horizontal="center"/>
    </xf>
    <xf numFmtId="0" fontId="11" fillId="0" borderId="98" xfId="13" applyFont="1" applyBorder="1" applyAlignment="1">
      <alignment horizontal="center" vertical="center" textRotation="255"/>
    </xf>
    <xf numFmtId="0" fontId="11" fillId="0" borderId="102" xfId="13" applyFont="1" applyBorder="1" applyAlignment="1">
      <alignment horizontal="center" vertical="center" textRotation="255"/>
    </xf>
    <xf numFmtId="0" fontId="11" fillId="0" borderId="36" xfId="13" applyFont="1" applyBorder="1" applyAlignment="1">
      <alignment horizontal="center" vertical="center" textRotation="255" shrinkToFit="1"/>
    </xf>
    <xf numFmtId="0" fontId="11" fillId="0" borderId="36" xfId="13" applyFont="1" applyBorder="1" applyAlignment="1">
      <alignment horizontal="center" vertical="center" textRotation="255"/>
    </xf>
    <xf numFmtId="0" fontId="11" fillId="0" borderId="198" xfId="13" applyFont="1" applyBorder="1" applyAlignment="1">
      <alignment horizontal="center" vertical="center" wrapText="1"/>
    </xf>
    <xf numFmtId="0" fontId="11" fillId="0" borderId="44" xfId="13" applyFont="1" applyBorder="1" applyAlignment="1">
      <alignment horizontal="center" vertical="center" wrapText="1"/>
    </xf>
    <xf numFmtId="0" fontId="11" fillId="0" borderId="199" xfId="13" applyFont="1" applyBorder="1" applyAlignment="1">
      <alignment horizontal="center" vertical="center" wrapText="1"/>
    </xf>
    <xf numFmtId="0" fontId="11" fillId="0" borderId="71" xfId="13" applyFont="1" applyBorder="1" applyAlignment="1">
      <alignment horizontal="center" vertical="center" wrapText="1"/>
    </xf>
    <xf numFmtId="0" fontId="11" fillId="0" borderId="69" xfId="13" applyFont="1" applyBorder="1" applyAlignment="1">
      <alignment horizontal="center" vertical="center" wrapText="1"/>
    </xf>
    <xf numFmtId="0" fontId="11" fillId="0" borderId="74" xfId="13" applyFont="1" applyBorder="1" applyAlignment="1">
      <alignment horizontal="center" vertical="center" wrapText="1"/>
    </xf>
    <xf numFmtId="0" fontId="10" fillId="0" borderId="0" xfId="13" applyAlignment="1">
      <alignment horizontal="left"/>
    </xf>
    <xf numFmtId="0" fontId="11" fillId="0" borderId="25" xfId="13" applyFont="1" applyBorder="1" applyAlignment="1">
      <alignment horizontal="center" vertical="center"/>
    </xf>
    <xf numFmtId="0" fontId="11" fillId="0" borderId="28" xfId="13" applyFont="1" applyBorder="1" applyAlignment="1">
      <alignment horizontal="center" vertical="center"/>
    </xf>
    <xf numFmtId="0" fontId="11" fillId="0" borderId="31" xfId="13" applyFont="1" applyBorder="1" applyAlignment="1">
      <alignment horizontal="center" vertical="center"/>
    </xf>
    <xf numFmtId="0" fontId="11" fillId="0" borderId="13" xfId="13" applyFont="1" applyBorder="1" applyAlignment="1">
      <alignment horizontal="center" vertical="center" wrapText="1"/>
    </xf>
    <xf numFmtId="0" fontId="11" fillId="0" borderId="13" xfId="13" applyFont="1" applyBorder="1" applyAlignment="1">
      <alignment vertical="center" wrapText="1"/>
    </xf>
    <xf numFmtId="0" fontId="11" fillId="0" borderId="7" xfId="13" applyFont="1" applyBorder="1" applyAlignment="1">
      <alignment vertical="center" wrapText="1"/>
    </xf>
    <xf numFmtId="0" fontId="11" fillId="0" borderId="109" xfId="13" applyFont="1" applyBorder="1" applyAlignment="1">
      <alignment vertical="center" wrapText="1"/>
    </xf>
    <xf numFmtId="0" fontId="11" fillId="0" borderId="110" xfId="13" applyFont="1" applyBorder="1" applyAlignment="1">
      <alignment vertical="center" wrapText="1"/>
    </xf>
    <xf numFmtId="0" fontId="16" fillId="0" borderId="36" xfId="13" applyFont="1" applyBorder="1" applyAlignment="1">
      <alignment horizontal="center" vertical="center" textRotation="255"/>
    </xf>
    <xf numFmtId="0" fontId="11" fillId="0" borderId="176" xfId="13" applyFont="1" applyBorder="1" applyAlignment="1">
      <alignment horizontal="center" vertical="center"/>
    </xf>
    <xf numFmtId="0" fontId="11" fillId="0" borderId="34" xfId="13" applyFont="1" applyBorder="1" applyAlignment="1">
      <alignment horizontal="center" vertical="center"/>
    </xf>
    <xf numFmtId="0" fontId="11" fillId="0" borderId="45" xfId="13" applyFont="1" applyBorder="1" applyAlignment="1">
      <alignment horizontal="center" vertical="center"/>
    </xf>
    <xf numFmtId="0" fontId="11" fillId="0" borderId="193" xfId="13" applyFont="1" applyBorder="1" applyAlignment="1">
      <alignment horizontal="center" vertical="center"/>
    </xf>
    <xf numFmtId="0" fontId="11" fillId="0" borderId="24" xfId="9" applyFont="1" applyBorder="1" applyAlignment="1">
      <alignment horizontal="center" vertical="center" wrapText="1"/>
    </xf>
    <xf numFmtId="0" fontId="4" fillId="0" borderId="27" xfId="9" applyBorder="1" applyAlignment="1">
      <alignment horizontal="center" vertical="center"/>
    </xf>
    <xf numFmtId="0" fontId="4" fillId="0" borderId="45" xfId="9" applyBorder="1" applyAlignment="1">
      <alignment horizontal="center" vertical="center"/>
    </xf>
    <xf numFmtId="0" fontId="11" fillId="0" borderId="197" xfId="9" applyFont="1" applyBorder="1" applyAlignment="1">
      <alignment horizontal="center" vertical="center" wrapText="1"/>
    </xf>
    <xf numFmtId="0" fontId="11" fillId="0" borderId="44" xfId="9" applyFont="1" applyBorder="1" applyAlignment="1">
      <alignment horizontal="center" vertical="center" wrapText="1"/>
    </xf>
    <xf numFmtId="0" fontId="11" fillId="0" borderId="199" xfId="9" applyFont="1" applyBorder="1" applyAlignment="1">
      <alignment horizontal="center" vertical="center" wrapText="1"/>
    </xf>
    <xf numFmtId="0" fontId="11" fillId="0" borderId="198" xfId="9" applyFont="1" applyBorder="1" applyAlignment="1">
      <alignment horizontal="center" vertical="center"/>
    </xf>
    <xf numFmtId="0" fontId="11" fillId="0" borderId="44" xfId="9" applyFont="1" applyBorder="1" applyAlignment="1">
      <alignment horizontal="center" vertical="center"/>
    </xf>
    <xf numFmtId="0" fontId="11" fillId="0" borderId="201" xfId="9" applyFont="1" applyBorder="1" applyAlignment="1">
      <alignment horizontal="center" vertical="center"/>
    </xf>
    <xf numFmtId="0" fontId="11" fillId="0" borderId="198" xfId="9" applyFont="1" applyBorder="1" applyAlignment="1">
      <alignment horizontal="center" vertical="center" wrapText="1"/>
    </xf>
    <xf numFmtId="0" fontId="11" fillId="0" borderId="71" xfId="9" applyFont="1" applyBorder="1" applyAlignment="1">
      <alignment horizontal="center" vertical="center" wrapText="1"/>
    </xf>
    <xf numFmtId="0" fontId="11" fillId="0" borderId="69" xfId="9" applyFont="1" applyBorder="1" applyAlignment="1">
      <alignment horizontal="center" vertical="center" wrapText="1"/>
    </xf>
    <xf numFmtId="0" fontId="11" fillId="0" borderId="74" xfId="9" applyFont="1" applyBorder="1" applyAlignment="1">
      <alignment horizontal="center" vertical="center" wrapText="1"/>
    </xf>
    <xf numFmtId="0" fontId="11" fillId="0" borderId="71" xfId="9" applyFont="1" applyBorder="1" applyAlignment="1">
      <alignment horizontal="center" vertical="center"/>
    </xf>
    <xf numFmtId="0" fontId="11" fillId="0" borderId="69" xfId="9" applyFont="1" applyBorder="1" applyAlignment="1">
      <alignment horizontal="center" vertical="center"/>
    </xf>
    <xf numFmtId="0" fontId="11" fillId="0" borderId="48" xfId="9" applyFont="1" applyBorder="1" applyAlignment="1">
      <alignment horizontal="center" vertical="center" textRotation="255"/>
    </xf>
    <xf numFmtId="0" fontId="11" fillId="0" borderId="40" xfId="9" applyFont="1" applyBorder="1" applyAlignment="1">
      <alignment horizontal="center" vertical="center" textRotation="255"/>
    </xf>
    <xf numFmtId="0" fontId="11" fillId="0" borderId="49" xfId="9" applyFont="1" applyBorder="1" applyAlignment="1">
      <alignment horizontal="center" vertical="center" textRotation="255" wrapText="1"/>
    </xf>
    <xf numFmtId="0" fontId="11" fillId="0" borderId="41" xfId="9" applyFont="1" applyBorder="1" applyAlignment="1">
      <alignment horizontal="center" vertical="center" textRotation="255" wrapText="1"/>
    </xf>
    <xf numFmtId="0" fontId="11" fillId="0" borderId="37" xfId="9" applyFont="1" applyBorder="1" applyAlignment="1">
      <alignment horizontal="center" vertical="center" textRotation="255" wrapText="1"/>
    </xf>
    <xf numFmtId="0" fontId="16" fillId="0" borderId="48" xfId="9" applyFont="1" applyBorder="1" applyAlignment="1">
      <alignment horizontal="center" vertical="center" textRotation="255" wrapText="1"/>
    </xf>
    <xf numFmtId="0" fontId="16" fillId="0" borderId="40" xfId="9" applyFont="1" applyBorder="1" applyAlignment="1">
      <alignment horizontal="center" vertical="center" textRotation="255" wrapText="1"/>
    </xf>
    <xf numFmtId="0" fontId="16" fillId="0" borderId="36" xfId="9" applyFont="1" applyBorder="1" applyAlignment="1">
      <alignment horizontal="center" vertical="center" textRotation="255" wrapText="1"/>
    </xf>
    <xf numFmtId="0" fontId="56" fillId="0" borderId="48" xfId="9" applyFont="1" applyBorder="1" applyAlignment="1">
      <alignment horizontal="center" vertical="center" textRotation="255" wrapText="1"/>
    </xf>
    <xf numFmtId="0" fontId="56" fillId="0" borderId="40" xfId="9" applyFont="1" applyBorder="1" applyAlignment="1">
      <alignment horizontal="center" vertical="center" textRotation="255" wrapText="1"/>
    </xf>
    <xf numFmtId="0" fontId="56" fillId="0" borderId="36" xfId="9" applyFont="1" applyBorder="1" applyAlignment="1">
      <alignment horizontal="center" vertical="center" textRotation="255" wrapText="1"/>
    </xf>
    <xf numFmtId="0" fontId="11" fillId="0" borderId="48" xfId="9" applyFont="1" applyBorder="1" applyAlignment="1">
      <alignment vertical="center" textRotation="255"/>
    </xf>
    <xf numFmtId="0" fontId="11" fillId="0" borderId="40" xfId="9" applyFont="1" applyBorder="1" applyAlignment="1">
      <alignment vertical="center" textRotation="255"/>
    </xf>
    <xf numFmtId="0" fontId="11" fillId="0" borderId="36" xfId="9" applyFont="1" applyBorder="1" applyAlignment="1">
      <alignment vertical="center" textRotation="255"/>
    </xf>
    <xf numFmtId="0" fontId="16" fillId="0" borderId="48" xfId="9" applyFont="1" applyBorder="1" applyAlignment="1">
      <alignment vertical="center" textRotation="255"/>
    </xf>
    <xf numFmtId="0" fontId="16" fillId="0" borderId="40" xfId="9" applyFont="1" applyBorder="1" applyAlignment="1">
      <alignment vertical="center" textRotation="255"/>
    </xf>
    <xf numFmtId="0" fontId="16" fillId="0" borderId="36" xfId="9" applyFont="1" applyBorder="1" applyAlignment="1">
      <alignment vertical="center" textRotation="255"/>
    </xf>
    <xf numFmtId="0" fontId="11" fillId="0" borderId="48" xfId="9" applyFont="1" applyFill="1" applyBorder="1" applyAlignment="1">
      <alignment vertical="center" textRotation="255"/>
    </xf>
    <xf numFmtId="0" fontId="11" fillId="0" borderId="40" xfId="9" applyFont="1" applyFill="1" applyBorder="1" applyAlignment="1">
      <alignment vertical="center" textRotation="255"/>
    </xf>
    <xf numFmtId="0" fontId="11" fillId="0" borderId="36" xfId="9" applyFont="1" applyFill="1" applyBorder="1" applyAlignment="1">
      <alignment vertical="center" textRotation="255"/>
    </xf>
    <xf numFmtId="0" fontId="11" fillId="0" borderId="98" xfId="9" applyFont="1" applyBorder="1" applyAlignment="1">
      <alignment horizontal="center" vertical="center" textRotation="255" wrapText="1"/>
    </xf>
    <xf numFmtId="0" fontId="11" fillId="0" borderId="89" xfId="9" applyFont="1" applyBorder="1" applyAlignment="1">
      <alignment horizontal="center" vertical="center" textRotation="255" wrapText="1"/>
    </xf>
    <xf numFmtId="0" fontId="11" fillId="0" borderId="102" xfId="9" applyFont="1" applyBorder="1" applyAlignment="1">
      <alignment horizontal="center" vertical="center" textRotation="255" wrapText="1"/>
    </xf>
    <xf numFmtId="0" fontId="11" fillId="0" borderId="48" xfId="9" applyFont="1" applyBorder="1" applyAlignment="1">
      <alignment horizontal="center" vertical="center" textRotation="255" wrapText="1"/>
    </xf>
    <xf numFmtId="0" fontId="11" fillId="0" borderId="40" xfId="9" applyFont="1" applyBorder="1" applyAlignment="1">
      <alignment horizontal="center" vertical="center" textRotation="255" wrapText="1"/>
    </xf>
    <xf numFmtId="0" fontId="11" fillId="0" borderId="36" xfId="9" applyFont="1" applyBorder="1" applyAlignment="1">
      <alignment horizontal="center" vertical="center" textRotation="255"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0" xfId="0" applyFont="1" applyBorder="1" applyAlignment="1">
      <alignment horizontal="center" vertical="center"/>
    </xf>
    <xf numFmtId="0" fontId="25" fillId="0" borderId="117"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cellXfs>
  <cellStyles count="62">
    <cellStyle name="20% - アクセント 1 2" xfId="14" xr:uid="{00000000-0005-0000-0000-000000000000}"/>
    <cellStyle name="20% - アクセント 2 2" xfId="15" xr:uid="{00000000-0005-0000-0000-000001000000}"/>
    <cellStyle name="20% - アクセント 3 2" xfId="16" xr:uid="{00000000-0005-0000-0000-000002000000}"/>
    <cellStyle name="20% - アクセント 4 2" xfId="17" xr:uid="{00000000-0005-0000-0000-000003000000}"/>
    <cellStyle name="20% - アクセント 5 2" xfId="18" xr:uid="{00000000-0005-0000-0000-000004000000}"/>
    <cellStyle name="20% - アクセント 6 2" xfId="19" xr:uid="{00000000-0005-0000-0000-000005000000}"/>
    <cellStyle name="40% - アクセント 1 2" xfId="20" xr:uid="{00000000-0005-0000-0000-000006000000}"/>
    <cellStyle name="40% - アクセント 2 2" xfId="21" xr:uid="{00000000-0005-0000-0000-000007000000}"/>
    <cellStyle name="40% - アクセント 3 2" xfId="22" xr:uid="{00000000-0005-0000-0000-000008000000}"/>
    <cellStyle name="40% - アクセント 4 2" xfId="23" xr:uid="{00000000-0005-0000-0000-000009000000}"/>
    <cellStyle name="40% - アクセント 5 2" xfId="24" xr:uid="{00000000-0005-0000-0000-00000A000000}"/>
    <cellStyle name="40% - アクセント 6 2" xfId="25" xr:uid="{00000000-0005-0000-0000-00000B000000}"/>
    <cellStyle name="60% - アクセント 1 2" xfId="26" xr:uid="{00000000-0005-0000-0000-00000C000000}"/>
    <cellStyle name="60% - アクセント 2 2" xfId="27" xr:uid="{00000000-0005-0000-0000-00000D000000}"/>
    <cellStyle name="60% - アクセント 3 2" xfId="28" xr:uid="{00000000-0005-0000-0000-00000E000000}"/>
    <cellStyle name="60% - アクセント 4 2" xfId="29" xr:uid="{00000000-0005-0000-0000-00000F000000}"/>
    <cellStyle name="60% - アクセント 5 2" xfId="30" xr:uid="{00000000-0005-0000-0000-000010000000}"/>
    <cellStyle name="60% - アクセント 6 2" xfId="31" xr:uid="{00000000-0005-0000-0000-000011000000}"/>
    <cellStyle name="アクセント 1 2" xfId="32" xr:uid="{00000000-0005-0000-0000-000012000000}"/>
    <cellStyle name="アクセント 2 2" xfId="33" xr:uid="{00000000-0005-0000-0000-000013000000}"/>
    <cellStyle name="アクセント 3 2" xfId="34" xr:uid="{00000000-0005-0000-0000-000014000000}"/>
    <cellStyle name="アクセント 4 2" xfId="35" xr:uid="{00000000-0005-0000-0000-000015000000}"/>
    <cellStyle name="アクセント 5 2" xfId="36" xr:uid="{00000000-0005-0000-0000-000016000000}"/>
    <cellStyle name="アクセント 6 2" xfId="37" xr:uid="{00000000-0005-0000-0000-000017000000}"/>
    <cellStyle name="タイトル 2" xfId="38" xr:uid="{00000000-0005-0000-0000-000018000000}"/>
    <cellStyle name="チェック セル 2" xfId="39" xr:uid="{00000000-0005-0000-0000-000019000000}"/>
    <cellStyle name="どちらでもない 2" xfId="40" xr:uid="{00000000-0005-0000-0000-00001A000000}"/>
    <cellStyle name="メモ 2" xfId="41" xr:uid="{00000000-0005-0000-0000-00001B000000}"/>
    <cellStyle name="メモ 2 2" xfId="57" xr:uid="{00000000-0005-0000-0000-00001C000000}"/>
    <cellStyle name="リンク セル 2" xfId="42" xr:uid="{00000000-0005-0000-0000-00001D000000}"/>
    <cellStyle name="悪い 2" xfId="43" xr:uid="{00000000-0005-0000-0000-00001E000000}"/>
    <cellStyle name="計算 2" xfId="44" xr:uid="{00000000-0005-0000-0000-00001F000000}"/>
    <cellStyle name="計算 2 2" xfId="58" xr:uid="{00000000-0005-0000-0000-000020000000}"/>
    <cellStyle name="警告文 2" xfId="45" xr:uid="{00000000-0005-0000-0000-000021000000}"/>
    <cellStyle name="桁区切り" xfId="1" builtinId="6"/>
    <cellStyle name="桁区切り 2" xfId="3" xr:uid="{00000000-0005-0000-0000-000023000000}"/>
    <cellStyle name="桁区切り 2 2" xfId="10" xr:uid="{00000000-0005-0000-0000-000024000000}"/>
    <cellStyle name="桁区切り 2 3" xfId="56" xr:uid="{00000000-0005-0000-0000-000025000000}"/>
    <cellStyle name="桁区切り 3" xfId="7" xr:uid="{00000000-0005-0000-0000-000026000000}"/>
    <cellStyle name="見出し 1 2" xfId="46" xr:uid="{00000000-0005-0000-0000-000027000000}"/>
    <cellStyle name="見出し 2 2" xfId="47" xr:uid="{00000000-0005-0000-0000-000028000000}"/>
    <cellStyle name="見出し 3 2" xfId="48" xr:uid="{00000000-0005-0000-0000-000029000000}"/>
    <cellStyle name="見出し 4 2" xfId="49" xr:uid="{00000000-0005-0000-0000-00002A000000}"/>
    <cellStyle name="集計 2" xfId="50" xr:uid="{00000000-0005-0000-0000-00002B000000}"/>
    <cellStyle name="集計 2 2" xfId="59" xr:uid="{00000000-0005-0000-0000-00002C000000}"/>
    <cellStyle name="出力 2" xfId="51" xr:uid="{00000000-0005-0000-0000-00002D000000}"/>
    <cellStyle name="出力 2 2" xfId="60" xr:uid="{00000000-0005-0000-0000-00002E000000}"/>
    <cellStyle name="説明文 2" xfId="52" xr:uid="{00000000-0005-0000-0000-00002F000000}"/>
    <cellStyle name="入力 2" xfId="53" xr:uid="{00000000-0005-0000-0000-000030000000}"/>
    <cellStyle name="入力 2 2" xfId="61" xr:uid="{00000000-0005-0000-0000-000031000000}"/>
    <cellStyle name="標準" xfId="0" builtinId="0"/>
    <cellStyle name="標準 2" xfId="2" xr:uid="{00000000-0005-0000-0000-000033000000}"/>
    <cellStyle name="標準 2 2" xfId="9" xr:uid="{00000000-0005-0000-0000-000034000000}"/>
    <cellStyle name="標準 2 3" xfId="12" xr:uid="{00000000-0005-0000-0000-000035000000}"/>
    <cellStyle name="標準 2 4" xfId="13" xr:uid="{00000000-0005-0000-0000-000036000000}"/>
    <cellStyle name="標準 2 5" xfId="55" xr:uid="{00000000-0005-0000-0000-000037000000}"/>
    <cellStyle name="標準 3" xfId="5" xr:uid="{00000000-0005-0000-0000-000038000000}"/>
    <cellStyle name="標準 3 2" xfId="11" xr:uid="{00000000-0005-0000-0000-000039000000}"/>
    <cellStyle name="標準 4" xfId="6" xr:uid="{00000000-0005-0000-0000-00003A000000}"/>
    <cellStyle name="標準 5" xfId="8" xr:uid="{00000000-0005-0000-0000-00003B000000}"/>
    <cellStyle name="標準_18年度教育統計年報①（表紙～小学校）" xfId="4" xr:uid="{00000000-0005-0000-0000-00003C000000}"/>
    <cellStyle name="良い 2" xfId="54"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7677444507635E-2"/>
          <c:y val="5.4635805757681344E-2"/>
          <c:w val="0.90988458193717248"/>
          <c:h val="0.85099406543782452"/>
        </c:manualLayout>
      </c:layout>
      <c:barChart>
        <c:barDir val="col"/>
        <c:grouping val="stacked"/>
        <c:varyColors val="0"/>
        <c:ser>
          <c:idx val="1"/>
          <c:order val="0"/>
          <c:tx>
            <c:v>小学校数</c:v>
          </c:tx>
          <c:spPr>
            <a:solidFill>
              <a:srgbClr val="3366FF"/>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[2]元データ!$B$5:$B$81</c:f>
              <c:numCache>
                <c:formatCode>General</c:formatCode>
                <c:ptCount val="77"/>
                <c:pt idx="0">
                  <c:v>34</c:v>
                </c:pt>
                <c:pt idx="1">
                  <c:v>36</c:v>
                </c:pt>
                <c:pt idx="2">
                  <c:v>36</c:v>
                </c:pt>
                <c:pt idx="3">
                  <c:v>38</c:v>
                </c:pt>
                <c:pt idx="4">
                  <c:v>40</c:v>
                </c:pt>
                <c:pt idx="5">
                  <c:v>42</c:v>
                </c:pt>
                <c:pt idx="6">
                  <c:v>54</c:v>
                </c:pt>
                <c:pt idx="7">
                  <c:v>56</c:v>
                </c:pt>
                <c:pt idx="8">
                  <c:v>59</c:v>
                </c:pt>
                <c:pt idx="9">
                  <c:v>61</c:v>
                </c:pt>
                <c:pt idx="10">
                  <c:v>63</c:v>
                </c:pt>
                <c:pt idx="11">
                  <c:v>63</c:v>
                </c:pt>
                <c:pt idx="12">
                  <c:v>71</c:v>
                </c:pt>
                <c:pt idx="13">
                  <c:v>71</c:v>
                </c:pt>
                <c:pt idx="14">
                  <c:v>72</c:v>
                </c:pt>
                <c:pt idx="15">
                  <c:v>74</c:v>
                </c:pt>
                <c:pt idx="16">
                  <c:v>75</c:v>
                </c:pt>
                <c:pt idx="17">
                  <c:v>76</c:v>
                </c:pt>
                <c:pt idx="18">
                  <c:v>76</c:v>
                </c:pt>
                <c:pt idx="19">
                  <c:v>77</c:v>
                </c:pt>
                <c:pt idx="20">
                  <c:v>78</c:v>
                </c:pt>
                <c:pt idx="21">
                  <c:v>81</c:v>
                </c:pt>
                <c:pt idx="22">
                  <c:v>87</c:v>
                </c:pt>
                <c:pt idx="23">
                  <c:v>90</c:v>
                </c:pt>
                <c:pt idx="24">
                  <c:v>91</c:v>
                </c:pt>
                <c:pt idx="25">
                  <c:v>96</c:v>
                </c:pt>
                <c:pt idx="26">
                  <c:v>104</c:v>
                </c:pt>
                <c:pt idx="27">
                  <c:v>108</c:v>
                </c:pt>
                <c:pt idx="28">
                  <c:v>111</c:v>
                </c:pt>
                <c:pt idx="29">
                  <c:v>117</c:v>
                </c:pt>
                <c:pt idx="30">
                  <c:v>120</c:v>
                </c:pt>
                <c:pt idx="31">
                  <c:v>122</c:v>
                </c:pt>
                <c:pt idx="32">
                  <c:v>125</c:v>
                </c:pt>
                <c:pt idx="33">
                  <c:v>129</c:v>
                </c:pt>
                <c:pt idx="34">
                  <c:v>130</c:v>
                </c:pt>
                <c:pt idx="35">
                  <c:v>132</c:v>
                </c:pt>
                <c:pt idx="36">
                  <c:v>134</c:v>
                </c:pt>
                <c:pt idx="37">
                  <c:v>136</c:v>
                </c:pt>
                <c:pt idx="38">
                  <c:v>138</c:v>
                </c:pt>
                <c:pt idx="39">
                  <c:v>138</c:v>
                </c:pt>
                <c:pt idx="40">
                  <c:v>141</c:v>
                </c:pt>
                <c:pt idx="41">
                  <c:v>142</c:v>
                </c:pt>
                <c:pt idx="42">
                  <c:v>142</c:v>
                </c:pt>
                <c:pt idx="43">
                  <c:v>143</c:v>
                </c:pt>
                <c:pt idx="44">
                  <c:v>145</c:v>
                </c:pt>
                <c:pt idx="45">
                  <c:v>145</c:v>
                </c:pt>
                <c:pt idx="46">
                  <c:v>146</c:v>
                </c:pt>
                <c:pt idx="47">
                  <c:v>148</c:v>
                </c:pt>
                <c:pt idx="48">
                  <c:v>148</c:v>
                </c:pt>
                <c:pt idx="49">
                  <c:v>145</c:v>
                </c:pt>
                <c:pt idx="50">
                  <c:v>145</c:v>
                </c:pt>
                <c:pt idx="51">
                  <c:v>145</c:v>
                </c:pt>
                <c:pt idx="52">
                  <c:v>145</c:v>
                </c:pt>
                <c:pt idx="53">
                  <c:v>145</c:v>
                </c:pt>
                <c:pt idx="54">
                  <c:v>145</c:v>
                </c:pt>
                <c:pt idx="55">
                  <c:v>145</c:v>
                </c:pt>
                <c:pt idx="56">
                  <c:v>145</c:v>
                </c:pt>
                <c:pt idx="57">
                  <c:v>145</c:v>
                </c:pt>
                <c:pt idx="58">
                  <c:v>147</c:v>
                </c:pt>
                <c:pt idx="59">
                  <c:v>147</c:v>
                </c:pt>
                <c:pt idx="60">
                  <c:v>147</c:v>
                </c:pt>
                <c:pt idx="61">
                  <c:v>146</c:v>
                </c:pt>
                <c:pt idx="62">
                  <c:v>146</c:v>
                </c:pt>
                <c:pt idx="63">
                  <c:v>145</c:v>
                </c:pt>
                <c:pt idx="64">
                  <c:v>145</c:v>
                </c:pt>
                <c:pt idx="65">
                  <c:v>143</c:v>
                </c:pt>
                <c:pt idx="66">
                  <c:v>143</c:v>
                </c:pt>
                <c:pt idx="67">
                  <c:v>143</c:v>
                </c:pt>
                <c:pt idx="68">
                  <c:v>144</c:v>
                </c:pt>
                <c:pt idx="69">
                  <c:v>144</c:v>
                </c:pt>
                <c:pt idx="70">
                  <c:v>145</c:v>
                </c:pt>
                <c:pt idx="71">
                  <c:v>145</c:v>
                </c:pt>
                <c:pt idx="72">
                  <c:v>145</c:v>
                </c:pt>
                <c:pt idx="73">
                  <c:v>145</c:v>
                </c:pt>
                <c:pt idx="74">
                  <c:v>146</c:v>
                </c:pt>
                <c:pt idx="75">
                  <c:v>147</c:v>
                </c:pt>
                <c:pt idx="76">
                  <c:v>147</c:v>
                </c:pt>
              </c:numCache>
            </c:numRef>
          </c:val>
          <c:extLst>
            <c:ext xmlns:c16="http://schemas.microsoft.com/office/drawing/2014/chart" uri="{C3380CC4-5D6E-409C-BE32-E72D297353CC}">
              <c16:uniqueId val="{00000000-BF4F-40C2-BD65-B874006E6D70}"/>
            </c:ext>
          </c:extLst>
        </c:ser>
        <c:ser>
          <c:idx val="0"/>
          <c:order val="1"/>
          <c:tx>
            <c:v>中学校数</c:v>
          </c:tx>
          <c:spPr>
            <a:solidFill>
              <a:srgbClr val="FFFF00"/>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[2]元データ!$C$5:$C$81</c:f>
              <c:numCache>
                <c:formatCode>General</c:formatCode>
                <c:ptCount val="77"/>
                <c:pt idx="0">
                  <c:v>19</c:v>
                </c:pt>
                <c:pt idx="1">
                  <c:v>19</c:v>
                </c:pt>
                <c:pt idx="2">
                  <c:v>19</c:v>
                </c:pt>
                <c:pt idx="3">
                  <c:v>20</c:v>
                </c:pt>
                <c:pt idx="4">
                  <c:v>21</c:v>
                </c:pt>
                <c:pt idx="5">
                  <c:v>22</c:v>
                </c:pt>
                <c:pt idx="6">
                  <c:v>26</c:v>
                </c:pt>
                <c:pt idx="7">
                  <c:v>27</c:v>
                </c:pt>
                <c:pt idx="8">
                  <c:v>29</c:v>
                </c:pt>
                <c:pt idx="9">
                  <c:v>31</c:v>
                </c:pt>
                <c:pt idx="10">
                  <c:v>31</c:v>
                </c:pt>
                <c:pt idx="11">
                  <c:v>32</c:v>
                </c:pt>
                <c:pt idx="12">
                  <c:v>38</c:v>
                </c:pt>
                <c:pt idx="13">
                  <c:v>39</c:v>
                </c:pt>
                <c:pt idx="14">
                  <c:v>39</c:v>
                </c:pt>
                <c:pt idx="15">
                  <c:v>39</c:v>
                </c:pt>
                <c:pt idx="16">
                  <c:v>39</c:v>
                </c:pt>
                <c:pt idx="17">
                  <c:v>38</c:v>
                </c:pt>
                <c:pt idx="18">
                  <c:v>38</c:v>
                </c:pt>
                <c:pt idx="19">
                  <c:v>38</c:v>
                </c:pt>
                <c:pt idx="20">
                  <c:v>39</c:v>
                </c:pt>
                <c:pt idx="21">
                  <c:v>39</c:v>
                </c:pt>
                <c:pt idx="22">
                  <c:v>40</c:v>
                </c:pt>
                <c:pt idx="23">
                  <c:v>41</c:v>
                </c:pt>
                <c:pt idx="24">
                  <c:v>43</c:v>
                </c:pt>
                <c:pt idx="25">
                  <c:v>45</c:v>
                </c:pt>
                <c:pt idx="26">
                  <c:v>47</c:v>
                </c:pt>
                <c:pt idx="27">
                  <c:v>48</c:v>
                </c:pt>
                <c:pt idx="28">
                  <c:v>48</c:v>
                </c:pt>
                <c:pt idx="29">
                  <c:v>50</c:v>
                </c:pt>
                <c:pt idx="30">
                  <c:v>51</c:v>
                </c:pt>
                <c:pt idx="31">
                  <c:v>53</c:v>
                </c:pt>
                <c:pt idx="32">
                  <c:v>55</c:v>
                </c:pt>
                <c:pt idx="33">
                  <c:v>55</c:v>
                </c:pt>
                <c:pt idx="34">
                  <c:v>56</c:v>
                </c:pt>
                <c:pt idx="35">
                  <c:v>57</c:v>
                </c:pt>
                <c:pt idx="36">
                  <c:v>59</c:v>
                </c:pt>
                <c:pt idx="37">
                  <c:v>59</c:v>
                </c:pt>
                <c:pt idx="38">
                  <c:v>61</c:v>
                </c:pt>
                <c:pt idx="39">
                  <c:v>63</c:v>
                </c:pt>
                <c:pt idx="40">
                  <c:v>64</c:v>
                </c:pt>
                <c:pt idx="41">
                  <c:v>65</c:v>
                </c:pt>
                <c:pt idx="42">
                  <c:v>66</c:v>
                </c:pt>
                <c:pt idx="43">
                  <c:v>67</c:v>
                </c:pt>
                <c:pt idx="44">
                  <c:v>67</c:v>
                </c:pt>
                <c:pt idx="45">
                  <c:v>67</c:v>
                </c:pt>
                <c:pt idx="46">
                  <c:v>67</c:v>
                </c:pt>
                <c:pt idx="47">
                  <c:v>67</c:v>
                </c:pt>
                <c:pt idx="48">
                  <c:v>67</c:v>
                </c:pt>
                <c:pt idx="49">
                  <c:v>67</c:v>
                </c:pt>
                <c:pt idx="50">
                  <c:v>67</c:v>
                </c:pt>
                <c:pt idx="51">
                  <c:v>68</c:v>
                </c:pt>
                <c:pt idx="52">
                  <c:v>68</c:v>
                </c:pt>
                <c:pt idx="53">
                  <c:v>68</c:v>
                </c:pt>
                <c:pt idx="54">
                  <c:v>68</c:v>
                </c:pt>
                <c:pt idx="55">
                  <c:v>68</c:v>
                </c:pt>
                <c:pt idx="56">
                  <c:v>68</c:v>
                </c:pt>
                <c:pt idx="57">
                  <c:v>68</c:v>
                </c:pt>
                <c:pt idx="58">
                  <c:v>68</c:v>
                </c:pt>
                <c:pt idx="59">
                  <c:v>69</c:v>
                </c:pt>
                <c:pt idx="60">
                  <c:v>69</c:v>
                </c:pt>
                <c:pt idx="61">
                  <c:v>69</c:v>
                </c:pt>
                <c:pt idx="62">
                  <c:v>69</c:v>
                </c:pt>
                <c:pt idx="63">
                  <c:v>69</c:v>
                </c:pt>
                <c:pt idx="64">
                  <c:v>69</c:v>
                </c:pt>
                <c:pt idx="65">
                  <c:v>69</c:v>
                </c:pt>
                <c:pt idx="66">
                  <c:v>69</c:v>
                </c:pt>
                <c:pt idx="67">
                  <c:v>69</c:v>
                </c:pt>
                <c:pt idx="68">
                  <c:v>69</c:v>
                </c:pt>
                <c:pt idx="69">
                  <c:v>69</c:v>
                </c:pt>
                <c:pt idx="70">
                  <c:v>69</c:v>
                </c:pt>
                <c:pt idx="71">
                  <c:v>69</c:v>
                </c:pt>
                <c:pt idx="72">
                  <c:v>69</c:v>
                </c:pt>
                <c:pt idx="73">
                  <c:v>70</c:v>
                </c:pt>
                <c:pt idx="74">
                  <c:v>70</c:v>
                </c:pt>
                <c:pt idx="75">
                  <c:v>70</c:v>
                </c:pt>
                <c:pt idx="76">
                  <c:v>70</c:v>
                </c:pt>
              </c:numCache>
            </c:numRef>
          </c:val>
          <c:extLst>
            <c:ext xmlns:c16="http://schemas.microsoft.com/office/drawing/2014/chart" uri="{C3380CC4-5D6E-409C-BE32-E72D297353CC}">
              <c16:uniqueId val="{00000001-BF4F-40C2-BD65-B874006E6D70}"/>
            </c:ext>
          </c:extLst>
        </c:ser>
        <c:dLbls>
          <c:showLegendKey val="0"/>
          <c:showVal val="0"/>
          <c:showCatName val="0"/>
          <c:showSerName val="0"/>
          <c:showPercent val="0"/>
          <c:showBubbleSize val="0"/>
        </c:dLbls>
        <c:gapWidth val="100"/>
        <c:overlap val="100"/>
        <c:axId val="870939792"/>
        <c:axId val="1"/>
      </c:barChart>
      <c:lineChart>
        <c:grouping val="standard"/>
        <c:varyColors val="0"/>
        <c:ser>
          <c:idx val="2"/>
          <c:order val="2"/>
          <c:tx>
            <c:v>小学校児童数</c:v>
          </c:tx>
          <c:spPr>
            <a:ln w="38100">
              <a:solidFill>
                <a:srgbClr val="FF6600"/>
              </a:solidFill>
              <a:prstDash val="solid"/>
            </a:ln>
          </c:spPr>
          <c:marker>
            <c:symbol val="circle"/>
            <c:size val="7"/>
            <c:spPr>
              <a:solidFill>
                <a:srgbClr val="FF6600"/>
              </a:solidFill>
              <a:ln>
                <a:solidFill>
                  <a:srgbClr val="FF660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[2]元データ!$F$5:$F$81</c:f>
              <c:numCache>
                <c:formatCode>General</c:formatCode>
                <c:ptCount val="77"/>
                <c:pt idx="0">
                  <c:v>42058</c:v>
                </c:pt>
                <c:pt idx="1">
                  <c:v>45061</c:v>
                </c:pt>
                <c:pt idx="2">
                  <c:v>48262</c:v>
                </c:pt>
                <c:pt idx="3">
                  <c:v>49117</c:v>
                </c:pt>
                <c:pt idx="4">
                  <c:v>51327</c:v>
                </c:pt>
                <c:pt idx="5">
                  <c:v>55146</c:v>
                </c:pt>
                <c:pt idx="6">
                  <c:v>68442</c:v>
                </c:pt>
                <c:pt idx="7">
                  <c:v>72356</c:v>
                </c:pt>
                <c:pt idx="8">
                  <c:v>75359</c:v>
                </c:pt>
                <c:pt idx="9">
                  <c:v>79646</c:v>
                </c:pt>
                <c:pt idx="10">
                  <c:v>79442</c:v>
                </c:pt>
                <c:pt idx="11">
                  <c:v>76305</c:v>
                </c:pt>
                <c:pt idx="12">
                  <c:v>74997</c:v>
                </c:pt>
                <c:pt idx="13">
                  <c:v>70749</c:v>
                </c:pt>
                <c:pt idx="14">
                  <c:v>67352</c:v>
                </c:pt>
                <c:pt idx="15">
                  <c:v>64987</c:v>
                </c:pt>
                <c:pt idx="16">
                  <c:v>64453</c:v>
                </c:pt>
                <c:pt idx="17">
                  <c:v>64621</c:v>
                </c:pt>
                <c:pt idx="18">
                  <c:v>65246</c:v>
                </c:pt>
                <c:pt idx="19">
                  <c:v>66321</c:v>
                </c:pt>
                <c:pt idx="20">
                  <c:v>67905</c:v>
                </c:pt>
                <c:pt idx="21">
                  <c:v>69968</c:v>
                </c:pt>
                <c:pt idx="22">
                  <c:v>73101</c:v>
                </c:pt>
                <c:pt idx="23">
                  <c:v>75641</c:v>
                </c:pt>
                <c:pt idx="24">
                  <c:v>77472</c:v>
                </c:pt>
                <c:pt idx="25">
                  <c:v>81180</c:v>
                </c:pt>
                <c:pt idx="26">
                  <c:v>86062</c:v>
                </c:pt>
                <c:pt idx="27">
                  <c:v>89397</c:v>
                </c:pt>
                <c:pt idx="28">
                  <c:v>92206</c:v>
                </c:pt>
                <c:pt idx="29">
                  <c:v>95526</c:v>
                </c:pt>
                <c:pt idx="30">
                  <c:v>100015</c:v>
                </c:pt>
                <c:pt idx="31">
                  <c:v>102765</c:v>
                </c:pt>
                <c:pt idx="32">
                  <c:v>105076</c:v>
                </c:pt>
                <c:pt idx="33">
                  <c:v>105979</c:v>
                </c:pt>
                <c:pt idx="34">
                  <c:v>105784</c:v>
                </c:pt>
                <c:pt idx="35">
                  <c:v>104550</c:v>
                </c:pt>
                <c:pt idx="36">
                  <c:v>102960</c:v>
                </c:pt>
                <c:pt idx="37">
                  <c:v>100953</c:v>
                </c:pt>
                <c:pt idx="38">
                  <c:v>98483</c:v>
                </c:pt>
                <c:pt idx="39">
                  <c:v>96672</c:v>
                </c:pt>
                <c:pt idx="40">
                  <c:v>95701</c:v>
                </c:pt>
                <c:pt idx="41">
                  <c:v>94445</c:v>
                </c:pt>
                <c:pt idx="42">
                  <c:v>92840</c:v>
                </c:pt>
                <c:pt idx="43">
                  <c:v>90855</c:v>
                </c:pt>
                <c:pt idx="44">
                  <c:v>88752</c:v>
                </c:pt>
                <c:pt idx="45">
                  <c:v>86354</c:v>
                </c:pt>
                <c:pt idx="46">
                  <c:v>83589</c:v>
                </c:pt>
                <c:pt idx="47">
                  <c:v>80912</c:v>
                </c:pt>
                <c:pt idx="48">
                  <c:v>78170</c:v>
                </c:pt>
                <c:pt idx="49">
                  <c:v>76287</c:v>
                </c:pt>
                <c:pt idx="50">
                  <c:v>74587</c:v>
                </c:pt>
                <c:pt idx="51">
                  <c:v>73466</c:v>
                </c:pt>
                <c:pt idx="52">
                  <c:v>73155</c:v>
                </c:pt>
                <c:pt idx="53">
                  <c:v>73268</c:v>
                </c:pt>
                <c:pt idx="54">
                  <c:v>73703</c:v>
                </c:pt>
                <c:pt idx="55">
                  <c:v>73931</c:v>
                </c:pt>
                <c:pt idx="56">
                  <c:v>74265</c:v>
                </c:pt>
                <c:pt idx="57">
                  <c:v>75016</c:v>
                </c:pt>
                <c:pt idx="58">
                  <c:v>75212</c:v>
                </c:pt>
                <c:pt idx="59">
                  <c:v>75818</c:v>
                </c:pt>
                <c:pt idx="60">
                  <c:v>76016</c:v>
                </c:pt>
                <c:pt idx="61">
                  <c:v>76021</c:v>
                </c:pt>
                <c:pt idx="62">
                  <c:v>75925</c:v>
                </c:pt>
                <c:pt idx="63">
                  <c:v>75683</c:v>
                </c:pt>
                <c:pt idx="64">
                  <c:v>76057</c:v>
                </c:pt>
                <c:pt idx="65">
                  <c:v>76774</c:v>
                </c:pt>
                <c:pt idx="66">
                  <c:v>77544</c:v>
                </c:pt>
                <c:pt idx="67">
                  <c:v>78730</c:v>
                </c:pt>
                <c:pt idx="68">
                  <c:v>80077</c:v>
                </c:pt>
                <c:pt idx="69">
                  <c:v>81615</c:v>
                </c:pt>
                <c:pt idx="70">
                  <c:v>82303</c:v>
                </c:pt>
                <c:pt idx="71">
                  <c:v>82741</c:v>
                </c:pt>
                <c:pt idx="72">
                  <c:v>83008</c:v>
                </c:pt>
                <c:pt idx="73">
                  <c:v>83170</c:v>
                </c:pt>
                <c:pt idx="74">
                  <c:v>82843</c:v>
                </c:pt>
                <c:pt idx="75">
                  <c:v>82772</c:v>
                </c:pt>
                <c:pt idx="76">
                  <c:v>82207</c:v>
                </c:pt>
              </c:numCache>
            </c:numRef>
          </c:val>
          <c:smooth val="0"/>
          <c:extLst>
            <c:ext xmlns:c16="http://schemas.microsoft.com/office/drawing/2014/chart" uri="{C3380CC4-5D6E-409C-BE32-E72D297353CC}">
              <c16:uniqueId val="{00000002-BF4F-40C2-BD65-B874006E6D70}"/>
            </c:ext>
          </c:extLst>
        </c:ser>
        <c:ser>
          <c:idx val="3"/>
          <c:order val="3"/>
          <c:tx>
            <c:v>中学校生徒数</c:v>
          </c:tx>
          <c:spPr>
            <a:ln w="38100">
              <a:solidFill>
                <a:srgbClr val="000080"/>
              </a:solidFill>
              <a:prstDash val="solid"/>
            </a:ln>
          </c:spPr>
          <c:marker>
            <c:symbol val="triangle"/>
            <c:size val="7"/>
            <c:spPr>
              <a:solidFill>
                <a:srgbClr val="000080"/>
              </a:solidFill>
              <a:ln>
                <a:solidFill>
                  <a:srgbClr val="00008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[2]元データ!$G$5:$G$81</c:f>
              <c:numCache>
                <c:formatCode>General</c:formatCode>
                <c:ptCount val="77"/>
                <c:pt idx="0">
                  <c:v>15642</c:v>
                </c:pt>
                <c:pt idx="1">
                  <c:v>17049</c:v>
                </c:pt>
                <c:pt idx="2">
                  <c:v>17446</c:v>
                </c:pt>
                <c:pt idx="3">
                  <c:v>19598</c:v>
                </c:pt>
                <c:pt idx="4">
                  <c:v>22082</c:v>
                </c:pt>
                <c:pt idx="5">
                  <c:v>25253</c:v>
                </c:pt>
                <c:pt idx="6">
                  <c:v>28367</c:v>
                </c:pt>
                <c:pt idx="7">
                  <c:v>27804</c:v>
                </c:pt>
                <c:pt idx="8">
                  <c:v>27457</c:v>
                </c:pt>
                <c:pt idx="9">
                  <c:v>27665</c:v>
                </c:pt>
                <c:pt idx="10">
                  <c:v>28949</c:v>
                </c:pt>
                <c:pt idx="11">
                  <c:v>33084</c:v>
                </c:pt>
                <c:pt idx="12">
                  <c:v>42172</c:v>
                </c:pt>
                <c:pt idx="13">
                  <c:v>45081</c:v>
                </c:pt>
                <c:pt idx="14">
                  <c:v>44086</c:v>
                </c:pt>
                <c:pt idx="15">
                  <c:v>40797</c:v>
                </c:pt>
                <c:pt idx="16">
                  <c:v>37496</c:v>
                </c:pt>
                <c:pt idx="17">
                  <c:v>35068</c:v>
                </c:pt>
                <c:pt idx="18">
                  <c:v>32980</c:v>
                </c:pt>
                <c:pt idx="19">
                  <c:v>31667</c:v>
                </c:pt>
                <c:pt idx="20">
                  <c:v>30528</c:v>
                </c:pt>
                <c:pt idx="21">
                  <c:v>30368</c:v>
                </c:pt>
                <c:pt idx="22">
                  <c:v>31635</c:v>
                </c:pt>
                <c:pt idx="23">
                  <c:v>32634</c:v>
                </c:pt>
                <c:pt idx="24">
                  <c:v>33292</c:v>
                </c:pt>
                <c:pt idx="25">
                  <c:v>33452</c:v>
                </c:pt>
                <c:pt idx="26">
                  <c:v>34524</c:v>
                </c:pt>
                <c:pt idx="27">
                  <c:v>35555</c:v>
                </c:pt>
                <c:pt idx="28">
                  <c:v>37390</c:v>
                </c:pt>
                <c:pt idx="29">
                  <c:v>38907</c:v>
                </c:pt>
                <c:pt idx="30">
                  <c:v>39207</c:v>
                </c:pt>
                <c:pt idx="31">
                  <c:v>40804</c:v>
                </c:pt>
                <c:pt idx="32">
                  <c:v>42911</c:v>
                </c:pt>
                <c:pt idx="33">
                  <c:v>45813</c:v>
                </c:pt>
                <c:pt idx="34">
                  <c:v>46929</c:v>
                </c:pt>
                <c:pt idx="35">
                  <c:v>48070</c:v>
                </c:pt>
                <c:pt idx="36">
                  <c:v>49711</c:v>
                </c:pt>
                <c:pt idx="37">
                  <c:v>51439</c:v>
                </c:pt>
                <c:pt idx="38">
                  <c:v>52165</c:v>
                </c:pt>
                <c:pt idx="39">
                  <c:v>51447</c:v>
                </c:pt>
                <c:pt idx="40">
                  <c:v>49469</c:v>
                </c:pt>
                <c:pt idx="41">
                  <c:v>47785</c:v>
                </c:pt>
                <c:pt idx="42">
                  <c:v>46941</c:v>
                </c:pt>
                <c:pt idx="43">
                  <c:v>46261</c:v>
                </c:pt>
                <c:pt idx="44">
                  <c:v>45070</c:v>
                </c:pt>
                <c:pt idx="45">
                  <c:v>43467</c:v>
                </c:pt>
                <c:pt idx="46">
                  <c:v>42432</c:v>
                </c:pt>
                <c:pt idx="47">
                  <c:v>41977</c:v>
                </c:pt>
                <c:pt idx="48">
                  <c:v>41741</c:v>
                </c:pt>
                <c:pt idx="49">
                  <c:v>40988</c:v>
                </c:pt>
                <c:pt idx="50">
                  <c:v>40004</c:v>
                </c:pt>
                <c:pt idx="51">
                  <c:v>38417</c:v>
                </c:pt>
                <c:pt idx="52">
                  <c:v>37271</c:v>
                </c:pt>
                <c:pt idx="53">
                  <c:v>35839</c:v>
                </c:pt>
                <c:pt idx="54">
                  <c:v>34858</c:v>
                </c:pt>
                <c:pt idx="55">
                  <c:v>34288</c:v>
                </c:pt>
                <c:pt idx="56">
                  <c:v>34107</c:v>
                </c:pt>
                <c:pt idx="57">
                  <c:v>34153</c:v>
                </c:pt>
                <c:pt idx="58">
                  <c:v>34476</c:v>
                </c:pt>
                <c:pt idx="59">
                  <c:v>34588</c:v>
                </c:pt>
                <c:pt idx="60">
                  <c:v>34970</c:v>
                </c:pt>
                <c:pt idx="61">
                  <c:v>35049</c:v>
                </c:pt>
                <c:pt idx="62">
                  <c:v>35451</c:v>
                </c:pt>
                <c:pt idx="63">
                  <c:v>35609</c:v>
                </c:pt>
                <c:pt idx="64">
                  <c:v>35762</c:v>
                </c:pt>
                <c:pt idx="65">
                  <c:v>36060</c:v>
                </c:pt>
                <c:pt idx="66">
                  <c:v>36142</c:v>
                </c:pt>
                <c:pt idx="67">
                  <c:v>36075</c:v>
                </c:pt>
                <c:pt idx="68">
                  <c:v>35735</c:v>
                </c:pt>
                <c:pt idx="69">
                  <c:v>35183</c:v>
                </c:pt>
                <c:pt idx="70">
                  <c:v>35478</c:v>
                </c:pt>
                <c:pt idx="71">
                  <c:v>36405</c:v>
                </c:pt>
                <c:pt idx="72">
                  <c:v>37745</c:v>
                </c:pt>
                <c:pt idx="73">
                  <c:v>38436</c:v>
                </c:pt>
                <c:pt idx="74">
                  <c:v>38796</c:v>
                </c:pt>
                <c:pt idx="75">
                  <c:v>39156</c:v>
                </c:pt>
                <c:pt idx="76">
                  <c:v>39204</c:v>
                </c:pt>
              </c:numCache>
            </c:numRef>
          </c:val>
          <c:smooth val="0"/>
          <c:extLst>
            <c:ext xmlns:c16="http://schemas.microsoft.com/office/drawing/2014/chart" uri="{C3380CC4-5D6E-409C-BE32-E72D297353CC}">
              <c16:uniqueId val="{00000003-BF4F-40C2-BD65-B874006E6D70}"/>
            </c:ext>
          </c:extLst>
        </c:ser>
        <c:dLbls>
          <c:showLegendKey val="0"/>
          <c:showVal val="0"/>
          <c:showCatName val="0"/>
          <c:showSerName val="0"/>
          <c:showPercent val="0"/>
          <c:showBubbleSize val="0"/>
        </c:dLbls>
        <c:marker val="1"/>
        <c:smooth val="0"/>
        <c:axId val="3"/>
        <c:axId val="4"/>
      </c:lineChart>
      <c:catAx>
        <c:axId val="8709397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5"/>
        <c:tickMarkSkip val="1"/>
        <c:noMultiLvlLbl val="0"/>
      </c:catAx>
      <c:valAx>
        <c:axId val="1"/>
        <c:scaling>
          <c:orientation val="minMax"/>
          <c:max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校</a:t>
                </a:r>
              </a:p>
            </c:rich>
          </c:tx>
          <c:layout>
            <c:manualLayout>
              <c:xMode val="edge"/>
              <c:yMode val="edge"/>
              <c:x val="2.2286804158905209E-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0939792"/>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312025252262883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FFFFFF"/>
        </a:solidFill>
        <a:ln w="25400">
          <a:noFill/>
        </a:ln>
      </c:spPr>
    </c:plotArea>
    <c:legend>
      <c:legendPos val="r"/>
      <c:layout>
        <c:manualLayout>
          <c:xMode val="edge"/>
          <c:yMode val="edge"/>
          <c:x val="4.5219080329255354E-2"/>
          <c:y val="7.5605145392999576E-2"/>
          <c:w val="0.16499357269625095"/>
          <c:h val="0.1461792784376529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17318</xdr:colOff>
      <xdr:row>2</xdr:row>
      <xdr:rowOff>51955</xdr:rowOff>
    </xdr:from>
    <xdr:to>
      <xdr:col>12</xdr:col>
      <xdr:colOff>3922</xdr:colOff>
      <xdr:row>32</xdr:row>
      <xdr:rowOff>0</xdr:rowOff>
    </xdr:to>
    <xdr:graphicFrame macro="">
      <xdr:nvGraphicFramePr>
        <xdr:cNvPr id="2" name="Chart 1">
          <a:extLst>
            <a:ext uri="{FF2B5EF4-FFF2-40B4-BE49-F238E27FC236}">
              <a16:creationId xmlns:a16="http://schemas.microsoft.com/office/drawing/2014/main" id="{E21B2C1D-4F90-439D-AA4B-31BDC6728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0.4011</cdr:x>
      <cdr:y>0.63646</cdr:y>
    </cdr:from>
    <cdr:to>
      <cdr:x>0.56649</cdr:x>
      <cdr:y>0.74587</cdr:y>
    </cdr:to>
    <cdr:sp macro="" textlink="">
      <cdr:nvSpPr>
        <cdr:cNvPr id="3079" name="AutoShape 7"/>
        <cdr:cNvSpPr>
          <a:spLocks xmlns:a="http://schemas.openxmlformats.org/drawingml/2006/main" noChangeArrowheads="1"/>
        </cdr:cNvSpPr>
      </cdr:nvSpPr>
      <cdr:spPr bwMode="auto">
        <a:xfrm xmlns:a="http://schemas.openxmlformats.org/drawingml/2006/main">
          <a:off x="4056676" y="3576769"/>
          <a:ext cx="1672732" cy="614857"/>
        </a:xfrm>
        <a:prstGeom xmlns:a="http://schemas.openxmlformats.org/drawingml/2006/main" prst="wedgeRoundRectCallout">
          <a:avLst>
            <a:gd name="adj1" fmla="val 3102"/>
            <a:gd name="adj2" fmla="val -116069"/>
            <a:gd name="adj3" fmla="val 16667"/>
          </a:avLst>
        </a:prstGeom>
        <a:solidFill xmlns:a="http://schemas.openxmlformats.org/drawingml/2006/main">
          <a:srgbClr val="000080"/>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strike="noStrike">
              <a:solidFill>
                <a:srgbClr val="FFFFFF"/>
              </a:solidFill>
              <a:latin typeface="ＭＳ Ｐゴシック"/>
              <a:ea typeface="ＭＳ Ｐゴシック"/>
            </a:rPr>
            <a:t>昭和６２年</a:t>
          </a:r>
        </a:p>
        <a:p xmlns:a="http://schemas.openxmlformats.org/drawingml/2006/main">
          <a:pPr algn="ctr" rtl="0">
            <a:defRPr sz="1000"/>
          </a:pPr>
          <a:r>
            <a:rPr lang="ja-JP" altLang="en-US" sz="1100" b="1" i="0" strike="noStrike">
              <a:solidFill>
                <a:srgbClr val="FFFFFF"/>
              </a:solidFill>
              <a:latin typeface="ＭＳ Ｐゴシック"/>
              <a:ea typeface="ＭＳ Ｐゴシック"/>
            </a:rPr>
            <a:t>５２，１６５人</a:t>
          </a:r>
        </a:p>
        <a:p xmlns:a="http://schemas.openxmlformats.org/drawingml/2006/main">
          <a:pPr algn="ctr" rtl="0">
            <a:lnSpc>
              <a:spcPts val="1200"/>
            </a:lnSpc>
            <a:defRPr sz="1000"/>
          </a:pPr>
          <a:r>
            <a:rPr lang="ja-JP" altLang="en-US" sz="1100" b="1" i="0" strike="noStrike">
              <a:solidFill>
                <a:srgbClr val="FFFFFF"/>
              </a:solidFill>
              <a:latin typeface="ＭＳ Ｐゴシック"/>
              <a:ea typeface="ＭＳ Ｐゴシック"/>
            </a:rPr>
            <a:t>（中学校生徒数最大）</a:t>
          </a:r>
        </a:p>
        <a:p xmlns:a="http://schemas.openxmlformats.org/drawingml/2006/main">
          <a:pPr algn="ctr" rtl="0">
            <a:lnSpc>
              <a:spcPts val="1200"/>
            </a:lnSpc>
            <a:defRPr sz="1000"/>
          </a:pPr>
          <a:endParaRPr lang="ja-JP" altLang="en-US" sz="1100" b="1" i="0" strike="noStrike">
            <a:solidFill>
              <a:srgbClr val="FFFFFF"/>
            </a:solidFill>
            <a:latin typeface="ＭＳ Ｐゴシック"/>
            <a:ea typeface="ＭＳ Ｐゴシック"/>
          </a:endParaRPr>
        </a:p>
      </cdr:txBody>
    </cdr:sp>
  </cdr:relSizeAnchor>
  <cdr:relSizeAnchor xmlns:cdr="http://schemas.openxmlformats.org/drawingml/2006/chartDrawing">
    <cdr:from>
      <cdr:x>0.2132</cdr:x>
      <cdr:y>0.00279</cdr:y>
    </cdr:from>
    <cdr:to>
      <cdr:x>0.40211</cdr:x>
      <cdr:y>0.14023</cdr:y>
    </cdr:to>
    <cdr:sp macro="" textlink="">
      <cdr:nvSpPr>
        <cdr:cNvPr id="27652" name="AutoShape 3"/>
        <cdr:cNvSpPr>
          <a:spLocks xmlns:a="http://schemas.openxmlformats.org/drawingml/2006/main" noChangeArrowheads="1"/>
        </cdr:cNvSpPr>
      </cdr:nvSpPr>
      <cdr:spPr bwMode="auto">
        <a:xfrm xmlns:a="http://schemas.openxmlformats.org/drawingml/2006/main" flipH="1">
          <a:off x="1788248" y="14205"/>
          <a:ext cx="1584512" cy="699782"/>
        </a:xfrm>
        <a:prstGeom xmlns:a="http://schemas.openxmlformats.org/drawingml/2006/main" prst="wedgeRoundRectCallout">
          <a:avLst>
            <a:gd name="adj1" fmla="val -62398"/>
            <a:gd name="adj2" fmla="val 49787"/>
            <a:gd name="adj3" fmla="val 16667"/>
          </a:avLst>
        </a:prstGeom>
        <a:solidFill xmlns:a="http://schemas.openxmlformats.org/drawingml/2006/main">
          <a:srgbClr val="FF6600"/>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FFFFFF"/>
              </a:solidFill>
              <a:latin typeface="ＭＳ Ｐゴシック"/>
              <a:ea typeface="ＭＳ Ｐゴシック"/>
            </a:rPr>
            <a:t>昭和５７年</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１０５，９７９人</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（小学校児童数最大）</a:t>
          </a:r>
          <a:endParaRPr lang="ja-JP" altLang="en-US"/>
        </a:p>
      </cdr:txBody>
    </cdr:sp>
  </cdr:relSizeAnchor>
  <cdr:relSizeAnchor xmlns:cdr="http://schemas.openxmlformats.org/drawingml/2006/chartDrawing">
    <cdr:from>
      <cdr:x>0.0291</cdr:x>
      <cdr:y>0.28069</cdr:y>
    </cdr:from>
    <cdr:to>
      <cdr:x>0.24524</cdr:x>
      <cdr:y>0.34781</cdr:y>
    </cdr:to>
    <cdr:sp macro="" textlink="">
      <cdr:nvSpPr>
        <cdr:cNvPr id="3080" name="Text Box 8"/>
        <cdr:cNvSpPr txBox="1">
          <a:spLocks xmlns:a="http://schemas.openxmlformats.org/drawingml/2006/main" noChangeArrowheads="1"/>
        </cdr:cNvSpPr>
      </cdr:nvSpPr>
      <cdr:spPr bwMode="auto">
        <a:xfrm xmlns:a="http://schemas.openxmlformats.org/drawingml/2006/main">
          <a:off x="289530" y="1619246"/>
          <a:ext cx="2126644" cy="38113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strike="noStrike">
              <a:solidFill>
                <a:srgbClr val="000000"/>
              </a:solidFill>
              <a:latin typeface="ＭＳ Ｐゴシック"/>
              <a:ea typeface="ＭＳ Ｐゴシック"/>
            </a:rPr>
            <a:t>（注）学校数には分校を含む。</a:t>
          </a:r>
        </a:p>
      </cdr:txBody>
    </cdr:sp>
  </cdr:relSizeAnchor>
  <cdr:relSizeAnchor xmlns:cdr="http://schemas.openxmlformats.org/drawingml/2006/chartDrawing">
    <cdr:from>
      <cdr:x>0.76435</cdr:x>
      <cdr:y>0.07111</cdr:y>
    </cdr:from>
    <cdr:to>
      <cdr:x>0.89464</cdr:x>
      <cdr:y>0.18358</cdr:y>
    </cdr:to>
    <cdr:sp macro="" textlink="">
      <cdr:nvSpPr>
        <cdr:cNvPr id="3077" name="AutoShape 5"/>
        <cdr:cNvSpPr>
          <a:spLocks xmlns:a="http://schemas.openxmlformats.org/drawingml/2006/main" noChangeArrowheads="1"/>
        </cdr:cNvSpPr>
      </cdr:nvSpPr>
      <cdr:spPr bwMode="auto">
        <a:xfrm xmlns:a="http://schemas.openxmlformats.org/drawingml/2006/main">
          <a:off x="7730514" y="406510"/>
          <a:ext cx="1315207" cy="629300"/>
        </a:xfrm>
        <a:prstGeom xmlns:a="http://schemas.openxmlformats.org/drawingml/2006/main" prst="wedgeRectCallout">
          <a:avLst>
            <a:gd name="adj1" fmla="val 79120"/>
            <a:gd name="adj2" fmla="val 132856"/>
          </a:avLst>
        </a:prstGeom>
        <a:solidFill xmlns:a="http://schemas.openxmlformats.org/drawingml/2006/main">
          <a:schemeClr val="bg1"/>
        </a:solidFill>
        <a:ln xmlns:a="http://schemas.openxmlformats.org/drawingml/2006/main" w="28575" algn="ctr">
          <a:solidFill>
            <a:srgbClr val="FF66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令和７年　</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８２，２０７人</a:t>
          </a:r>
          <a:endParaRPr lang="ja-JP" altLang="en-US"/>
        </a:p>
      </cdr:txBody>
    </cdr:sp>
  </cdr:relSizeAnchor>
  <cdr:relSizeAnchor xmlns:cdr="http://schemas.openxmlformats.org/drawingml/2006/chartDrawing">
    <cdr:from>
      <cdr:x>0.79396</cdr:x>
      <cdr:y>0.73312</cdr:y>
    </cdr:from>
    <cdr:to>
      <cdr:x>0.89894</cdr:x>
      <cdr:y>0.83163</cdr:y>
    </cdr:to>
    <cdr:sp macro="" textlink="">
      <cdr:nvSpPr>
        <cdr:cNvPr id="27650" name="AutoShape 6"/>
        <cdr:cNvSpPr>
          <a:spLocks xmlns:a="http://schemas.openxmlformats.org/drawingml/2006/main" noChangeArrowheads="1"/>
        </cdr:cNvSpPr>
      </cdr:nvSpPr>
      <cdr:spPr bwMode="auto">
        <a:xfrm xmlns:a="http://schemas.openxmlformats.org/drawingml/2006/main">
          <a:off x="6659462" y="3732713"/>
          <a:ext cx="880536" cy="501582"/>
        </a:xfrm>
        <a:prstGeom xmlns:a="http://schemas.openxmlformats.org/drawingml/2006/main" prst="wedgeRectCallout">
          <a:avLst>
            <a:gd name="adj1" fmla="val 82036"/>
            <a:gd name="adj2" fmla="val -150000"/>
          </a:avLst>
        </a:prstGeom>
        <a:solidFill xmlns:a="http://schemas.openxmlformats.org/drawingml/2006/main">
          <a:srgbClr val="FFFFFF"/>
        </a:solidFill>
        <a:ln xmlns:a="http://schemas.openxmlformats.org/drawingml/2006/main" w="28575" algn="ctr">
          <a:solidFill>
            <a:srgbClr val="00008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defRPr sz="1000"/>
          </a:pPr>
          <a:r>
            <a:rPr lang="ja-JP" altLang="en-US" sz="1100" b="1" i="0" u="none" strike="noStrike" baseline="0">
              <a:solidFill>
                <a:srgbClr val="000000"/>
              </a:solidFill>
              <a:latin typeface="ＭＳ Ｐゴシック"/>
              <a:ea typeface="ＭＳ Ｐゴシック"/>
            </a:rPr>
            <a:t>令和７年</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３９，２０４人</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TA\&#12487;&#12540;&#12479;.WK4"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65330;&#65303;\&#9734;&#35519;&#26619;&#24195;&#22577;&#38306;&#20418;\&#20816;&#31461;&#29983;&#24466;&#25968;&#19968;&#35239;\&#25126;&#24460;&#25512;&#31227;\R7&#25126;&#24460;&#25512;&#35336;&#12464;&#12521;&#12501;.xls" TargetMode="External"/><Relationship Id="rId1" Type="http://schemas.openxmlformats.org/officeDocument/2006/relationships/externalLinkPath" Target="/&#65330;&#65303;/&#9734;&#35519;&#26619;&#24195;&#22577;&#38306;&#20418;/&#20816;&#31461;&#29983;&#24466;&#25968;&#19968;&#35239;/&#25126;&#24460;&#25512;&#31227;/R7&#25126;&#24460;&#25512;&#35336;&#12464;&#12521;&#125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65330;&#65303;\&#9734;&#35519;&#26619;&#24195;&#22577;&#38306;&#20418;\&#35519;&#26619;&#32113;&#35336;\&#12295;&#12304;&#27704;&#24180;&#12305;&#23398;&#26657;&#22522;&#26412;&#35519;&#26619;&#12487;&#12540;&#12479;&#65288;H14~&#65289;\R7nd\&#20816;&#31461;&#29983;&#24466;&#25968;\&#12304;&#28168;&#12305;R7%20&#23567;&#23398;&#26657;&#20816;&#31461;&#25968;250602.xls" TargetMode="External"/><Relationship Id="rId1" Type="http://schemas.openxmlformats.org/officeDocument/2006/relationships/externalLinkPath" Target="/&#65330;&#65303;/&#9734;&#35519;&#26619;&#24195;&#22577;&#38306;&#20418;/&#35519;&#26619;&#32113;&#35336;/&#12295;&#12304;&#27704;&#24180;&#12305;&#23398;&#26657;&#22522;&#26412;&#35519;&#26619;&#12487;&#12540;&#12479;&#65288;H14~&#65289;/R7nd/&#20816;&#31461;&#29983;&#24466;&#25968;/&#12304;&#28168;&#12305;R7%20&#23567;&#23398;&#26657;&#20816;&#31461;&#25968;250602.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65330;&#65303;\&#9734;&#35519;&#26619;&#24195;&#22577;&#38306;&#20418;\&#35519;&#26619;&#32113;&#35336;\&#12295;&#12304;&#27704;&#24180;&#12305;&#23398;&#26657;&#22522;&#26412;&#35519;&#26619;&#12487;&#12540;&#12479;&#65288;H14~&#65289;\R7nd\&#20816;&#31461;&#29983;&#24466;&#25968;\&#12304;&#28168;&#12305;R7%20&#20013;&#23398;&#26657;&#29983;&#24466;&#25968;.xls" TargetMode="External"/><Relationship Id="rId1" Type="http://schemas.openxmlformats.org/officeDocument/2006/relationships/externalLinkPath" Target="/&#65330;&#65303;/&#9734;&#35519;&#26619;&#24195;&#22577;&#38306;&#20418;/&#35519;&#26619;&#32113;&#35336;/&#12295;&#12304;&#27704;&#24180;&#12305;&#23398;&#26657;&#22522;&#26412;&#35519;&#26619;&#12487;&#12540;&#12479;&#65288;H14~&#65289;/R7nd/&#20816;&#31461;&#29983;&#24466;&#25968;/&#12304;&#28168;&#12305;R7%20&#20013;&#23398;&#26657;&#29983;&#24466;&#25968;.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65330;&#65303;\&#9734;&#35519;&#26619;&#24195;&#22577;&#38306;&#20418;\&#35519;&#26619;&#32113;&#35336;\&#12295;&#12304;&#27704;&#24180;&#12305;&#23398;&#26657;&#22522;&#26412;&#35519;&#26619;&#12487;&#12540;&#12479;&#65288;H14~&#65289;\R7nd\&#20816;&#31461;&#29983;&#24466;&#25968;\&#12304;&#28168;&#12305;R7%20&#39640;&#29983;&#24466;&#25968;.xls" TargetMode="External"/><Relationship Id="rId1" Type="http://schemas.openxmlformats.org/officeDocument/2006/relationships/externalLinkPath" Target="/&#65330;&#65303;/&#9734;&#35519;&#26619;&#24195;&#22577;&#38306;&#20418;/&#35519;&#26619;&#32113;&#35336;/&#12295;&#12304;&#27704;&#24180;&#12305;&#23398;&#26657;&#22522;&#26412;&#35519;&#26619;&#12487;&#12540;&#12479;&#65288;H14~&#65289;/R7nd/&#20816;&#31461;&#29983;&#24466;&#25968;/&#12304;&#28168;&#12305;R7%20&#39640;&#29983;&#24466;&#25968;.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65330;&#65303;\&#9734;&#35519;&#26619;&#24195;&#22577;&#38306;&#20418;\&#35519;&#26619;&#32113;&#35336;\&#12295;&#12304;&#27704;&#24180;&#12305;&#23398;&#26657;&#22522;&#26412;&#35519;&#26619;&#12487;&#12540;&#12479;&#65288;H14~&#65289;\R7nd\&#20816;&#31461;&#29983;&#24466;&#25968;\&#12304;&#28168;&#12305;R7%20&#29305;&#21029;&#25903;&#25588;&#23398;&#26657;&#20816;&#31461;&#29983;&#24466;&#25968;.xls" TargetMode="External"/><Relationship Id="rId1" Type="http://schemas.openxmlformats.org/officeDocument/2006/relationships/externalLinkPath" Target="/&#65330;&#65303;/&#9734;&#35519;&#26619;&#24195;&#22577;&#38306;&#20418;/&#35519;&#26619;&#32113;&#35336;/&#12295;&#12304;&#27704;&#24180;&#12305;&#23398;&#26657;&#22522;&#26412;&#35519;&#26619;&#12487;&#12540;&#12479;&#65288;H14~&#65289;/R7nd/&#20816;&#31461;&#29983;&#24466;&#25968;/&#12304;&#28168;&#12305;R7%20&#29305;&#21029;&#25903;&#25588;&#23398;&#26657;&#20816;&#31461;&#29983;&#24466;&#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グラフ（できあがり）"/>
      <sheetName val="Sheet1"/>
      <sheetName val="元データ"/>
      <sheetName val="Sheet"/>
      <sheetName val="Sheet2"/>
    </sheetNames>
    <sheetDataSet>
      <sheetData sheetId="0"/>
      <sheetData sheetId="1"/>
      <sheetData sheetId="2">
        <row r="5">
          <cell r="A5" t="str">
            <v>昭和24年</v>
          </cell>
          <cell r="B5">
            <v>34</v>
          </cell>
          <cell r="C5">
            <v>19</v>
          </cell>
          <cell r="E5" t="str">
            <v>昭和24年</v>
          </cell>
          <cell r="F5">
            <v>42058</v>
          </cell>
          <cell r="G5">
            <v>15642</v>
          </cell>
        </row>
        <row r="6">
          <cell r="A6" t="str">
            <v>25年</v>
          </cell>
          <cell r="B6">
            <v>36</v>
          </cell>
          <cell r="C6">
            <v>19</v>
          </cell>
          <cell r="E6" t="str">
            <v>25年</v>
          </cell>
          <cell r="F6">
            <v>45061</v>
          </cell>
          <cell r="G6">
            <v>17049</v>
          </cell>
        </row>
        <row r="7">
          <cell r="A7" t="str">
            <v>26年</v>
          </cell>
          <cell r="B7">
            <v>36</v>
          </cell>
          <cell r="C7">
            <v>19</v>
          </cell>
          <cell r="E7" t="str">
            <v>26年</v>
          </cell>
          <cell r="F7">
            <v>48262</v>
          </cell>
          <cell r="G7">
            <v>17446</v>
          </cell>
        </row>
        <row r="8">
          <cell r="A8" t="str">
            <v>27年</v>
          </cell>
          <cell r="B8">
            <v>38</v>
          </cell>
          <cell r="C8">
            <v>20</v>
          </cell>
          <cell r="E8" t="str">
            <v>27年</v>
          </cell>
          <cell r="F8">
            <v>49117</v>
          </cell>
          <cell r="G8">
            <v>19598</v>
          </cell>
        </row>
        <row r="9">
          <cell r="A9" t="str">
            <v>28年</v>
          </cell>
          <cell r="B9">
            <v>40</v>
          </cell>
          <cell r="C9">
            <v>21</v>
          </cell>
          <cell r="E9" t="str">
            <v>28年</v>
          </cell>
          <cell r="F9">
            <v>51327</v>
          </cell>
          <cell r="G9">
            <v>22082</v>
          </cell>
        </row>
        <row r="10">
          <cell r="A10" t="str">
            <v>29年</v>
          </cell>
          <cell r="B10">
            <v>42</v>
          </cell>
          <cell r="C10">
            <v>22</v>
          </cell>
          <cell r="E10" t="str">
            <v>29年</v>
          </cell>
          <cell r="F10">
            <v>55146</v>
          </cell>
          <cell r="G10">
            <v>25253</v>
          </cell>
        </row>
        <row r="11">
          <cell r="A11" t="str">
            <v>30年</v>
          </cell>
          <cell r="B11">
            <v>54</v>
          </cell>
          <cell r="C11">
            <v>26</v>
          </cell>
          <cell r="E11" t="str">
            <v>30年</v>
          </cell>
          <cell r="F11">
            <v>68442</v>
          </cell>
          <cell r="G11">
            <v>28367</v>
          </cell>
        </row>
        <row r="12">
          <cell r="A12" t="str">
            <v>31年</v>
          </cell>
          <cell r="B12">
            <v>56</v>
          </cell>
          <cell r="C12">
            <v>27</v>
          </cell>
          <cell r="E12" t="str">
            <v>31年</v>
          </cell>
          <cell r="F12">
            <v>72356</v>
          </cell>
          <cell r="G12">
            <v>27804</v>
          </cell>
        </row>
        <row r="13">
          <cell r="A13" t="str">
            <v>32年</v>
          </cell>
          <cell r="B13">
            <v>59</v>
          </cell>
          <cell r="C13">
            <v>29</v>
          </cell>
          <cell r="E13" t="str">
            <v>32年</v>
          </cell>
          <cell r="F13">
            <v>75359</v>
          </cell>
          <cell r="G13">
            <v>27457</v>
          </cell>
        </row>
        <row r="14">
          <cell r="A14" t="str">
            <v>33年</v>
          </cell>
          <cell r="B14">
            <v>61</v>
          </cell>
          <cell r="C14">
            <v>31</v>
          </cell>
          <cell r="E14" t="str">
            <v>33年</v>
          </cell>
          <cell r="F14">
            <v>79646</v>
          </cell>
          <cell r="G14">
            <v>27665</v>
          </cell>
        </row>
        <row r="15">
          <cell r="A15" t="str">
            <v>34年</v>
          </cell>
          <cell r="B15">
            <v>63</v>
          </cell>
          <cell r="C15">
            <v>31</v>
          </cell>
          <cell r="E15" t="str">
            <v>34年</v>
          </cell>
          <cell r="F15">
            <v>79442</v>
          </cell>
          <cell r="G15">
            <v>28949</v>
          </cell>
        </row>
        <row r="16">
          <cell r="A16" t="str">
            <v>35年</v>
          </cell>
          <cell r="B16">
            <v>63</v>
          </cell>
          <cell r="C16">
            <v>32</v>
          </cell>
          <cell r="E16" t="str">
            <v>35年</v>
          </cell>
          <cell r="F16">
            <v>76305</v>
          </cell>
          <cell r="G16">
            <v>33084</v>
          </cell>
        </row>
        <row r="17">
          <cell r="A17" t="str">
            <v>36年</v>
          </cell>
          <cell r="B17">
            <v>71</v>
          </cell>
          <cell r="C17">
            <v>38</v>
          </cell>
          <cell r="E17" t="str">
            <v>36年</v>
          </cell>
          <cell r="F17">
            <v>74997</v>
          </cell>
          <cell r="G17">
            <v>42172</v>
          </cell>
        </row>
        <row r="18">
          <cell r="A18" t="str">
            <v>37年</v>
          </cell>
          <cell r="B18">
            <v>71</v>
          </cell>
          <cell r="C18">
            <v>39</v>
          </cell>
          <cell r="E18" t="str">
            <v>37年</v>
          </cell>
          <cell r="F18">
            <v>70749</v>
          </cell>
          <cell r="G18">
            <v>45081</v>
          </cell>
        </row>
        <row r="19">
          <cell r="A19" t="str">
            <v>38年</v>
          </cell>
          <cell r="B19">
            <v>72</v>
          </cell>
          <cell r="C19">
            <v>39</v>
          </cell>
          <cell r="E19" t="str">
            <v>38年</v>
          </cell>
          <cell r="F19">
            <v>67352</v>
          </cell>
          <cell r="G19">
            <v>44086</v>
          </cell>
        </row>
        <row r="20">
          <cell r="A20" t="str">
            <v>39年</v>
          </cell>
          <cell r="B20">
            <v>74</v>
          </cell>
          <cell r="C20">
            <v>39</v>
          </cell>
          <cell r="E20" t="str">
            <v>39年</v>
          </cell>
          <cell r="F20">
            <v>64987</v>
          </cell>
          <cell r="G20">
            <v>40797</v>
          </cell>
        </row>
        <row r="21">
          <cell r="A21" t="str">
            <v>40年</v>
          </cell>
          <cell r="B21">
            <v>75</v>
          </cell>
          <cell r="C21">
            <v>39</v>
          </cell>
          <cell r="E21" t="str">
            <v>40年</v>
          </cell>
          <cell r="F21">
            <v>64453</v>
          </cell>
          <cell r="G21">
            <v>37496</v>
          </cell>
        </row>
        <row r="22">
          <cell r="A22" t="str">
            <v>41年</v>
          </cell>
          <cell r="B22">
            <v>76</v>
          </cell>
          <cell r="C22">
            <v>38</v>
          </cell>
          <cell r="E22" t="str">
            <v>41年</v>
          </cell>
          <cell r="F22">
            <v>64621</v>
          </cell>
          <cell r="G22">
            <v>35068</v>
          </cell>
        </row>
        <row r="23">
          <cell r="A23" t="str">
            <v>42年</v>
          </cell>
          <cell r="B23">
            <v>76</v>
          </cell>
          <cell r="C23">
            <v>38</v>
          </cell>
          <cell r="E23" t="str">
            <v>42年</v>
          </cell>
          <cell r="F23">
            <v>65246</v>
          </cell>
          <cell r="G23">
            <v>32980</v>
          </cell>
        </row>
        <row r="24">
          <cell r="A24" t="str">
            <v>43年</v>
          </cell>
          <cell r="B24">
            <v>77</v>
          </cell>
          <cell r="C24">
            <v>38</v>
          </cell>
          <cell r="E24" t="str">
            <v>43年</v>
          </cell>
          <cell r="F24">
            <v>66321</v>
          </cell>
          <cell r="G24">
            <v>31667</v>
          </cell>
        </row>
        <row r="25">
          <cell r="A25" t="str">
            <v>44年</v>
          </cell>
          <cell r="B25">
            <v>78</v>
          </cell>
          <cell r="C25">
            <v>39</v>
          </cell>
          <cell r="E25" t="str">
            <v>44年</v>
          </cell>
          <cell r="F25">
            <v>67905</v>
          </cell>
          <cell r="G25">
            <v>30528</v>
          </cell>
        </row>
        <row r="26">
          <cell r="A26" t="str">
            <v>45年</v>
          </cell>
          <cell r="B26">
            <v>81</v>
          </cell>
          <cell r="C26">
            <v>39</v>
          </cell>
          <cell r="E26" t="str">
            <v>45年</v>
          </cell>
          <cell r="F26">
            <v>69968</v>
          </cell>
          <cell r="G26">
            <v>30368</v>
          </cell>
        </row>
        <row r="27">
          <cell r="A27" t="str">
            <v>46年</v>
          </cell>
          <cell r="B27">
            <v>87</v>
          </cell>
          <cell r="C27">
            <v>40</v>
          </cell>
          <cell r="E27" t="str">
            <v>46年</v>
          </cell>
          <cell r="F27">
            <v>73101</v>
          </cell>
          <cell r="G27">
            <v>31635</v>
          </cell>
        </row>
        <row r="28">
          <cell r="A28" t="str">
            <v>47年</v>
          </cell>
          <cell r="B28">
            <v>90</v>
          </cell>
          <cell r="C28">
            <v>41</v>
          </cell>
          <cell r="E28" t="str">
            <v>47年</v>
          </cell>
          <cell r="F28">
            <v>75641</v>
          </cell>
          <cell r="G28">
            <v>32634</v>
          </cell>
        </row>
        <row r="29">
          <cell r="A29" t="str">
            <v>48年</v>
          </cell>
          <cell r="B29">
            <v>91</v>
          </cell>
          <cell r="C29">
            <v>43</v>
          </cell>
          <cell r="E29" t="str">
            <v>48年</v>
          </cell>
          <cell r="F29">
            <v>77472</v>
          </cell>
          <cell r="G29">
            <v>33292</v>
          </cell>
        </row>
        <row r="30">
          <cell r="A30" t="str">
            <v>49年</v>
          </cell>
          <cell r="B30">
            <v>96</v>
          </cell>
          <cell r="C30">
            <v>45</v>
          </cell>
          <cell r="E30" t="str">
            <v>49年</v>
          </cell>
          <cell r="F30">
            <v>81180</v>
          </cell>
          <cell r="G30">
            <v>33452</v>
          </cell>
        </row>
        <row r="31">
          <cell r="A31" t="str">
            <v>50年</v>
          </cell>
          <cell r="B31">
            <v>104</v>
          </cell>
          <cell r="C31">
            <v>47</v>
          </cell>
          <cell r="E31" t="str">
            <v>50年</v>
          </cell>
          <cell r="F31">
            <v>86062</v>
          </cell>
          <cell r="G31">
            <v>34524</v>
          </cell>
        </row>
        <row r="32">
          <cell r="A32" t="str">
            <v>51年</v>
          </cell>
          <cell r="B32">
            <v>108</v>
          </cell>
          <cell r="C32">
            <v>48</v>
          </cell>
          <cell r="E32" t="str">
            <v>51年</v>
          </cell>
          <cell r="F32">
            <v>89397</v>
          </cell>
          <cell r="G32">
            <v>35555</v>
          </cell>
        </row>
        <row r="33">
          <cell r="A33" t="str">
            <v>52年</v>
          </cell>
          <cell r="B33">
            <v>111</v>
          </cell>
          <cell r="C33">
            <v>48</v>
          </cell>
          <cell r="E33" t="str">
            <v>52年</v>
          </cell>
          <cell r="F33">
            <v>92206</v>
          </cell>
          <cell r="G33">
            <v>37390</v>
          </cell>
        </row>
        <row r="34">
          <cell r="A34" t="str">
            <v>53年</v>
          </cell>
          <cell r="B34">
            <v>117</v>
          </cell>
          <cell r="C34">
            <v>50</v>
          </cell>
          <cell r="E34" t="str">
            <v>53年</v>
          </cell>
          <cell r="F34">
            <v>95526</v>
          </cell>
          <cell r="G34">
            <v>38907</v>
          </cell>
        </row>
        <row r="35">
          <cell r="A35" t="str">
            <v>54年</v>
          </cell>
          <cell r="B35">
            <v>120</v>
          </cell>
          <cell r="C35">
            <v>51</v>
          </cell>
          <cell r="E35" t="str">
            <v>54年</v>
          </cell>
          <cell r="F35">
            <v>100015</v>
          </cell>
          <cell r="G35">
            <v>39207</v>
          </cell>
        </row>
        <row r="36">
          <cell r="A36" t="str">
            <v>55年</v>
          </cell>
          <cell r="B36">
            <v>122</v>
          </cell>
          <cell r="C36">
            <v>53</v>
          </cell>
          <cell r="E36" t="str">
            <v>55年</v>
          </cell>
          <cell r="F36">
            <v>102765</v>
          </cell>
          <cell r="G36">
            <v>40804</v>
          </cell>
        </row>
        <row r="37">
          <cell r="A37" t="str">
            <v>56年</v>
          </cell>
          <cell r="B37">
            <v>125</v>
          </cell>
          <cell r="C37">
            <v>55</v>
          </cell>
          <cell r="E37" t="str">
            <v>56年</v>
          </cell>
          <cell r="F37">
            <v>105076</v>
          </cell>
          <cell r="G37">
            <v>42911</v>
          </cell>
        </row>
        <row r="38">
          <cell r="A38" t="str">
            <v>57年</v>
          </cell>
          <cell r="B38">
            <v>129</v>
          </cell>
          <cell r="C38">
            <v>55</v>
          </cell>
          <cell r="E38" t="str">
            <v>57年</v>
          </cell>
          <cell r="F38">
            <v>105979</v>
          </cell>
          <cell r="G38">
            <v>45813</v>
          </cell>
        </row>
        <row r="39">
          <cell r="A39" t="str">
            <v>58年</v>
          </cell>
          <cell r="B39">
            <v>130</v>
          </cell>
          <cell r="C39">
            <v>56</v>
          </cell>
          <cell r="E39" t="str">
            <v>58年</v>
          </cell>
          <cell r="F39">
            <v>105784</v>
          </cell>
          <cell r="G39">
            <v>46929</v>
          </cell>
        </row>
        <row r="40">
          <cell r="A40" t="str">
            <v>59年</v>
          </cell>
          <cell r="B40">
            <v>132</v>
          </cell>
          <cell r="C40">
            <v>57</v>
          </cell>
          <cell r="E40" t="str">
            <v>59年</v>
          </cell>
          <cell r="F40">
            <v>104550</v>
          </cell>
          <cell r="G40">
            <v>48070</v>
          </cell>
        </row>
        <row r="41">
          <cell r="A41" t="str">
            <v>60年</v>
          </cell>
          <cell r="B41">
            <v>134</v>
          </cell>
          <cell r="C41">
            <v>59</v>
          </cell>
          <cell r="E41" t="str">
            <v>60年</v>
          </cell>
          <cell r="F41">
            <v>102960</v>
          </cell>
          <cell r="G41">
            <v>49711</v>
          </cell>
        </row>
        <row r="42">
          <cell r="A42" t="str">
            <v>61年</v>
          </cell>
          <cell r="B42">
            <v>136</v>
          </cell>
          <cell r="C42">
            <v>59</v>
          </cell>
          <cell r="E42" t="str">
            <v>61年</v>
          </cell>
          <cell r="F42">
            <v>100953</v>
          </cell>
          <cell r="G42">
            <v>51439</v>
          </cell>
        </row>
        <row r="43">
          <cell r="A43" t="str">
            <v>62年</v>
          </cell>
          <cell r="B43">
            <v>138</v>
          </cell>
          <cell r="C43">
            <v>61</v>
          </cell>
          <cell r="E43" t="str">
            <v>62年</v>
          </cell>
          <cell r="F43">
            <v>98483</v>
          </cell>
          <cell r="G43">
            <v>52165</v>
          </cell>
        </row>
        <row r="44">
          <cell r="A44" t="str">
            <v>63年</v>
          </cell>
          <cell r="B44">
            <v>138</v>
          </cell>
          <cell r="C44">
            <v>63</v>
          </cell>
          <cell r="E44" t="str">
            <v>63年</v>
          </cell>
          <cell r="F44">
            <v>96672</v>
          </cell>
          <cell r="G44">
            <v>51447</v>
          </cell>
        </row>
        <row r="45">
          <cell r="A45" t="str">
            <v>平成元年</v>
          </cell>
          <cell r="B45">
            <v>141</v>
          </cell>
          <cell r="C45">
            <v>64</v>
          </cell>
          <cell r="E45" t="str">
            <v>平成元年</v>
          </cell>
          <cell r="F45">
            <v>95701</v>
          </cell>
          <cell r="G45">
            <v>49469</v>
          </cell>
        </row>
        <row r="46">
          <cell r="A46" t="str">
            <v>2年</v>
          </cell>
          <cell r="B46">
            <v>142</v>
          </cell>
          <cell r="C46">
            <v>65</v>
          </cell>
          <cell r="E46" t="str">
            <v>2年</v>
          </cell>
          <cell r="F46">
            <v>94445</v>
          </cell>
          <cell r="G46">
            <v>47785</v>
          </cell>
        </row>
        <row r="47">
          <cell r="A47" t="str">
            <v>3年</v>
          </cell>
          <cell r="B47">
            <v>142</v>
          </cell>
          <cell r="C47">
            <v>66</v>
          </cell>
          <cell r="E47" t="str">
            <v>3年</v>
          </cell>
          <cell r="F47">
            <v>92840</v>
          </cell>
          <cell r="G47">
            <v>46941</v>
          </cell>
        </row>
        <row r="48">
          <cell r="A48" t="str">
            <v>4年</v>
          </cell>
          <cell r="B48">
            <v>143</v>
          </cell>
          <cell r="C48">
            <v>67</v>
          </cell>
          <cell r="E48" t="str">
            <v>4年</v>
          </cell>
          <cell r="F48">
            <v>90855</v>
          </cell>
          <cell r="G48">
            <v>46261</v>
          </cell>
        </row>
        <row r="49">
          <cell r="A49" t="str">
            <v>5年</v>
          </cell>
          <cell r="B49">
            <v>145</v>
          </cell>
          <cell r="C49">
            <v>67</v>
          </cell>
          <cell r="E49" t="str">
            <v>5年</v>
          </cell>
          <cell r="F49">
            <v>88752</v>
          </cell>
          <cell r="G49">
            <v>45070</v>
          </cell>
        </row>
        <row r="50">
          <cell r="A50" t="str">
            <v>6年</v>
          </cell>
          <cell r="B50">
            <v>145</v>
          </cell>
          <cell r="C50">
            <v>67</v>
          </cell>
          <cell r="E50" t="str">
            <v>6年</v>
          </cell>
          <cell r="F50">
            <v>86354</v>
          </cell>
          <cell r="G50">
            <v>43467</v>
          </cell>
        </row>
        <row r="51">
          <cell r="A51" t="str">
            <v>7年</v>
          </cell>
          <cell r="B51">
            <v>146</v>
          </cell>
          <cell r="C51">
            <v>67</v>
          </cell>
          <cell r="E51" t="str">
            <v>7年</v>
          </cell>
          <cell r="F51">
            <v>83589</v>
          </cell>
          <cell r="G51">
            <v>42432</v>
          </cell>
        </row>
        <row r="52">
          <cell r="A52" t="str">
            <v>8年</v>
          </cell>
          <cell r="B52">
            <v>148</v>
          </cell>
          <cell r="C52">
            <v>67</v>
          </cell>
          <cell r="E52" t="str">
            <v>8年</v>
          </cell>
          <cell r="F52">
            <v>80912</v>
          </cell>
          <cell r="G52">
            <v>41977</v>
          </cell>
        </row>
        <row r="53">
          <cell r="A53" t="str">
            <v>9年</v>
          </cell>
          <cell r="B53">
            <v>148</v>
          </cell>
          <cell r="C53">
            <v>67</v>
          </cell>
          <cell r="E53" t="str">
            <v>9年</v>
          </cell>
          <cell r="F53">
            <v>78170</v>
          </cell>
          <cell r="G53">
            <v>41741</v>
          </cell>
        </row>
        <row r="54">
          <cell r="A54" t="str">
            <v>10年</v>
          </cell>
          <cell r="B54">
            <v>145</v>
          </cell>
          <cell r="C54">
            <v>67</v>
          </cell>
          <cell r="E54" t="str">
            <v>10年</v>
          </cell>
          <cell r="F54">
            <v>76287</v>
          </cell>
          <cell r="G54">
            <v>40988</v>
          </cell>
        </row>
        <row r="55">
          <cell r="A55" t="str">
            <v>11年</v>
          </cell>
          <cell r="B55">
            <v>145</v>
          </cell>
          <cell r="C55">
            <v>67</v>
          </cell>
          <cell r="E55" t="str">
            <v>11年</v>
          </cell>
          <cell r="F55">
            <v>74587</v>
          </cell>
          <cell r="G55">
            <v>40004</v>
          </cell>
        </row>
        <row r="56">
          <cell r="A56" t="str">
            <v>12年</v>
          </cell>
          <cell r="B56">
            <v>145</v>
          </cell>
          <cell r="C56">
            <v>68</v>
          </cell>
          <cell r="E56" t="str">
            <v>12年</v>
          </cell>
          <cell r="F56">
            <v>73466</v>
          </cell>
          <cell r="G56">
            <v>38417</v>
          </cell>
        </row>
        <row r="57">
          <cell r="A57" t="str">
            <v>13年</v>
          </cell>
          <cell r="B57">
            <v>145</v>
          </cell>
          <cell r="C57">
            <v>68</v>
          </cell>
          <cell r="E57" t="str">
            <v>13年</v>
          </cell>
          <cell r="F57">
            <v>73155</v>
          </cell>
          <cell r="G57">
            <v>37271</v>
          </cell>
        </row>
        <row r="58">
          <cell r="A58" t="str">
            <v>14年</v>
          </cell>
          <cell r="B58">
            <v>145</v>
          </cell>
          <cell r="C58">
            <v>68</v>
          </cell>
          <cell r="E58" t="str">
            <v>14年</v>
          </cell>
          <cell r="F58">
            <v>73268</v>
          </cell>
          <cell r="G58">
            <v>35839</v>
          </cell>
        </row>
        <row r="59">
          <cell r="A59" t="str">
            <v>15年</v>
          </cell>
          <cell r="B59">
            <v>145</v>
          </cell>
          <cell r="C59">
            <v>68</v>
          </cell>
          <cell r="E59" t="str">
            <v>15年</v>
          </cell>
          <cell r="F59">
            <v>73703</v>
          </cell>
          <cell r="G59">
            <v>34858</v>
          </cell>
        </row>
        <row r="60">
          <cell r="A60" t="str">
            <v>16年</v>
          </cell>
          <cell r="B60">
            <v>145</v>
          </cell>
          <cell r="C60">
            <v>68</v>
          </cell>
          <cell r="E60" t="str">
            <v>16年</v>
          </cell>
          <cell r="F60">
            <v>73931</v>
          </cell>
          <cell r="G60">
            <v>34288</v>
          </cell>
        </row>
        <row r="61">
          <cell r="A61" t="str">
            <v>17年</v>
          </cell>
          <cell r="B61">
            <v>145</v>
          </cell>
          <cell r="C61">
            <v>68</v>
          </cell>
          <cell r="E61" t="str">
            <v>17年</v>
          </cell>
          <cell r="F61">
            <v>74265</v>
          </cell>
          <cell r="G61">
            <v>34107</v>
          </cell>
        </row>
        <row r="62">
          <cell r="A62" t="str">
            <v>18年</v>
          </cell>
          <cell r="B62">
            <v>145</v>
          </cell>
          <cell r="C62">
            <v>68</v>
          </cell>
          <cell r="E62" t="str">
            <v>18年</v>
          </cell>
          <cell r="F62">
            <v>75016</v>
          </cell>
          <cell r="G62">
            <v>34153</v>
          </cell>
        </row>
        <row r="63">
          <cell r="A63" t="str">
            <v>19年</v>
          </cell>
          <cell r="B63">
            <v>147</v>
          </cell>
          <cell r="C63">
            <v>68</v>
          </cell>
          <cell r="E63" t="str">
            <v>19年</v>
          </cell>
          <cell r="F63">
            <v>75212</v>
          </cell>
          <cell r="G63">
            <v>34476</v>
          </cell>
        </row>
        <row r="64">
          <cell r="A64" t="str">
            <v>20年</v>
          </cell>
          <cell r="B64">
            <v>147</v>
          </cell>
          <cell r="C64">
            <v>69</v>
          </cell>
          <cell r="E64" t="str">
            <v>20年</v>
          </cell>
          <cell r="F64">
            <v>75818</v>
          </cell>
          <cell r="G64">
            <v>34588</v>
          </cell>
        </row>
        <row r="65">
          <cell r="A65" t="str">
            <v>21年</v>
          </cell>
          <cell r="B65">
            <v>147</v>
          </cell>
          <cell r="C65">
            <v>69</v>
          </cell>
          <cell r="E65" t="str">
            <v>21年</v>
          </cell>
          <cell r="F65">
            <v>76016</v>
          </cell>
          <cell r="G65">
            <v>34970</v>
          </cell>
        </row>
        <row r="66">
          <cell r="A66" t="str">
            <v>22年</v>
          </cell>
          <cell r="B66">
            <v>146</v>
          </cell>
          <cell r="C66">
            <v>69</v>
          </cell>
          <cell r="E66" t="str">
            <v>22年</v>
          </cell>
          <cell r="F66">
            <v>76021</v>
          </cell>
          <cell r="G66">
            <v>35049</v>
          </cell>
        </row>
        <row r="67">
          <cell r="A67" t="str">
            <v>23年</v>
          </cell>
          <cell r="B67">
            <v>146</v>
          </cell>
          <cell r="C67">
            <v>69</v>
          </cell>
          <cell r="E67" t="str">
            <v>23年</v>
          </cell>
          <cell r="F67">
            <v>75925</v>
          </cell>
          <cell r="G67">
            <v>35451</v>
          </cell>
        </row>
        <row r="68">
          <cell r="A68" t="str">
            <v>24年</v>
          </cell>
          <cell r="B68">
            <v>145</v>
          </cell>
          <cell r="C68">
            <v>69</v>
          </cell>
          <cell r="E68" t="str">
            <v>24年</v>
          </cell>
          <cell r="F68">
            <v>75683</v>
          </cell>
          <cell r="G68">
            <v>35609</v>
          </cell>
        </row>
        <row r="69">
          <cell r="A69" t="str">
            <v>25年</v>
          </cell>
          <cell r="B69">
            <v>145</v>
          </cell>
          <cell r="C69">
            <v>69</v>
          </cell>
          <cell r="E69" t="str">
            <v>25年</v>
          </cell>
          <cell r="F69">
            <v>76057</v>
          </cell>
          <cell r="G69">
            <v>35762</v>
          </cell>
        </row>
        <row r="70">
          <cell r="A70" t="str">
            <v>26年</v>
          </cell>
          <cell r="B70">
            <v>143</v>
          </cell>
          <cell r="C70">
            <v>69</v>
          </cell>
          <cell r="E70" t="str">
            <v>26年</v>
          </cell>
          <cell r="F70">
            <v>76774</v>
          </cell>
          <cell r="G70">
            <v>36060</v>
          </cell>
        </row>
        <row r="71">
          <cell r="A71" t="str">
            <v>27年</v>
          </cell>
          <cell r="B71">
            <v>143</v>
          </cell>
          <cell r="C71">
            <v>69</v>
          </cell>
          <cell r="E71" t="str">
            <v>27年</v>
          </cell>
          <cell r="F71">
            <v>77544</v>
          </cell>
          <cell r="G71">
            <v>36142</v>
          </cell>
        </row>
        <row r="72">
          <cell r="A72" t="str">
            <v>28年</v>
          </cell>
          <cell r="B72">
            <v>143</v>
          </cell>
          <cell r="C72">
            <v>69</v>
          </cell>
          <cell r="F72">
            <v>78730</v>
          </cell>
          <cell r="G72">
            <v>36075</v>
          </cell>
        </row>
        <row r="73">
          <cell r="A73" t="str">
            <v>29年</v>
          </cell>
          <cell r="B73">
            <v>144</v>
          </cell>
          <cell r="C73">
            <v>69</v>
          </cell>
          <cell r="F73">
            <v>80077</v>
          </cell>
          <cell r="G73">
            <v>35735</v>
          </cell>
        </row>
        <row r="74">
          <cell r="A74" t="str">
            <v>30年</v>
          </cell>
          <cell r="B74">
            <v>144</v>
          </cell>
          <cell r="C74">
            <v>69</v>
          </cell>
          <cell r="F74">
            <v>81615</v>
          </cell>
          <cell r="G74">
            <v>35183</v>
          </cell>
        </row>
        <row r="75">
          <cell r="A75" t="str">
            <v>令和元年</v>
          </cell>
          <cell r="B75">
            <v>145</v>
          </cell>
          <cell r="C75">
            <v>69</v>
          </cell>
          <cell r="F75">
            <v>82303</v>
          </cell>
          <cell r="G75">
            <v>35478</v>
          </cell>
        </row>
        <row r="76">
          <cell r="A76" t="str">
            <v>2年</v>
          </cell>
          <cell r="B76">
            <v>145</v>
          </cell>
          <cell r="C76">
            <v>69</v>
          </cell>
          <cell r="F76">
            <v>82741</v>
          </cell>
          <cell r="G76">
            <v>36405</v>
          </cell>
        </row>
        <row r="77">
          <cell r="A77" t="str">
            <v>3年</v>
          </cell>
          <cell r="B77">
            <v>145</v>
          </cell>
          <cell r="C77">
            <v>69</v>
          </cell>
          <cell r="F77">
            <v>83008</v>
          </cell>
          <cell r="G77">
            <v>37745</v>
          </cell>
        </row>
        <row r="78">
          <cell r="A78" t="str">
            <v>4年</v>
          </cell>
          <cell r="B78">
            <v>145</v>
          </cell>
          <cell r="C78">
            <v>70</v>
          </cell>
          <cell r="F78">
            <v>83170</v>
          </cell>
          <cell r="G78">
            <v>38436</v>
          </cell>
        </row>
        <row r="79">
          <cell r="A79" t="str">
            <v>5年</v>
          </cell>
          <cell r="B79">
            <v>146</v>
          </cell>
          <cell r="C79">
            <v>70</v>
          </cell>
          <cell r="F79">
            <v>82843</v>
          </cell>
          <cell r="G79">
            <v>38796</v>
          </cell>
        </row>
        <row r="80">
          <cell r="A80" t="str">
            <v>6年</v>
          </cell>
          <cell r="B80">
            <v>147</v>
          </cell>
          <cell r="C80">
            <v>70</v>
          </cell>
          <cell r="F80">
            <v>82772</v>
          </cell>
          <cell r="G80">
            <v>39156</v>
          </cell>
        </row>
        <row r="81">
          <cell r="A81" t="str">
            <v>7年</v>
          </cell>
          <cell r="B81">
            <v>147</v>
          </cell>
          <cell r="C81">
            <v>70</v>
          </cell>
          <cell r="F81">
            <v>82207</v>
          </cell>
          <cell r="G81">
            <v>39204</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ソート不可）"/>
      <sheetName val="他課渡(速報前データ)"/>
      <sheetName val="東区"/>
      <sheetName val="博多区"/>
      <sheetName val="中央区"/>
      <sheetName val="南区"/>
      <sheetName val="城南区"/>
      <sheetName val="早良区"/>
      <sheetName val="西区"/>
      <sheetName val="全市"/>
      <sheetName val="学校別児童数"/>
      <sheetName val="速報合計用"/>
      <sheetName val="互換性レポート"/>
    </sheetNames>
    <sheetDataSet>
      <sheetData sheetId="0">
        <row r="3">
          <cell r="H3">
            <v>3</v>
          </cell>
          <cell r="I3">
            <v>3</v>
          </cell>
          <cell r="J3">
            <v>3</v>
          </cell>
          <cell r="K3">
            <v>3</v>
          </cell>
          <cell r="L3">
            <v>2</v>
          </cell>
          <cell r="M3">
            <v>3</v>
          </cell>
          <cell r="O3">
            <v>5</v>
          </cell>
          <cell r="T3">
            <v>43</v>
          </cell>
          <cell r="U3">
            <v>44</v>
          </cell>
          <cell r="V3">
            <v>56</v>
          </cell>
          <cell r="W3">
            <v>44</v>
          </cell>
          <cell r="X3">
            <v>39</v>
          </cell>
          <cell r="Y3">
            <v>65</v>
          </cell>
          <cell r="Z3">
            <v>46</v>
          </cell>
          <cell r="AA3">
            <v>45</v>
          </cell>
          <cell r="AB3">
            <v>42</v>
          </cell>
          <cell r="AC3">
            <v>33</v>
          </cell>
          <cell r="AD3">
            <v>65</v>
          </cell>
          <cell r="AE3">
            <v>45</v>
          </cell>
          <cell r="AG3">
            <v>2</v>
          </cell>
          <cell r="AH3">
            <v>5</v>
          </cell>
          <cell r="AI3">
            <v>4</v>
          </cell>
          <cell r="AJ3">
            <v>4</v>
          </cell>
          <cell r="AK3">
            <v>5</v>
          </cell>
          <cell r="AL3">
            <v>5</v>
          </cell>
        </row>
        <row r="4">
          <cell r="H4">
            <v>3</v>
          </cell>
          <cell r="I4">
            <v>3</v>
          </cell>
          <cell r="J4">
            <v>3</v>
          </cell>
          <cell r="K4">
            <v>3</v>
          </cell>
          <cell r="L4">
            <v>4</v>
          </cell>
          <cell r="M4">
            <v>4</v>
          </cell>
          <cell r="O4">
            <v>5</v>
          </cell>
          <cell r="T4">
            <v>44</v>
          </cell>
          <cell r="U4">
            <v>48</v>
          </cell>
          <cell r="V4">
            <v>46</v>
          </cell>
          <cell r="W4">
            <v>59</v>
          </cell>
          <cell r="X4">
            <v>58</v>
          </cell>
          <cell r="Y4">
            <v>40</v>
          </cell>
          <cell r="Z4">
            <v>59</v>
          </cell>
          <cell r="AA4">
            <v>50</v>
          </cell>
          <cell r="AB4">
            <v>61</v>
          </cell>
          <cell r="AC4">
            <v>50</v>
          </cell>
          <cell r="AD4">
            <v>57</v>
          </cell>
          <cell r="AE4">
            <v>55</v>
          </cell>
          <cell r="AG4">
            <v>11</v>
          </cell>
          <cell r="AH4">
            <v>3</v>
          </cell>
          <cell r="AI4">
            <v>4</v>
          </cell>
          <cell r="AJ4">
            <v>8</v>
          </cell>
          <cell r="AK4">
            <v>1</v>
          </cell>
          <cell r="AL4">
            <v>2</v>
          </cell>
        </row>
        <row r="5">
          <cell r="H5">
            <v>5</v>
          </cell>
          <cell r="I5">
            <v>5</v>
          </cell>
          <cell r="J5">
            <v>5</v>
          </cell>
          <cell r="K5">
            <v>6</v>
          </cell>
          <cell r="L5">
            <v>5</v>
          </cell>
          <cell r="M5">
            <v>6</v>
          </cell>
          <cell r="O5">
            <v>5</v>
          </cell>
          <cell r="T5">
            <v>64</v>
          </cell>
          <cell r="U5">
            <v>82</v>
          </cell>
          <cell r="V5">
            <v>90</v>
          </cell>
          <cell r="W5">
            <v>69</v>
          </cell>
          <cell r="X5">
            <v>79</v>
          </cell>
          <cell r="Y5">
            <v>98</v>
          </cell>
          <cell r="Z5">
            <v>97</v>
          </cell>
          <cell r="AA5">
            <v>96</v>
          </cell>
          <cell r="AB5">
            <v>80</v>
          </cell>
          <cell r="AC5">
            <v>73</v>
          </cell>
          <cell r="AD5">
            <v>94</v>
          </cell>
          <cell r="AE5">
            <v>97</v>
          </cell>
          <cell r="AG5">
            <v>4</v>
          </cell>
          <cell r="AH5">
            <v>3</v>
          </cell>
          <cell r="AI5">
            <v>6</v>
          </cell>
          <cell r="AJ5">
            <v>7</v>
          </cell>
          <cell r="AK5">
            <v>5</v>
          </cell>
          <cell r="AL5">
            <v>2</v>
          </cell>
        </row>
        <row r="6">
          <cell r="H6">
            <v>1</v>
          </cell>
          <cell r="I6">
            <v>1</v>
          </cell>
          <cell r="J6">
            <v>1</v>
          </cell>
          <cell r="K6">
            <v>1</v>
          </cell>
          <cell r="L6">
            <v>1</v>
          </cell>
          <cell r="M6">
            <v>1</v>
          </cell>
          <cell r="O6">
            <v>2</v>
          </cell>
          <cell r="T6">
            <v>17</v>
          </cell>
          <cell r="U6">
            <v>16</v>
          </cell>
          <cell r="V6">
            <v>5</v>
          </cell>
          <cell r="W6">
            <v>16</v>
          </cell>
          <cell r="X6">
            <v>7</v>
          </cell>
          <cell r="Y6">
            <v>9</v>
          </cell>
          <cell r="Z6">
            <v>13</v>
          </cell>
          <cell r="AA6">
            <v>11</v>
          </cell>
          <cell r="AB6">
            <v>7</v>
          </cell>
          <cell r="AC6">
            <v>11</v>
          </cell>
          <cell r="AD6">
            <v>16</v>
          </cell>
          <cell r="AE6">
            <v>13</v>
          </cell>
          <cell r="AG6">
            <v>3</v>
          </cell>
          <cell r="AH6">
            <v>3</v>
          </cell>
          <cell r="AI6">
            <v>3</v>
          </cell>
          <cell r="AJ6">
            <v>1</v>
          </cell>
          <cell r="AL6">
            <v>3</v>
          </cell>
        </row>
        <row r="7">
          <cell r="H7">
            <v>3</v>
          </cell>
          <cell r="I7">
            <v>3</v>
          </cell>
          <cell r="J7">
            <v>3</v>
          </cell>
          <cell r="K7">
            <v>3</v>
          </cell>
          <cell r="L7">
            <v>3</v>
          </cell>
          <cell r="M7">
            <v>3</v>
          </cell>
          <cell r="O7">
            <v>4</v>
          </cell>
          <cell r="T7">
            <v>52</v>
          </cell>
          <cell r="U7">
            <v>37</v>
          </cell>
          <cell r="V7">
            <v>46</v>
          </cell>
          <cell r="W7">
            <v>55</v>
          </cell>
          <cell r="X7">
            <v>58</v>
          </cell>
          <cell r="Y7">
            <v>52</v>
          </cell>
          <cell r="Z7">
            <v>50</v>
          </cell>
          <cell r="AA7">
            <v>58</v>
          </cell>
          <cell r="AB7">
            <v>50</v>
          </cell>
          <cell r="AC7">
            <v>56</v>
          </cell>
          <cell r="AD7">
            <v>55</v>
          </cell>
          <cell r="AE7">
            <v>43</v>
          </cell>
          <cell r="AG7">
            <v>6</v>
          </cell>
          <cell r="AH7">
            <v>2</v>
          </cell>
          <cell r="AI7">
            <v>5</v>
          </cell>
          <cell r="AJ7">
            <v>8</v>
          </cell>
          <cell r="AK7">
            <v>3</v>
          </cell>
          <cell r="AL7">
            <v>3</v>
          </cell>
        </row>
        <row r="8">
          <cell r="H8">
            <v>4</v>
          </cell>
          <cell r="I8">
            <v>4</v>
          </cell>
          <cell r="J8">
            <v>4</v>
          </cell>
          <cell r="K8">
            <v>5</v>
          </cell>
          <cell r="L8">
            <v>5</v>
          </cell>
          <cell r="M8">
            <v>5</v>
          </cell>
          <cell r="O8">
            <v>5</v>
          </cell>
          <cell r="T8">
            <v>67</v>
          </cell>
          <cell r="U8">
            <v>51</v>
          </cell>
          <cell r="V8">
            <v>83</v>
          </cell>
          <cell r="W8">
            <v>58</v>
          </cell>
          <cell r="X8">
            <v>71</v>
          </cell>
          <cell r="Y8">
            <v>53</v>
          </cell>
          <cell r="Z8">
            <v>82</v>
          </cell>
          <cell r="AA8">
            <v>76</v>
          </cell>
          <cell r="AB8">
            <v>90</v>
          </cell>
          <cell r="AC8">
            <v>76</v>
          </cell>
          <cell r="AD8">
            <v>78</v>
          </cell>
          <cell r="AE8">
            <v>91</v>
          </cell>
          <cell r="AG8">
            <v>3</v>
          </cell>
          <cell r="AH8">
            <v>9</v>
          </cell>
          <cell r="AI8">
            <v>3</v>
          </cell>
          <cell r="AJ8">
            <v>4</v>
          </cell>
          <cell r="AK8">
            <v>4</v>
          </cell>
          <cell r="AL8">
            <v>5</v>
          </cell>
        </row>
        <row r="9">
          <cell r="H9">
            <v>1</v>
          </cell>
          <cell r="I9">
            <v>1</v>
          </cell>
          <cell r="J9">
            <v>1</v>
          </cell>
          <cell r="K9">
            <v>1</v>
          </cell>
          <cell r="L9">
            <v>1</v>
          </cell>
          <cell r="M9">
            <v>1</v>
          </cell>
          <cell r="O9">
            <v>5</v>
          </cell>
          <cell r="T9">
            <v>14</v>
          </cell>
          <cell r="U9">
            <v>16</v>
          </cell>
          <cell r="V9">
            <v>23</v>
          </cell>
          <cell r="W9">
            <v>17</v>
          </cell>
          <cell r="X9">
            <v>18</v>
          </cell>
          <cell r="Y9">
            <v>9</v>
          </cell>
          <cell r="Z9">
            <v>19</v>
          </cell>
          <cell r="AA9">
            <v>10</v>
          </cell>
          <cell r="AB9">
            <v>21</v>
          </cell>
          <cell r="AC9">
            <v>15</v>
          </cell>
          <cell r="AD9">
            <v>17</v>
          </cell>
          <cell r="AE9">
            <v>12</v>
          </cell>
          <cell r="AG9">
            <v>3</v>
          </cell>
          <cell r="AH9">
            <v>6</v>
          </cell>
          <cell r="AI9">
            <v>3</v>
          </cell>
          <cell r="AJ9">
            <v>6</v>
          </cell>
          <cell r="AK9">
            <v>5</v>
          </cell>
          <cell r="AL9">
            <v>9</v>
          </cell>
        </row>
        <row r="10">
          <cell r="H10">
            <v>2</v>
          </cell>
          <cell r="I10">
            <v>2</v>
          </cell>
          <cell r="J10">
            <v>2</v>
          </cell>
          <cell r="K10">
            <v>2</v>
          </cell>
          <cell r="L10">
            <v>2</v>
          </cell>
          <cell r="M10">
            <v>2</v>
          </cell>
          <cell r="O10">
            <v>3</v>
          </cell>
          <cell r="T10">
            <v>24</v>
          </cell>
          <cell r="U10">
            <v>27</v>
          </cell>
          <cell r="V10">
            <v>23</v>
          </cell>
          <cell r="W10">
            <v>32</v>
          </cell>
          <cell r="X10">
            <v>36</v>
          </cell>
          <cell r="Y10">
            <v>32</v>
          </cell>
          <cell r="Z10">
            <v>35</v>
          </cell>
          <cell r="AA10">
            <v>30</v>
          </cell>
          <cell r="AB10">
            <v>33</v>
          </cell>
          <cell r="AC10">
            <v>29</v>
          </cell>
          <cell r="AD10">
            <v>24</v>
          </cell>
          <cell r="AE10">
            <v>27</v>
          </cell>
          <cell r="AH10">
            <v>7</v>
          </cell>
          <cell r="AI10">
            <v>1</v>
          </cell>
          <cell r="AJ10">
            <v>4</v>
          </cell>
          <cell r="AL10">
            <v>4</v>
          </cell>
        </row>
        <row r="11">
          <cell r="H11">
            <v>1</v>
          </cell>
          <cell r="I11">
            <v>1</v>
          </cell>
          <cell r="J11">
            <v>1</v>
          </cell>
          <cell r="K11">
            <v>1</v>
          </cell>
          <cell r="L11">
            <v>1</v>
          </cell>
          <cell r="M11">
            <v>1</v>
          </cell>
          <cell r="O11">
            <v>5</v>
          </cell>
          <cell r="T11">
            <v>20</v>
          </cell>
          <cell r="U11">
            <v>17</v>
          </cell>
          <cell r="V11">
            <v>18</v>
          </cell>
          <cell r="W11">
            <v>17</v>
          </cell>
          <cell r="X11">
            <v>11</v>
          </cell>
          <cell r="Y11">
            <v>19</v>
          </cell>
          <cell r="Z11">
            <v>12</v>
          </cell>
          <cell r="AA11">
            <v>26</v>
          </cell>
          <cell r="AB11">
            <v>19</v>
          </cell>
          <cell r="AC11">
            <v>18</v>
          </cell>
          <cell r="AD11">
            <v>16</v>
          </cell>
          <cell r="AE11">
            <v>21</v>
          </cell>
          <cell r="AG11">
            <v>3</v>
          </cell>
          <cell r="AH11">
            <v>3</v>
          </cell>
          <cell r="AI11">
            <v>5</v>
          </cell>
          <cell r="AJ11">
            <v>6</v>
          </cell>
          <cell r="AK11">
            <v>5</v>
          </cell>
          <cell r="AL11">
            <v>3</v>
          </cell>
        </row>
        <row r="12">
          <cell r="H12">
            <v>3</v>
          </cell>
          <cell r="I12">
            <v>4</v>
          </cell>
          <cell r="J12">
            <v>4</v>
          </cell>
          <cell r="K12">
            <v>4</v>
          </cell>
          <cell r="L12">
            <v>4</v>
          </cell>
          <cell r="M12">
            <v>3</v>
          </cell>
          <cell r="O12">
            <v>8</v>
          </cell>
          <cell r="T12">
            <v>54</v>
          </cell>
          <cell r="U12">
            <v>57</v>
          </cell>
          <cell r="V12">
            <v>70</v>
          </cell>
          <cell r="W12">
            <v>59</v>
          </cell>
          <cell r="X12">
            <v>67</v>
          </cell>
          <cell r="Y12">
            <v>65</v>
          </cell>
          <cell r="Z12">
            <v>71</v>
          </cell>
          <cell r="AA12">
            <v>63</v>
          </cell>
          <cell r="AB12">
            <v>87</v>
          </cell>
          <cell r="AC12">
            <v>68</v>
          </cell>
          <cell r="AD12">
            <v>62</v>
          </cell>
          <cell r="AE12">
            <v>46</v>
          </cell>
          <cell r="AG12">
            <v>7</v>
          </cell>
          <cell r="AH12">
            <v>5</v>
          </cell>
          <cell r="AI12">
            <v>6</v>
          </cell>
          <cell r="AJ12">
            <v>11</v>
          </cell>
          <cell r="AK12">
            <v>15</v>
          </cell>
          <cell r="AL12">
            <v>7</v>
          </cell>
        </row>
        <row r="13">
          <cell r="H13">
            <v>3</v>
          </cell>
          <cell r="I13">
            <v>3</v>
          </cell>
          <cell r="J13">
            <v>3</v>
          </cell>
          <cell r="K13">
            <v>4</v>
          </cell>
          <cell r="L13">
            <v>4</v>
          </cell>
          <cell r="M13">
            <v>4</v>
          </cell>
          <cell r="O13">
            <v>5</v>
          </cell>
          <cell r="T13">
            <v>44</v>
          </cell>
          <cell r="U13">
            <v>40</v>
          </cell>
          <cell r="V13">
            <v>50</v>
          </cell>
          <cell r="W13">
            <v>52</v>
          </cell>
          <cell r="X13">
            <v>43</v>
          </cell>
          <cell r="Y13">
            <v>40</v>
          </cell>
          <cell r="Z13">
            <v>65</v>
          </cell>
          <cell r="AA13">
            <v>51</v>
          </cell>
          <cell r="AB13">
            <v>55</v>
          </cell>
          <cell r="AC13">
            <v>59</v>
          </cell>
          <cell r="AD13">
            <v>66</v>
          </cell>
          <cell r="AE13">
            <v>66</v>
          </cell>
          <cell r="AG13">
            <v>4</v>
          </cell>
          <cell r="AH13">
            <v>7</v>
          </cell>
          <cell r="AI13">
            <v>3</v>
          </cell>
          <cell r="AJ13">
            <v>1</v>
          </cell>
          <cell r="AK13">
            <v>4</v>
          </cell>
          <cell r="AL13">
            <v>7</v>
          </cell>
        </row>
        <row r="14">
          <cell r="H14">
            <v>3</v>
          </cell>
          <cell r="I14">
            <v>2</v>
          </cell>
          <cell r="J14">
            <v>2</v>
          </cell>
          <cell r="K14">
            <v>3</v>
          </cell>
          <cell r="L14">
            <v>2</v>
          </cell>
          <cell r="M14">
            <v>3</v>
          </cell>
          <cell r="O14">
            <v>3</v>
          </cell>
          <cell r="T14">
            <v>39</v>
          </cell>
          <cell r="U14">
            <v>38</v>
          </cell>
          <cell r="V14">
            <v>37</v>
          </cell>
          <cell r="W14">
            <v>36</v>
          </cell>
          <cell r="X14">
            <v>30</v>
          </cell>
          <cell r="Y14">
            <v>38</v>
          </cell>
          <cell r="Z14">
            <v>44</v>
          </cell>
          <cell r="AA14">
            <v>38</v>
          </cell>
          <cell r="AB14">
            <v>32</v>
          </cell>
          <cell r="AC14">
            <v>30</v>
          </cell>
          <cell r="AD14">
            <v>42</v>
          </cell>
          <cell r="AE14">
            <v>32</v>
          </cell>
          <cell r="AG14">
            <v>6</v>
          </cell>
          <cell r="AH14">
            <v>2</v>
          </cell>
          <cell r="AI14">
            <v>2</v>
          </cell>
          <cell r="AJ14">
            <v>2</v>
          </cell>
          <cell r="AK14">
            <v>3</v>
          </cell>
          <cell r="AL14">
            <v>2</v>
          </cell>
        </row>
        <row r="15">
          <cell r="H15">
            <v>1</v>
          </cell>
          <cell r="I15">
            <v>1</v>
          </cell>
          <cell r="J15">
            <v>2</v>
          </cell>
          <cell r="K15">
            <v>1</v>
          </cell>
          <cell r="L15">
            <v>1</v>
          </cell>
          <cell r="M15">
            <v>1</v>
          </cell>
          <cell r="O15">
            <v>4</v>
          </cell>
          <cell r="T15">
            <v>19</v>
          </cell>
          <cell r="U15">
            <v>14</v>
          </cell>
          <cell r="V15">
            <v>20</v>
          </cell>
          <cell r="W15">
            <v>18</v>
          </cell>
          <cell r="X15">
            <v>29</v>
          </cell>
          <cell r="Y15">
            <v>23</v>
          </cell>
          <cell r="Z15">
            <v>13</v>
          </cell>
          <cell r="AA15">
            <v>13</v>
          </cell>
          <cell r="AB15">
            <v>19</v>
          </cell>
          <cell r="AC15">
            <v>8</v>
          </cell>
          <cell r="AD15">
            <v>10</v>
          </cell>
          <cell r="AE15">
            <v>20</v>
          </cell>
          <cell r="AG15">
            <v>4</v>
          </cell>
          <cell r="AH15">
            <v>5</v>
          </cell>
          <cell r="AI15">
            <v>6</v>
          </cell>
          <cell r="AJ15">
            <v>2</v>
          </cell>
          <cell r="AK15">
            <v>2</v>
          </cell>
          <cell r="AL15">
            <v>2</v>
          </cell>
        </row>
        <row r="16">
          <cell r="H16">
            <v>4</v>
          </cell>
          <cell r="I16">
            <v>4</v>
          </cell>
          <cell r="J16">
            <v>4</v>
          </cell>
          <cell r="K16">
            <v>3</v>
          </cell>
          <cell r="L16">
            <v>4</v>
          </cell>
          <cell r="M16">
            <v>4</v>
          </cell>
          <cell r="O16">
            <v>7</v>
          </cell>
          <cell r="T16">
            <v>47</v>
          </cell>
          <cell r="U16">
            <v>73</v>
          </cell>
          <cell r="V16">
            <v>59</v>
          </cell>
          <cell r="W16">
            <v>58</v>
          </cell>
          <cell r="X16">
            <v>52</v>
          </cell>
          <cell r="Y16">
            <v>61</v>
          </cell>
          <cell r="Z16">
            <v>48</v>
          </cell>
          <cell r="AA16">
            <v>50</v>
          </cell>
          <cell r="AB16">
            <v>63</v>
          </cell>
          <cell r="AC16">
            <v>56</v>
          </cell>
          <cell r="AD16">
            <v>62</v>
          </cell>
          <cell r="AE16">
            <v>67</v>
          </cell>
          <cell r="AG16">
            <v>11</v>
          </cell>
          <cell r="AH16">
            <v>9</v>
          </cell>
          <cell r="AI16">
            <v>6</v>
          </cell>
          <cell r="AJ16">
            <v>6</v>
          </cell>
          <cell r="AK16">
            <v>8</v>
          </cell>
          <cell r="AL16">
            <v>4</v>
          </cell>
        </row>
        <row r="17">
          <cell r="H17">
            <v>5</v>
          </cell>
          <cell r="I17">
            <v>5</v>
          </cell>
          <cell r="J17">
            <v>6</v>
          </cell>
          <cell r="K17">
            <v>6</v>
          </cell>
          <cell r="L17">
            <v>6</v>
          </cell>
          <cell r="M17">
            <v>6</v>
          </cell>
          <cell r="O17">
            <v>9</v>
          </cell>
          <cell r="T17">
            <v>101</v>
          </cell>
          <cell r="U17">
            <v>73</v>
          </cell>
          <cell r="V17">
            <v>102</v>
          </cell>
          <cell r="W17">
            <v>75</v>
          </cell>
          <cell r="X17">
            <v>99</v>
          </cell>
          <cell r="Y17">
            <v>93</v>
          </cell>
          <cell r="Z17">
            <v>103</v>
          </cell>
          <cell r="AA17">
            <v>95</v>
          </cell>
          <cell r="AB17">
            <v>98</v>
          </cell>
          <cell r="AC17">
            <v>94</v>
          </cell>
          <cell r="AD17">
            <v>98</v>
          </cell>
          <cell r="AE17">
            <v>89</v>
          </cell>
          <cell r="AG17">
            <v>7</v>
          </cell>
          <cell r="AH17">
            <v>11</v>
          </cell>
          <cell r="AI17">
            <v>9</v>
          </cell>
          <cell r="AJ17">
            <v>2</v>
          </cell>
          <cell r="AK17">
            <v>9</v>
          </cell>
          <cell r="AL17">
            <v>7</v>
          </cell>
        </row>
        <row r="18">
          <cell r="H18">
            <v>3</v>
          </cell>
          <cell r="I18">
            <v>3</v>
          </cell>
          <cell r="J18">
            <v>3</v>
          </cell>
          <cell r="K18">
            <v>3</v>
          </cell>
          <cell r="L18">
            <v>3</v>
          </cell>
          <cell r="M18">
            <v>3</v>
          </cell>
          <cell r="O18">
            <v>3</v>
          </cell>
          <cell r="T18">
            <v>40</v>
          </cell>
          <cell r="U18">
            <v>34</v>
          </cell>
          <cell r="V18">
            <v>41</v>
          </cell>
          <cell r="W18">
            <v>37</v>
          </cell>
          <cell r="X18">
            <v>45</v>
          </cell>
          <cell r="Y18">
            <v>44</v>
          </cell>
          <cell r="Z18">
            <v>42</v>
          </cell>
          <cell r="AA18">
            <v>42</v>
          </cell>
          <cell r="AB18">
            <v>47</v>
          </cell>
          <cell r="AC18">
            <v>36</v>
          </cell>
          <cell r="AD18">
            <v>51</v>
          </cell>
          <cell r="AE18">
            <v>38</v>
          </cell>
          <cell r="AG18">
            <v>3</v>
          </cell>
          <cell r="AH18">
            <v>4</v>
          </cell>
          <cell r="AI18">
            <v>5</v>
          </cell>
          <cell r="AJ18">
            <v>2</v>
          </cell>
          <cell r="AK18">
            <v>1</v>
          </cell>
          <cell r="AL18">
            <v>2</v>
          </cell>
        </row>
        <row r="19">
          <cell r="H19">
            <v>5</v>
          </cell>
          <cell r="I19">
            <v>5</v>
          </cell>
          <cell r="J19">
            <v>4</v>
          </cell>
          <cell r="K19">
            <v>5</v>
          </cell>
          <cell r="L19">
            <v>4</v>
          </cell>
          <cell r="M19">
            <v>5</v>
          </cell>
          <cell r="O19">
            <v>4</v>
          </cell>
          <cell r="T19">
            <v>80</v>
          </cell>
          <cell r="U19">
            <v>80</v>
          </cell>
          <cell r="V19">
            <v>79</v>
          </cell>
          <cell r="W19">
            <v>85</v>
          </cell>
          <cell r="X19">
            <v>62</v>
          </cell>
          <cell r="Y19">
            <v>60</v>
          </cell>
          <cell r="Z19">
            <v>73</v>
          </cell>
          <cell r="AA19">
            <v>77</v>
          </cell>
          <cell r="AB19">
            <v>70</v>
          </cell>
          <cell r="AC19">
            <v>72</v>
          </cell>
          <cell r="AD19">
            <v>76</v>
          </cell>
          <cell r="AE19">
            <v>77</v>
          </cell>
          <cell r="AG19">
            <v>2</v>
          </cell>
          <cell r="AH19">
            <v>7</v>
          </cell>
          <cell r="AI19">
            <v>4</v>
          </cell>
          <cell r="AJ19">
            <v>4</v>
          </cell>
          <cell r="AK19">
            <v>6</v>
          </cell>
          <cell r="AL19">
            <v>2</v>
          </cell>
        </row>
        <row r="20">
          <cell r="H20">
            <v>2</v>
          </cell>
          <cell r="I20">
            <v>2</v>
          </cell>
          <cell r="J20">
            <v>2</v>
          </cell>
          <cell r="K20">
            <v>3</v>
          </cell>
          <cell r="L20">
            <v>2</v>
          </cell>
          <cell r="M20">
            <v>2</v>
          </cell>
          <cell r="O20">
            <v>2</v>
          </cell>
          <cell r="T20">
            <v>27</v>
          </cell>
          <cell r="U20">
            <v>38</v>
          </cell>
          <cell r="V20">
            <v>25</v>
          </cell>
          <cell r="W20">
            <v>38</v>
          </cell>
          <cell r="X20">
            <v>23</v>
          </cell>
          <cell r="Y20">
            <v>29</v>
          </cell>
          <cell r="Z20">
            <v>40</v>
          </cell>
          <cell r="AA20">
            <v>36</v>
          </cell>
          <cell r="AB20">
            <v>28</v>
          </cell>
          <cell r="AC20">
            <v>35</v>
          </cell>
          <cell r="AD20">
            <v>30</v>
          </cell>
          <cell r="AE20">
            <v>28</v>
          </cell>
          <cell r="AG20">
            <v>1</v>
          </cell>
          <cell r="AH20">
            <v>2</v>
          </cell>
          <cell r="AI20">
            <v>1</v>
          </cell>
          <cell r="AJ20">
            <v>5</v>
          </cell>
          <cell r="AK20">
            <v>2</v>
          </cell>
          <cell r="AL20">
            <v>3</v>
          </cell>
        </row>
        <row r="21">
          <cell r="H21">
            <v>5</v>
          </cell>
          <cell r="I21">
            <v>5</v>
          </cell>
          <cell r="J21">
            <v>5</v>
          </cell>
          <cell r="K21">
            <v>5</v>
          </cell>
          <cell r="L21">
            <v>4</v>
          </cell>
          <cell r="M21">
            <v>6</v>
          </cell>
          <cell r="O21">
            <v>3</v>
          </cell>
          <cell r="T21">
            <v>94</v>
          </cell>
          <cell r="U21">
            <v>53</v>
          </cell>
          <cell r="V21">
            <v>87</v>
          </cell>
          <cell r="W21">
            <v>73</v>
          </cell>
          <cell r="X21">
            <v>74</v>
          </cell>
          <cell r="Y21">
            <v>85</v>
          </cell>
          <cell r="Z21">
            <v>85</v>
          </cell>
          <cell r="AA21">
            <v>73</v>
          </cell>
          <cell r="AB21">
            <v>66</v>
          </cell>
          <cell r="AC21">
            <v>76</v>
          </cell>
          <cell r="AD21">
            <v>100</v>
          </cell>
          <cell r="AE21">
            <v>99</v>
          </cell>
          <cell r="AG21">
            <v>4</v>
          </cell>
          <cell r="AH21">
            <v>2</v>
          </cell>
          <cell r="AI21">
            <v>4</v>
          </cell>
          <cell r="AJ21">
            <v>2</v>
          </cell>
          <cell r="AK21">
            <v>4</v>
          </cell>
          <cell r="AL21">
            <v>4</v>
          </cell>
        </row>
        <row r="22">
          <cell r="H22">
            <v>3</v>
          </cell>
          <cell r="I22">
            <v>3</v>
          </cell>
          <cell r="J22">
            <v>3</v>
          </cell>
          <cell r="K22">
            <v>3</v>
          </cell>
          <cell r="L22">
            <v>3</v>
          </cell>
          <cell r="M22">
            <v>3</v>
          </cell>
          <cell r="O22">
            <v>8</v>
          </cell>
          <cell r="T22">
            <v>39</v>
          </cell>
          <cell r="U22">
            <v>43</v>
          </cell>
          <cell r="V22">
            <v>55</v>
          </cell>
          <cell r="W22">
            <v>52</v>
          </cell>
          <cell r="X22">
            <v>55</v>
          </cell>
          <cell r="Y22">
            <v>44</v>
          </cell>
          <cell r="Z22">
            <v>53</v>
          </cell>
          <cell r="AA22">
            <v>53</v>
          </cell>
          <cell r="AB22">
            <v>52</v>
          </cell>
          <cell r="AC22">
            <v>59</v>
          </cell>
          <cell r="AD22">
            <v>47</v>
          </cell>
          <cell r="AE22">
            <v>51</v>
          </cell>
          <cell r="AG22">
            <v>5</v>
          </cell>
          <cell r="AH22">
            <v>7</v>
          </cell>
          <cell r="AI22">
            <v>9</v>
          </cell>
          <cell r="AJ22">
            <v>9</v>
          </cell>
          <cell r="AK22">
            <v>11</v>
          </cell>
          <cell r="AL22">
            <v>7</v>
          </cell>
        </row>
        <row r="23">
          <cell r="H23">
            <v>2</v>
          </cell>
          <cell r="I23">
            <v>2</v>
          </cell>
          <cell r="J23">
            <v>2</v>
          </cell>
          <cell r="K23">
            <v>2</v>
          </cell>
          <cell r="L23">
            <v>2</v>
          </cell>
          <cell r="M23">
            <v>3</v>
          </cell>
          <cell r="O23">
            <v>3</v>
          </cell>
          <cell r="T23">
            <v>28</v>
          </cell>
          <cell r="U23">
            <v>29</v>
          </cell>
          <cell r="V23">
            <v>35</v>
          </cell>
          <cell r="W23">
            <v>34</v>
          </cell>
          <cell r="X23">
            <v>30</v>
          </cell>
          <cell r="Y23">
            <v>18</v>
          </cell>
          <cell r="Z23">
            <v>40</v>
          </cell>
          <cell r="AA23">
            <v>23</v>
          </cell>
          <cell r="AB23">
            <v>34</v>
          </cell>
          <cell r="AC23">
            <v>35</v>
          </cell>
          <cell r="AD23">
            <v>41</v>
          </cell>
          <cell r="AE23">
            <v>31</v>
          </cell>
          <cell r="AG23">
            <v>2</v>
          </cell>
          <cell r="AH23">
            <v>3</v>
          </cell>
          <cell r="AI23">
            <v>2</v>
          </cell>
          <cell r="AJ23">
            <v>5</v>
          </cell>
          <cell r="AK23">
            <v>2</v>
          </cell>
          <cell r="AL23">
            <v>1</v>
          </cell>
        </row>
        <row r="24">
          <cell r="H24">
            <v>3</v>
          </cell>
          <cell r="I24">
            <v>4</v>
          </cell>
          <cell r="J24">
            <v>3</v>
          </cell>
          <cell r="K24">
            <v>3</v>
          </cell>
          <cell r="L24">
            <v>3</v>
          </cell>
          <cell r="M24">
            <v>3</v>
          </cell>
          <cell r="O24">
            <v>10</v>
          </cell>
          <cell r="T24">
            <v>47</v>
          </cell>
          <cell r="U24">
            <v>45</v>
          </cell>
          <cell r="V24">
            <v>46</v>
          </cell>
          <cell r="W24">
            <v>66</v>
          </cell>
          <cell r="X24">
            <v>49</v>
          </cell>
          <cell r="Y24">
            <v>49</v>
          </cell>
          <cell r="Z24">
            <v>42</v>
          </cell>
          <cell r="AA24">
            <v>42</v>
          </cell>
          <cell r="AB24">
            <v>61</v>
          </cell>
          <cell r="AC24">
            <v>46</v>
          </cell>
          <cell r="AD24">
            <v>50</v>
          </cell>
          <cell r="AE24">
            <v>49</v>
          </cell>
          <cell r="AG24">
            <v>7</v>
          </cell>
          <cell r="AH24">
            <v>5</v>
          </cell>
          <cell r="AI24">
            <v>13</v>
          </cell>
          <cell r="AJ24">
            <v>6</v>
          </cell>
          <cell r="AK24">
            <v>9</v>
          </cell>
          <cell r="AL24">
            <v>6</v>
          </cell>
        </row>
        <row r="25">
          <cell r="H25">
            <v>4</v>
          </cell>
          <cell r="I25">
            <v>4</v>
          </cell>
          <cell r="J25">
            <v>4</v>
          </cell>
          <cell r="K25">
            <v>5</v>
          </cell>
          <cell r="L25">
            <v>4</v>
          </cell>
          <cell r="M25">
            <v>4</v>
          </cell>
          <cell r="O25">
            <v>9</v>
          </cell>
          <cell r="T25">
            <v>53</v>
          </cell>
          <cell r="U25">
            <v>75</v>
          </cell>
          <cell r="V25">
            <v>61</v>
          </cell>
          <cell r="W25">
            <v>70</v>
          </cell>
          <cell r="X25">
            <v>75</v>
          </cell>
          <cell r="Y25">
            <v>54</v>
          </cell>
          <cell r="Z25">
            <v>72</v>
          </cell>
          <cell r="AA25">
            <v>81</v>
          </cell>
          <cell r="AB25">
            <v>76</v>
          </cell>
          <cell r="AC25">
            <v>66</v>
          </cell>
          <cell r="AD25">
            <v>82</v>
          </cell>
          <cell r="AE25">
            <v>66</v>
          </cell>
          <cell r="AG25">
            <v>5</v>
          </cell>
          <cell r="AH25">
            <v>9</v>
          </cell>
          <cell r="AI25">
            <v>7</v>
          </cell>
          <cell r="AJ25">
            <v>6</v>
          </cell>
          <cell r="AK25">
            <v>17</v>
          </cell>
          <cell r="AL25">
            <v>10</v>
          </cell>
        </row>
        <row r="26">
          <cell r="H26">
            <v>1</v>
          </cell>
          <cell r="I26">
            <v>1</v>
          </cell>
          <cell r="J26">
            <v>1</v>
          </cell>
          <cell r="K26">
            <v>1</v>
          </cell>
          <cell r="L26">
            <v>1</v>
          </cell>
          <cell r="M26">
            <v>1</v>
          </cell>
          <cell r="O26">
            <v>1</v>
          </cell>
          <cell r="T26">
            <v>9</v>
          </cell>
          <cell r="U26">
            <v>7</v>
          </cell>
          <cell r="V26">
            <v>12</v>
          </cell>
          <cell r="W26">
            <v>9</v>
          </cell>
          <cell r="X26">
            <v>16</v>
          </cell>
          <cell r="Y26">
            <v>4</v>
          </cell>
          <cell r="Z26">
            <v>11</v>
          </cell>
          <cell r="AA26">
            <v>9</v>
          </cell>
          <cell r="AB26">
            <v>12</v>
          </cell>
          <cell r="AC26">
            <v>4</v>
          </cell>
          <cell r="AD26">
            <v>11</v>
          </cell>
          <cell r="AE26">
            <v>10</v>
          </cell>
          <cell r="AH26">
            <v>1</v>
          </cell>
          <cell r="AL26">
            <v>2</v>
          </cell>
        </row>
        <row r="27">
          <cell r="H27">
            <v>4</v>
          </cell>
          <cell r="I27">
            <v>5</v>
          </cell>
          <cell r="J27">
            <v>6</v>
          </cell>
          <cell r="K27">
            <v>5</v>
          </cell>
          <cell r="L27">
            <v>5</v>
          </cell>
          <cell r="M27">
            <v>6</v>
          </cell>
          <cell r="O27">
            <v>7</v>
          </cell>
          <cell r="T27">
            <v>62</v>
          </cell>
          <cell r="U27">
            <v>79</v>
          </cell>
          <cell r="V27">
            <v>71</v>
          </cell>
          <cell r="W27">
            <v>93</v>
          </cell>
          <cell r="X27">
            <v>83</v>
          </cell>
          <cell r="Y27">
            <v>104</v>
          </cell>
          <cell r="Z27">
            <v>101</v>
          </cell>
          <cell r="AA27">
            <v>81</v>
          </cell>
          <cell r="AB27">
            <v>90</v>
          </cell>
          <cell r="AC27">
            <v>65</v>
          </cell>
          <cell r="AD27">
            <v>115</v>
          </cell>
          <cell r="AE27">
            <v>88</v>
          </cell>
          <cell r="AG27">
            <v>5</v>
          </cell>
          <cell r="AH27">
            <v>8</v>
          </cell>
          <cell r="AI27">
            <v>5</v>
          </cell>
          <cell r="AJ27">
            <v>7</v>
          </cell>
          <cell r="AK27">
            <v>9</v>
          </cell>
          <cell r="AL27">
            <v>7</v>
          </cell>
        </row>
        <row r="28">
          <cell r="H28">
            <v>2</v>
          </cell>
          <cell r="I28">
            <v>2</v>
          </cell>
          <cell r="J28">
            <v>1</v>
          </cell>
          <cell r="K28">
            <v>1</v>
          </cell>
          <cell r="L28">
            <v>1</v>
          </cell>
          <cell r="M28">
            <v>1</v>
          </cell>
          <cell r="O28">
            <v>2</v>
          </cell>
          <cell r="T28">
            <v>21</v>
          </cell>
          <cell r="U28">
            <v>22</v>
          </cell>
          <cell r="V28">
            <v>21</v>
          </cell>
          <cell r="W28">
            <v>20</v>
          </cell>
          <cell r="X28">
            <v>15</v>
          </cell>
          <cell r="Y28">
            <v>21</v>
          </cell>
          <cell r="Z28">
            <v>23</v>
          </cell>
          <cell r="AA28">
            <v>12</v>
          </cell>
          <cell r="AB28">
            <v>18</v>
          </cell>
          <cell r="AC28">
            <v>17</v>
          </cell>
          <cell r="AD28">
            <v>21</v>
          </cell>
          <cell r="AE28">
            <v>13</v>
          </cell>
          <cell r="AG28">
            <v>2</v>
          </cell>
          <cell r="AH28">
            <v>1</v>
          </cell>
          <cell r="AI28">
            <v>1</v>
          </cell>
          <cell r="AK28">
            <v>1</v>
          </cell>
        </row>
        <row r="29">
          <cell r="H29">
            <v>4</v>
          </cell>
          <cell r="I29">
            <v>4</v>
          </cell>
          <cell r="J29">
            <v>4</v>
          </cell>
          <cell r="K29">
            <v>4</v>
          </cell>
          <cell r="L29">
            <v>4</v>
          </cell>
          <cell r="M29">
            <v>4</v>
          </cell>
          <cell r="O29">
            <v>5</v>
          </cell>
          <cell r="T29">
            <v>55</v>
          </cell>
          <cell r="U29">
            <v>61</v>
          </cell>
          <cell r="V29">
            <v>73</v>
          </cell>
          <cell r="W29">
            <v>70</v>
          </cell>
          <cell r="X29">
            <v>71</v>
          </cell>
          <cell r="Y29">
            <v>69</v>
          </cell>
          <cell r="Z29">
            <v>57</v>
          </cell>
          <cell r="AA29">
            <v>61</v>
          </cell>
          <cell r="AB29">
            <v>68</v>
          </cell>
          <cell r="AC29">
            <v>66</v>
          </cell>
          <cell r="AD29">
            <v>61</v>
          </cell>
          <cell r="AE29">
            <v>68</v>
          </cell>
          <cell r="AG29">
            <v>9</v>
          </cell>
          <cell r="AH29">
            <v>3</v>
          </cell>
          <cell r="AI29">
            <v>4</v>
          </cell>
          <cell r="AJ29">
            <v>3</v>
          </cell>
          <cell r="AK29">
            <v>6</v>
          </cell>
          <cell r="AL29">
            <v>4</v>
          </cell>
        </row>
        <row r="30">
          <cell r="H30">
            <v>5</v>
          </cell>
          <cell r="I30">
            <v>5</v>
          </cell>
          <cell r="J30">
            <v>6</v>
          </cell>
          <cell r="K30">
            <v>5</v>
          </cell>
          <cell r="L30">
            <v>6</v>
          </cell>
          <cell r="M30">
            <v>6</v>
          </cell>
          <cell r="O30">
            <v>3</v>
          </cell>
          <cell r="T30">
            <v>76</v>
          </cell>
          <cell r="U30">
            <v>81</v>
          </cell>
          <cell r="V30">
            <v>93</v>
          </cell>
          <cell r="W30">
            <v>87</v>
          </cell>
          <cell r="X30">
            <v>101</v>
          </cell>
          <cell r="Y30">
            <v>79</v>
          </cell>
          <cell r="Z30">
            <v>92</v>
          </cell>
          <cell r="AA30">
            <v>84</v>
          </cell>
          <cell r="AB30">
            <v>94</v>
          </cell>
          <cell r="AC30">
            <v>105</v>
          </cell>
          <cell r="AD30">
            <v>94</v>
          </cell>
          <cell r="AE30">
            <v>88</v>
          </cell>
          <cell r="AG30">
            <v>4</v>
          </cell>
          <cell r="AH30">
            <v>4</v>
          </cell>
          <cell r="AI30">
            <v>2</v>
          </cell>
          <cell r="AJ30">
            <v>4</v>
          </cell>
          <cell r="AK30">
            <v>5</v>
          </cell>
          <cell r="AL30">
            <v>3</v>
          </cell>
        </row>
        <row r="31">
          <cell r="H31">
            <v>3</v>
          </cell>
          <cell r="I31">
            <v>3</v>
          </cell>
          <cell r="J31">
            <v>3</v>
          </cell>
          <cell r="K31">
            <v>3</v>
          </cell>
          <cell r="L31">
            <v>3</v>
          </cell>
          <cell r="M31">
            <v>3</v>
          </cell>
          <cell r="O31">
            <v>6</v>
          </cell>
          <cell r="T31">
            <v>41</v>
          </cell>
          <cell r="U31">
            <v>44</v>
          </cell>
          <cell r="V31">
            <v>56</v>
          </cell>
          <cell r="W31">
            <v>48</v>
          </cell>
          <cell r="X31">
            <v>53</v>
          </cell>
          <cell r="Y31">
            <v>40</v>
          </cell>
          <cell r="Z31">
            <v>37</v>
          </cell>
          <cell r="AA31">
            <v>58</v>
          </cell>
          <cell r="AB31">
            <v>49</v>
          </cell>
          <cell r="AC31">
            <v>50</v>
          </cell>
          <cell r="AD31">
            <v>51</v>
          </cell>
          <cell r="AE31">
            <v>46</v>
          </cell>
          <cell r="AG31">
            <v>7</v>
          </cell>
          <cell r="AH31">
            <v>5</v>
          </cell>
          <cell r="AI31">
            <v>10</v>
          </cell>
          <cell r="AJ31">
            <v>3</v>
          </cell>
          <cell r="AK31">
            <v>3</v>
          </cell>
          <cell r="AL31">
            <v>4</v>
          </cell>
        </row>
        <row r="32">
          <cell r="H32">
            <v>5</v>
          </cell>
          <cell r="I32">
            <v>5</v>
          </cell>
          <cell r="J32">
            <v>5</v>
          </cell>
          <cell r="K32">
            <v>6</v>
          </cell>
          <cell r="L32">
            <v>5</v>
          </cell>
          <cell r="M32">
            <v>6</v>
          </cell>
          <cell r="O32">
            <v>7</v>
          </cell>
          <cell r="T32">
            <v>73</v>
          </cell>
          <cell r="U32">
            <v>89</v>
          </cell>
          <cell r="V32">
            <v>96</v>
          </cell>
          <cell r="W32">
            <v>85</v>
          </cell>
          <cell r="X32">
            <v>84</v>
          </cell>
          <cell r="Y32">
            <v>82</v>
          </cell>
          <cell r="Z32">
            <v>92</v>
          </cell>
          <cell r="AA32">
            <v>103</v>
          </cell>
          <cell r="AB32">
            <v>99</v>
          </cell>
          <cell r="AC32">
            <v>86</v>
          </cell>
          <cell r="AD32">
            <v>109</v>
          </cell>
          <cell r="AE32">
            <v>88</v>
          </cell>
          <cell r="AG32">
            <v>9</v>
          </cell>
          <cell r="AH32">
            <v>12</v>
          </cell>
          <cell r="AI32">
            <v>2</v>
          </cell>
          <cell r="AJ32">
            <v>7</v>
          </cell>
          <cell r="AK32">
            <v>10</v>
          </cell>
          <cell r="AL32">
            <v>3</v>
          </cell>
        </row>
        <row r="33">
          <cell r="H33">
            <v>3</v>
          </cell>
          <cell r="I33">
            <v>3</v>
          </cell>
          <cell r="J33">
            <v>3</v>
          </cell>
          <cell r="K33">
            <v>4</v>
          </cell>
          <cell r="L33">
            <v>3</v>
          </cell>
          <cell r="M33">
            <v>3</v>
          </cell>
          <cell r="O33">
            <v>4</v>
          </cell>
          <cell r="T33">
            <v>40</v>
          </cell>
          <cell r="U33">
            <v>58</v>
          </cell>
          <cell r="V33">
            <v>56</v>
          </cell>
          <cell r="W33">
            <v>42</v>
          </cell>
          <cell r="X33">
            <v>49</v>
          </cell>
          <cell r="Y33">
            <v>49</v>
          </cell>
          <cell r="Z33">
            <v>58</v>
          </cell>
          <cell r="AA33">
            <v>58</v>
          </cell>
          <cell r="AB33">
            <v>46</v>
          </cell>
          <cell r="AC33">
            <v>41</v>
          </cell>
          <cell r="AD33">
            <v>44</v>
          </cell>
          <cell r="AE33">
            <v>50</v>
          </cell>
          <cell r="AG33">
            <v>3</v>
          </cell>
          <cell r="AH33">
            <v>4</v>
          </cell>
          <cell r="AI33">
            <v>5</v>
          </cell>
          <cell r="AJ33">
            <v>4</v>
          </cell>
          <cell r="AK33">
            <v>3</v>
          </cell>
          <cell r="AL33">
            <v>2</v>
          </cell>
        </row>
        <row r="34">
          <cell r="H34">
            <v>3</v>
          </cell>
          <cell r="I34">
            <v>3</v>
          </cell>
          <cell r="J34">
            <v>3</v>
          </cell>
          <cell r="K34">
            <v>3</v>
          </cell>
          <cell r="L34">
            <v>4</v>
          </cell>
          <cell r="M34">
            <v>3</v>
          </cell>
          <cell r="O34">
            <v>4</v>
          </cell>
          <cell r="T34">
            <v>48</v>
          </cell>
          <cell r="U34">
            <v>38</v>
          </cell>
          <cell r="V34">
            <v>55</v>
          </cell>
          <cell r="W34">
            <v>58</v>
          </cell>
          <cell r="X34">
            <v>56</v>
          </cell>
          <cell r="Y34">
            <v>44</v>
          </cell>
          <cell r="Z34">
            <v>50</v>
          </cell>
          <cell r="AA34">
            <v>59</v>
          </cell>
          <cell r="AB34">
            <v>50</v>
          </cell>
          <cell r="AC34">
            <v>62</v>
          </cell>
          <cell r="AD34">
            <v>52</v>
          </cell>
          <cell r="AE34">
            <v>52</v>
          </cell>
          <cell r="AG34">
            <v>2</v>
          </cell>
          <cell r="AH34">
            <v>6</v>
          </cell>
          <cell r="AI34">
            <v>2</v>
          </cell>
          <cell r="AJ34">
            <v>4</v>
          </cell>
          <cell r="AK34">
            <v>1</v>
          </cell>
          <cell r="AL34">
            <v>6</v>
          </cell>
        </row>
        <row r="35">
          <cell r="H35">
            <v>2</v>
          </cell>
          <cell r="I35">
            <v>2</v>
          </cell>
          <cell r="J35">
            <v>2</v>
          </cell>
          <cell r="K35">
            <v>2</v>
          </cell>
          <cell r="L35">
            <v>2</v>
          </cell>
          <cell r="M35">
            <v>2</v>
          </cell>
          <cell r="O35">
            <v>7</v>
          </cell>
          <cell r="T35">
            <v>36</v>
          </cell>
          <cell r="U35">
            <v>30</v>
          </cell>
          <cell r="V35">
            <v>39</v>
          </cell>
          <cell r="W35">
            <v>32</v>
          </cell>
          <cell r="X35">
            <v>39</v>
          </cell>
          <cell r="Y35">
            <v>31</v>
          </cell>
          <cell r="Z35">
            <v>34</v>
          </cell>
          <cell r="AA35">
            <v>19</v>
          </cell>
          <cell r="AB35">
            <v>33</v>
          </cell>
          <cell r="AC35">
            <v>30</v>
          </cell>
          <cell r="AD35">
            <v>30</v>
          </cell>
          <cell r="AE35">
            <v>28</v>
          </cell>
          <cell r="AG35">
            <v>3</v>
          </cell>
          <cell r="AH35">
            <v>11</v>
          </cell>
          <cell r="AI35">
            <v>7</v>
          </cell>
          <cell r="AJ35">
            <v>8</v>
          </cell>
          <cell r="AK35">
            <v>4</v>
          </cell>
          <cell r="AL35">
            <v>4</v>
          </cell>
        </row>
        <row r="36">
          <cell r="H36">
            <v>3</v>
          </cell>
          <cell r="I36">
            <v>3</v>
          </cell>
          <cell r="J36">
            <v>2</v>
          </cell>
          <cell r="K36">
            <v>3</v>
          </cell>
          <cell r="L36">
            <v>2</v>
          </cell>
          <cell r="M36">
            <v>3</v>
          </cell>
          <cell r="O36">
            <v>4</v>
          </cell>
          <cell r="T36">
            <v>35</v>
          </cell>
          <cell r="U36">
            <v>45</v>
          </cell>
          <cell r="V36">
            <v>41</v>
          </cell>
          <cell r="W36">
            <v>38</v>
          </cell>
          <cell r="X36">
            <v>27</v>
          </cell>
          <cell r="Y36">
            <v>35</v>
          </cell>
          <cell r="Z36">
            <v>43</v>
          </cell>
          <cell r="AA36">
            <v>33</v>
          </cell>
          <cell r="AB36">
            <v>34</v>
          </cell>
          <cell r="AC36">
            <v>30</v>
          </cell>
          <cell r="AD36">
            <v>39</v>
          </cell>
          <cell r="AE36">
            <v>42</v>
          </cell>
          <cell r="AG36">
            <v>3</v>
          </cell>
          <cell r="AH36">
            <v>4</v>
          </cell>
          <cell r="AI36">
            <v>1</v>
          </cell>
          <cell r="AJ36">
            <v>3</v>
          </cell>
          <cell r="AK36">
            <v>4</v>
          </cell>
          <cell r="AL36">
            <v>3</v>
          </cell>
        </row>
        <row r="37">
          <cell r="H37">
            <v>5</v>
          </cell>
          <cell r="I37">
            <v>4</v>
          </cell>
          <cell r="J37">
            <v>4</v>
          </cell>
          <cell r="K37">
            <v>4</v>
          </cell>
          <cell r="L37">
            <v>4</v>
          </cell>
          <cell r="M37">
            <v>4</v>
          </cell>
          <cell r="O37">
            <v>5</v>
          </cell>
          <cell r="T37">
            <v>78</v>
          </cell>
          <cell r="U37">
            <v>74</v>
          </cell>
          <cell r="V37">
            <v>72</v>
          </cell>
          <cell r="W37">
            <v>63</v>
          </cell>
          <cell r="X37">
            <v>66</v>
          </cell>
          <cell r="Y37">
            <v>63</v>
          </cell>
          <cell r="Z37">
            <v>78</v>
          </cell>
          <cell r="AA37">
            <v>54</v>
          </cell>
          <cell r="AB37">
            <v>58</v>
          </cell>
          <cell r="AC37">
            <v>67</v>
          </cell>
          <cell r="AD37">
            <v>70</v>
          </cell>
          <cell r="AE37">
            <v>77</v>
          </cell>
          <cell r="AG37">
            <v>7</v>
          </cell>
          <cell r="AH37">
            <v>5</v>
          </cell>
          <cell r="AI37">
            <v>5</v>
          </cell>
          <cell r="AJ37">
            <v>6</v>
          </cell>
          <cell r="AK37">
            <v>2</v>
          </cell>
          <cell r="AL37">
            <v>7</v>
          </cell>
        </row>
        <row r="38">
          <cell r="H38">
            <v>2</v>
          </cell>
          <cell r="I38">
            <v>2</v>
          </cell>
          <cell r="J38">
            <v>2</v>
          </cell>
          <cell r="K38">
            <v>3</v>
          </cell>
          <cell r="L38">
            <v>2</v>
          </cell>
          <cell r="M38">
            <v>2</v>
          </cell>
          <cell r="O38">
            <v>6</v>
          </cell>
          <cell r="T38">
            <v>30</v>
          </cell>
          <cell r="U38">
            <v>30</v>
          </cell>
          <cell r="V38">
            <v>36</v>
          </cell>
          <cell r="W38">
            <v>40</v>
          </cell>
          <cell r="X38">
            <v>40</v>
          </cell>
          <cell r="Y38">
            <v>32</v>
          </cell>
          <cell r="Z38">
            <v>41</v>
          </cell>
          <cell r="AA38">
            <v>47</v>
          </cell>
          <cell r="AB38">
            <v>40</v>
          </cell>
          <cell r="AC38">
            <v>34</v>
          </cell>
          <cell r="AD38">
            <v>36</v>
          </cell>
          <cell r="AE38">
            <v>32</v>
          </cell>
          <cell r="AG38">
            <v>2</v>
          </cell>
          <cell r="AH38">
            <v>9</v>
          </cell>
          <cell r="AI38">
            <v>8</v>
          </cell>
          <cell r="AJ38">
            <v>5</v>
          </cell>
          <cell r="AK38">
            <v>8</v>
          </cell>
          <cell r="AL38">
            <v>5</v>
          </cell>
        </row>
        <row r="39">
          <cell r="H39">
            <v>3</v>
          </cell>
          <cell r="I39">
            <v>3</v>
          </cell>
          <cell r="J39">
            <v>3</v>
          </cell>
          <cell r="K39">
            <v>3</v>
          </cell>
          <cell r="L39">
            <v>3</v>
          </cell>
          <cell r="M39">
            <v>3</v>
          </cell>
          <cell r="O39">
            <v>13</v>
          </cell>
          <cell r="T39">
            <v>56</v>
          </cell>
          <cell r="U39">
            <v>41</v>
          </cell>
          <cell r="V39">
            <v>36</v>
          </cell>
          <cell r="W39">
            <v>52</v>
          </cell>
          <cell r="X39">
            <v>52</v>
          </cell>
          <cell r="Y39">
            <v>54</v>
          </cell>
          <cell r="Z39">
            <v>60</v>
          </cell>
          <cell r="AA39">
            <v>45</v>
          </cell>
          <cell r="AB39">
            <v>57</v>
          </cell>
          <cell r="AC39">
            <v>46</v>
          </cell>
          <cell r="AD39">
            <v>60</v>
          </cell>
          <cell r="AE39">
            <v>58</v>
          </cell>
          <cell r="AG39">
            <v>12</v>
          </cell>
          <cell r="AH39">
            <v>10</v>
          </cell>
          <cell r="AI39">
            <v>10</v>
          </cell>
          <cell r="AJ39">
            <v>17</v>
          </cell>
          <cell r="AK39">
            <v>14</v>
          </cell>
          <cell r="AL39">
            <v>16</v>
          </cell>
        </row>
        <row r="40">
          <cell r="H40">
            <v>3</v>
          </cell>
          <cell r="I40">
            <v>3</v>
          </cell>
          <cell r="J40">
            <v>4</v>
          </cell>
          <cell r="K40">
            <v>3</v>
          </cell>
          <cell r="L40">
            <v>4</v>
          </cell>
          <cell r="M40">
            <v>3</v>
          </cell>
          <cell r="O40">
            <v>9</v>
          </cell>
          <cell r="T40">
            <v>58</v>
          </cell>
          <cell r="U40">
            <v>45</v>
          </cell>
          <cell r="V40">
            <v>61</v>
          </cell>
          <cell r="W40">
            <v>46</v>
          </cell>
          <cell r="X40">
            <v>58</v>
          </cell>
          <cell r="Y40">
            <v>58</v>
          </cell>
          <cell r="Z40">
            <v>61</v>
          </cell>
          <cell r="AA40">
            <v>48</v>
          </cell>
          <cell r="AB40">
            <v>63</v>
          </cell>
          <cell r="AC40">
            <v>66</v>
          </cell>
          <cell r="AD40">
            <v>55</v>
          </cell>
          <cell r="AE40">
            <v>49</v>
          </cell>
          <cell r="AG40">
            <v>8</v>
          </cell>
          <cell r="AH40">
            <v>4</v>
          </cell>
          <cell r="AI40">
            <v>8</v>
          </cell>
          <cell r="AJ40">
            <v>9</v>
          </cell>
          <cell r="AK40">
            <v>10</v>
          </cell>
          <cell r="AL40">
            <v>9</v>
          </cell>
        </row>
        <row r="41">
          <cell r="H41">
            <v>6</v>
          </cell>
          <cell r="I41">
            <v>5</v>
          </cell>
          <cell r="J41">
            <v>5</v>
          </cell>
          <cell r="K41">
            <v>5</v>
          </cell>
          <cell r="L41">
            <v>5</v>
          </cell>
          <cell r="M41">
            <v>5</v>
          </cell>
          <cell r="O41">
            <v>10</v>
          </cell>
          <cell r="T41">
            <v>97</v>
          </cell>
          <cell r="U41">
            <v>90</v>
          </cell>
          <cell r="V41">
            <v>92</v>
          </cell>
          <cell r="W41">
            <v>59</v>
          </cell>
          <cell r="X41">
            <v>78</v>
          </cell>
          <cell r="Y41">
            <v>80</v>
          </cell>
          <cell r="Z41">
            <v>97</v>
          </cell>
          <cell r="AA41">
            <v>69</v>
          </cell>
          <cell r="AB41">
            <v>85</v>
          </cell>
          <cell r="AC41">
            <v>79</v>
          </cell>
          <cell r="AD41">
            <v>88</v>
          </cell>
          <cell r="AE41">
            <v>93</v>
          </cell>
          <cell r="AG41">
            <v>6</v>
          </cell>
          <cell r="AH41">
            <v>6</v>
          </cell>
          <cell r="AI41">
            <v>9</v>
          </cell>
          <cell r="AJ41">
            <v>9</v>
          </cell>
          <cell r="AK41">
            <v>9</v>
          </cell>
          <cell r="AL41">
            <v>10</v>
          </cell>
        </row>
        <row r="42">
          <cell r="H42">
            <v>2</v>
          </cell>
          <cell r="I42">
            <v>2</v>
          </cell>
          <cell r="J42">
            <v>2</v>
          </cell>
          <cell r="K42">
            <v>2</v>
          </cell>
          <cell r="L42">
            <v>3</v>
          </cell>
          <cell r="M42">
            <v>2</v>
          </cell>
          <cell r="O42">
            <v>2</v>
          </cell>
          <cell r="T42">
            <v>35</v>
          </cell>
          <cell r="U42">
            <v>22</v>
          </cell>
          <cell r="V42">
            <v>35</v>
          </cell>
          <cell r="W42">
            <v>35</v>
          </cell>
          <cell r="X42">
            <v>38</v>
          </cell>
          <cell r="Y42">
            <v>28</v>
          </cell>
          <cell r="Z42">
            <v>35</v>
          </cell>
          <cell r="AA42">
            <v>29</v>
          </cell>
          <cell r="AB42">
            <v>41</v>
          </cell>
          <cell r="AC42">
            <v>31</v>
          </cell>
          <cell r="AD42">
            <v>30</v>
          </cell>
          <cell r="AE42">
            <v>39</v>
          </cell>
          <cell r="AG42">
            <v>3</v>
          </cell>
          <cell r="AH42">
            <v>1</v>
          </cell>
          <cell r="AI42">
            <v>1</v>
          </cell>
          <cell r="AJ42">
            <v>3</v>
          </cell>
          <cell r="AK42">
            <v>1</v>
          </cell>
          <cell r="AL42">
            <v>1</v>
          </cell>
        </row>
        <row r="43">
          <cell r="H43">
            <v>4</v>
          </cell>
          <cell r="I43">
            <v>3</v>
          </cell>
          <cell r="J43">
            <v>4</v>
          </cell>
          <cell r="K43">
            <v>3</v>
          </cell>
          <cell r="L43">
            <v>4</v>
          </cell>
          <cell r="M43">
            <v>4</v>
          </cell>
          <cell r="O43">
            <v>6</v>
          </cell>
          <cell r="T43">
            <v>57</v>
          </cell>
          <cell r="U43">
            <v>62</v>
          </cell>
          <cell r="V43">
            <v>51</v>
          </cell>
          <cell r="W43">
            <v>52</v>
          </cell>
          <cell r="X43">
            <v>62</v>
          </cell>
          <cell r="Y43">
            <v>62</v>
          </cell>
          <cell r="Z43">
            <v>62</v>
          </cell>
          <cell r="AA43">
            <v>50</v>
          </cell>
          <cell r="AB43">
            <v>54</v>
          </cell>
          <cell r="AC43">
            <v>61</v>
          </cell>
          <cell r="AD43">
            <v>59</v>
          </cell>
          <cell r="AE43">
            <v>53</v>
          </cell>
          <cell r="AG43">
            <v>6</v>
          </cell>
          <cell r="AH43">
            <v>8</v>
          </cell>
          <cell r="AI43">
            <v>7</v>
          </cell>
          <cell r="AJ43">
            <v>7</v>
          </cell>
          <cell r="AK43">
            <v>5</v>
          </cell>
          <cell r="AL43">
            <v>3</v>
          </cell>
        </row>
        <row r="44">
          <cell r="H44">
            <v>4</v>
          </cell>
          <cell r="I44">
            <v>4</v>
          </cell>
          <cell r="J44">
            <v>3</v>
          </cell>
          <cell r="K44">
            <v>4</v>
          </cell>
          <cell r="L44">
            <v>3</v>
          </cell>
          <cell r="M44">
            <v>4</v>
          </cell>
          <cell r="O44">
            <v>5</v>
          </cell>
          <cell r="T44">
            <v>59</v>
          </cell>
          <cell r="U44">
            <v>70</v>
          </cell>
          <cell r="V44">
            <v>62</v>
          </cell>
          <cell r="W44">
            <v>66</v>
          </cell>
          <cell r="X44">
            <v>59</v>
          </cell>
          <cell r="Y44">
            <v>49</v>
          </cell>
          <cell r="Z44">
            <v>61</v>
          </cell>
          <cell r="AA44">
            <v>77</v>
          </cell>
          <cell r="AB44">
            <v>52</v>
          </cell>
          <cell r="AC44">
            <v>61</v>
          </cell>
          <cell r="AD44">
            <v>68</v>
          </cell>
          <cell r="AE44">
            <v>57</v>
          </cell>
          <cell r="AG44">
            <v>6</v>
          </cell>
          <cell r="AH44">
            <v>7</v>
          </cell>
          <cell r="AI44">
            <v>5</v>
          </cell>
          <cell r="AJ44">
            <v>3</v>
          </cell>
          <cell r="AK44">
            <v>8</v>
          </cell>
          <cell r="AL44">
            <v>7</v>
          </cell>
        </row>
        <row r="45">
          <cell r="H45">
            <v>6</v>
          </cell>
          <cell r="I45">
            <v>5</v>
          </cell>
          <cell r="J45">
            <v>6</v>
          </cell>
          <cell r="K45">
            <v>5</v>
          </cell>
          <cell r="L45">
            <v>5</v>
          </cell>
          <cell r="M45">
            <v>5</v>
          </cell>
          <cell r="O45">
            <v>10</v>
          </cell>
          <cell r="T45">
            <v>96</v>
          </cell>
          <cell r="U45">
            <v>97</v>
          </cell>
          <cell r="V45">
            <v>74</v>
          </cell>
          <cell r="W45">
            <v>73</v>
          </cell>
          <cell r="X45">
            <v>91</v>
          </cell>
          <cell r="Y45">
            <v>108</v>
          </cell>
          <cell r="Z45">
            <v>91</v>
          </cell>
          <cell r="AA45">
            <v>70</v>
          </cell>
          <cell r="AB45">
            <v>74</v>
          </cell>
          <cell r="AC45">
            <v>92</v>
          </cell>
          <cell r="AD45">
            <v>80</v>
          </cell>
          <cell r="AE45">
            <v>81</v>
          </cell>
          <cell r="AG45">
            <v>11</v>
          </cell>
          <cell r="AH45">
            <v>7</v>
          </cell>
          <cell r="AI45">
            <v>4</v>
          </cell>
          <cell r="AJ45">
            <v>14</v>
          </cell>
          <cell r="AK45">
            <v>11</v>
          </cell>
          <cell r="AL45">
            <v>6</v>
          </cell>
        </row>
        <row r="46">
          <cell r="H46">
            <v>3</v>
          </cell>
          <cell r="I46">
            <v>3</v>
          </cell>
          <cell r="J46">
            <v>3</v>
          </cell>
          <cell r="K46">
            <v>3</v>
          </cell>
          <cell r="L46">
            <v>3</v>
          </cell>
          <cell r="M46">
            <v>3</v>
          </cell>
          <cell r="O46">
            <v>6</v>
          </cell>
          <cell r="T46">
            <v>44</v>
          </cell>
          <cell r="U46">
            <v>40</v>
          </cell>
          <cell r="V46">
            <v>42</v>
          </cell>
          <cell r="W46">
            <v>54</v>
          </cell>
          <cell r="X46">
            <v>52</v>
          </cell>
          <cell r="Y46">
            <v>36</v>
          </cell>
          <cell r="Z46">
            <v>50</v>
          </cell>
          <cell r="AA46">
            <v>50</v>
          </cell>
          <cell r="AB46">
            <v>57</v>
          </cell>
          <cell r="AC46">
            <v>48</v>
          </cell>
          <cell r="AD46">
            <v>45</v>
          </cell>
          <cell r="AE46">
            <v>52</v>
          </cell>
          <cell r="AG46">
            <v>8</v>
          </cell>
          <cell r="AH46">
            <v>6</v>
          </cell>
          <cell r="AI46">
            <v>5</v>
          </cell>
          <cell r="AJ46">
            <v>7</v>
          </cell>
          <cell r="AK46">
            <v>9</v>
          </cell>
          <cell r="AL46">
            <v>5</v>
          </cell>
        </row>
        <row r="47">
          <cell r="H47">
            <v>5</v>
          </cell>
          <cell r="I47">
            <v>4</v>
          </cell>
          <cell r="J47">
            <v>5</v>
          </cell>
          <cell r="K47">
            <v>6</v>
          </cell>
          <cell r="L47">
            <v>4</v>
          </cell>
          <cell r="M47">
            <v>5</v>
          </cell>
          <cell r="O47">
            <v>7</v>
          </cell>
          <cell r="T47">
            <v>72</v>
          </cell>
          <cell r="U47">
            <v>88</v>
          </cell>
          <cell r="V47">
            <v>70</v>
          </cell>
          <cell r="W47">
            <v>65</v>
          </cell>
          <cell r="X47">
            <v>77</v>
          </cell>
          <cell r="Y47">
            <v>79</v>
          </cell>
          <cell r="Z47">
            <v>93</v>
          </cell>
          <cell r="AA47">
            <v>89</v>
          </cell>
          <cell r="AB47">
            <v>69</v>
          </cell>
          <cell r="AC47">
            <v>67</v>
          </cell>
          <cell r="AD47">
            <v>69</v>
          </cell>
          <cell r="AE47">
            <v>88</v>
          </cell>
          <cell r="AG47">
            <v>3</v>
          </cell>
          <cell r="AH47">
            <v>3</v>
          </cell>
          <cell r="AI47">
            <v>10</v>
          </cell>
          <cell r="AJ47">
            <v>6</v>
          </cell>
          <cell r="AK47">
            <v>6</v>
          </cell>
          <cell r="AL47">
            <v>8</v>
          </cell>
        </row>
        <row r="48">
          <cell r="H48">
            <v>1</v>
          </cell>
          <cell r="I48">
            <v>2</v>
          </cell>
          <cell r="J48">
            <v>2</v>
          </cell>
          <cell r="K48">
            <v>2</v>
          </cell>
          <cell r="L48">
            <v>1</v>
          </cell>
          <cell r="M48">
            <v>2</v>
          </cell>
          <cell r="O48">
            <v>2</v>
          </cell>
          <cell r="T48">
            <v>18</v>
          </cell>
          <cell r="U48">
            <v>14</v>
          </cell>
          <cell r="V48">
            <v>18</v>
          </cell>
          <cell r="W48">
            <v>28</v>
          </cell>
          <cell r="X48">
            <v>21</v>
          </cell>
          <cell r="Y48">
            <v>27</v>
          </cell>
          <cell r="Z48">
            <v>22</v>
          </cell>
          <cell r="AA48">
            <v>17</v>
          </cell>
          <cell r="AB48">
            <v>19</v>
          </cell>
          <cell r="AC48">
            <v>15</v>
          </cell>
          <cell r="AD48">
            <v>30</v>
          </cell>
          <cell r="AE48">
            <v>28</v>
          </cell>
          <cell r="AG48">
            <v>1</v>
          </cell>
          <cell r="AH48">
            <v>2</v>
          </cell>
          <cell r="AI48">
            <v>1</v>
          </cell>
          <cell r="AJ48">
            <v>1</v>
          </cell>
          <cell r="AK48">
            <v>2</v>
          </cell>
          <cell r="AL48">
            <v>2</v>
          </cell>
        </row>
        <row r="49">
          <cell r="H49">
            <v>4</v>
          </cell>
          <cell r="I49">
            <v>4</v>
          </cell>
          <cell r="J49">
            <v>5</v>
          </cell>
          <cell r="K49">
            <v>5</v>
          </cell>
          <cell r="L49">
            <v>4</v>
          </cell>
          <cell r="M49">
            <v>4</v>
          </cell>
          <cell r="O49">
            <v>4</v>
          </cell>
          <cell r="T49">
            <v>65</v>
          </cell>
          <cell r="U49">
            <v>65</v>
          </cell>
          <cell r="V49">
            <v>55</v>
          </cell>
          <cell r="W49">
            <v>74</v>
          </cell>
          <cell r="X49">
            <v>82</v>
          </cell>
          <cell r="Y49">
            <v>81</v>
          </cell>
          <cell r="Z49">
            <v>77</v>
          </cell>
          <cell r="AA49">
            <v>71</v>
          </cell>
          <cell r="AB49">
            <v>63</v>
          </cell>
          <cell r="AC49">
            <v>52</v>
          </cell>
          <cell r="AD49">
            <v>69</v>
          </cell>
          <cell r="AE49">
            <v>64</v>
          </cell>
          <cell r="AH49">
            <v>3</v>
          </cell>
          <cell r="AI49">
            <v>5</v>
          </cell>
          <cell r="AJ49">
            <v>6</v>
          </cell>
          <cell r="AK49">
            <v>5</v>
          </cell>
          <cell r="AL49">
            <v>2</v>
          </cell>
        </row>
        <row r="50">
          <cell r="H50">
            <v>3</v>
          </cell>
          <cell r="I50">
            <v>4</v>
          </cell>
          <cell r="J50">
            <v>4</v>
          </cell>
          <cell r="K50">
            <v>3</v>
          </cell>
          <cell r="L50">
            <v>3</v>
          </cell>
          <cell r="M50">
            <v>3</v>
          </cell>
          <cell r="O50">
            <v>4</v>
          </cell>
          <cell r="T50">
            <v>50</v>
          </cell>
          <cell r="U50">
            <v>49</v>
          </cell>
          <cell r="V50">
            <v>41</v>
          </cell>
          <cell r="W50">
            <v>71</v>
          </cell>
          <cell r="X50">
            <v>58</v>
          </cell>
          <cell r="Y50">
            <v>64</v>
          </cell>
          <cell r="Z50">
            <v>47</v>
          </cell>
          <cell r="AA50">
            <v>48</v>
          </cell>
          <cell r="AB50">
            <v>48</v>
          </cell>
          <cell r="AC50">
            <v>58</v>
          </cell>
          <cell r="AD50">
            <v>34</v>
          </cell>
          <cell r="AE50">
            <v>46</v>
          </cell>
          <cell r="AG50">
            <v>4</v>
          </cell>
          <cell r="AI50">
            <v>8</v>
          </cell>
          <cell r="AJ50">
            <v>5</v>
          </cell>
          <cell r="AK50">
            <v>3</v>
          </cell>
          <cell r="AL50">
            <v>4</v>
          </cell>
        </row>
        <row r="51">
          <cell r="H51">
            <v>4</v>
          </cell>
          <cell r="I51">
            <v>4</v>
          </cell>
          <cell r="J51">
            <v>3</v>
          </cell>
          <cell r="K51">
            <v>3</v>
          </cell>
          <cell r="L51">
            <v>4</v>
          </cell>
          <cell r="M51">
            <v>4</v>
          </cell>
          <cell r="O51">
            <v>6</v>
          </cell>
          <cell r="T51">
            <v>52</v>
          </cell>
          <cell r="U51">
            <v>72</v>
          </cell>
          <cell r="V51">
            <v>70</v>
          </cell>
          <cell r="W51">
            <v>63</v>
          </cell>
          <cell r="X51">
            <v>44</v>
          </cell>
          <cell r="Y51">
            <v>59</v>
          </cell>
          <cell r="Z51">
            <v>52</v>
          </cell>
          <cell r="AA51">
            <v>60</v>
          </cell>
          <cell r="AB51">
            <v>69</v>
          </cell>
          <cell r="AC51">
            <v>66</v>
          </cell>
          <cell r="AD51">
            <v>77</v>
          </cell>
          <cell r="AE51">
            <v>55</v>
          </cell>
          <cell r="AG51">
            <v>3</v>
          </cell>
          <cell r="AH51">
            <v>10</v>
          </cell>
          <cell r="AI51">
            <v>8</v>
          </cell>
          <cell r="AJ51">
            <v>10</v>
          </cell>
          <cell r="AK51">
            <v>8</v>
          </cell>
          <cell r="AL51">
            <v>5</v>
          </cell>
        </row>
        <row r="52">
          <cell r="H52">
            <v>2</v>
          </cell>
          <cell r="I52">
            <v>2</v>
          </cell>
          <cell r="J52">
            <v>2</v>
          </cell>
          <cell r="K52">
            <v>2</v>
          </cell>
          <cell r="L52">
            <v>2</v>
          </cell>
          <cell r="M52">
            <v>2</v>
          </cell>
          <cell r="O52">
            <v>5</v>
          </cell>
          <cell r="T52">
            <v>28</v>
          </cell>
          <cell r="U52">
            <v>36</v>
          </cell>
          <cell r="V52">
            <v>27</v>
          </cell>
          <cell r="W52">
            <v>31</v>
          </cell>
          <cell r="X52">
            <v>27</v>
          </cell>
          <cell r="Y52">
            <v>29</v>
          </cell>
          <cell r="Z52">
            <v>22</v>
          </cell>
          <cell r="AA52">
            <v>37</v>
          </cell>
          <cell r="AB52">
            <v>37</v>
          </cell>
          <cell r="AC52">
            <v>29</v>
          </cell>
          <cell r="AD52">
            <v>27</v>
          </cell>
          <cell r="AE52">
            <v>28</v>
          </cell>
          <cell r="AG52">
            <v>4</v>
          </cell>
          <cell r="AH52">
            <v>8</v>
          </cell>
          <cell r="AI52">
            <v>6</v>
          </cell>
          <cell r="AJ52">
            <v>5</v>
          </cell>
          <cell r="AK52">
            <v>2</v>
          </cell>
          <cell r="AL52">
            <v>6</v>
          </cell>
        </row>
        <row r="53">
          <cell r="H53">
            <v>4</v>
          </cell>
          <cell r="I53">
            <v>4</v>
          </cell>
          <cell r="J53">
            <v>4</v>
          </cell>
          <cell r="K53">
            <v>3</v>
          </cell>
          <cell r="L53">
            <v>3</v>
          </cell>
          <cell r="M53">
            <v>4</v>
          </cell>
          <cell r="O53">
            <v>5</v>
          </cell>
          <cell r="T53">
            <v>74</v>
          </cell>
          <cell r="U53">
            <v>64</v>
          </cell>
          <cell r="V53">
            <v>66</v>
          </cell>
          <cell r="W53">
            <v>54</v>
          </cell>
          <cell r="X53">
            <v>65</v>
          </cell>
          <cell r="Y53">
            <v>61</v>
          </cell>
          <cell r="Z53">
            <v>66</v>
          </cell>
          <cell r="AA53">
            <v>46</v>
          </cell>
          <cell r="AB53">
            <v>52</v>
          </cell>
          <cell r="AC53">
            <v>46</v>
          </cell>
          <cell r="AD53">
            <v>47</v>
          </cell>
          <cell r="AE53">
            <v>65</v>
          </cell>
          <cell r="AG53">
            <v>8</v>
          </cell>
          <cell r="AH53">
            <v>3</v>
          </cell>
          <cell r="AI53">
            <v>5</v>
          </cell>
          <cell r="AJ53">
            <v>8</v>
          </cell>
          <cell r="AK53">
            <v>5</v>
          </cell>
          <cell r="AL53">
            <v>3</v>
          </cell>
        </row>
        <row r="54">
          <cell r="H54">
            <v>5</v>
          </cell>
          <cell r="I54">
            <v>5</v>
          </cell>
          <cell r="J54">
            <v>5</v>
          </cell>
          <cell r="K54">
            <v>4</v>
          </cell>
          <cell r="L54">
            <v>5</v>
          </cell>
          <cell r="M54">
            <v>5</v>
          </cell>
          <cell r="O54">
            <v>7</v>
          </cell>
          <cell r="T54">
            <v>91</v>
          </cell>
          <cell r="U54">
            <v>68</v>
          </cell>
          <cell r="V54">
            <v>99</v>
          </cell>
          <cell r="W54">
            <v>78</v>
          </cell>
          <cell r="X54">
            <v>86</v>
          </cell>
          <cell r="Y54">
            <v>75</v>
          </cell>
          <cell r="Z54">
            <v>68</v>
          </cell>
          <cell r="AA54">
            <v>80</v>
          </cell>
          <cell r="AB54">
            <v>80</v>
          </cell>
          <cell r="AC54">
            <v>76</v>
          </cell>
          <cell r="AD54">
            <v>82</v>
          </cell>
          <cell r="AE54">
            <v>79</v>
          </cell>
          <cell r="AG54">
            <v>4</v>
          </cell>
          <cell r="AH54">
            <v>7</v>
          </cell>
          <cell r="AI54">
            <v>10</v>
          </cell>
          <cell r="AJ54">
            <v>10</v>
          </cell>
          <cell r="AK54">
            <v>5</v>
          </cell>
          <cell r="AL54">
            <v>4</v>
          </cell>
        </row>
        <row r="55">
          <cell r="H55">
            <v>3</v>
          </cell>
          <cell r="I55">
            <v>4</v>
          </cell>
          <cell r="J55">
            <v>3</v>
          </cell>
          <cell r="K55">
            <v>4</v>
          </cell>
          <cell r="L55">
            <v>4</v>
          </cell>
          <cell r="M55">
            <v>3</v>
          </cell>
          <cell r="O55">
            <v>2</v>
          </cell>
          <cell r="T55">
            <v>43</v>
          </cell>
          <cell r="U55">
            <v>56</v>
          </cell>
          <cell r="V55">
            <v>57</v>
          </cell>
          <cell r="W55">
            <v>56</v>
          </cell>
          <cell r="X55">
            <v>55</v>
          </cell>
          <cell r="Y55">
            <v>46</v>
          </cell>
          <cell r="Z55">
            <v>69</v>
          </cell>
          <cell r="AA55">
            <v>43</v>
          </cell>
          <cell r="AB55">
            <v>57</v>
          </cell>
          <cell r="AC55">
            <v>50</v>
          </cell>
          <cell r="AD55">
            <v>61</v>
          </cell>
          <cell r="AE55">
            <v>44</v>
          </cell>
          <cell r="AH55">
            <v>5</v>
          </cell>
          <cell r="AJ55">
            <v>2</v>
          </cell>
          <cell r="AL55">
            <v>3</v>
          </cell>
        </row>
        <row r="56">
          <cell r="H56">
            <v>5</v>
          </cell>
          <cell r="I56">
            <v>4</v>
          </cell>
          <cell r="J56">
            <v>5</v>
          </cell>
          <cell r="K56">
            <v>4</v>
          </cell>
          <cell r="L56">
            <v>5</v>
          </cell>
          <cell r="M56">
            <v>5</v>
          </cell>
          <cell r="O56">
            <v>5</v>
          </cell>
          <cell r="T56">
            <v>92</v>
          </cell>
          <cell r="U56">
            <v>75</v>
          </cell>
          <cell r="V56">
            <v>66</v>
          </cell>
          <cell r="W56">
            <v>74</v>
          </cell>
          <cell r="X56">
            <v>75</v>
          </cell>
          <cell r="Y56">
            <v>81</v>
          </cell>
          <cell r="Z56">
            <v>55</v>
          </cell>
          <cell r="AA56">
            <v>68</v>
          </cell>
          <cell r="AB56">
            <v>79</v>
          </cell>
          <cell r="AC56">
            <v>77</v>
          </cell>
          <cell r="AD56">
            <v>86</v>
          </cell>
          <cell r="AE56">
            <v>87</v>
          </cell>
          <cell r="AG56">
            <v>10</v>
          </cell>
          <cell r="AH56">
            <v>8</v>
          </cell>
          <cell r="AI56">
            <v>4</v>
          </cell>
          <cell r="AJ56">
            <v>7</v>
          </cell>
          <cell r="AK56">
            <v>6</v>
          </cell>
          <cell r="AL56">
            <v>4</v>
          </cell>
        </row>
        <row r="57">
          <cell r="H57">
            <v>3</v>
          </cell>
          <cell r="I57">
            <v>3</v>
          </cell>
          <cell r="J57">
            <v>3</v>
          </cell>
          <cell r="K57">
            <v>3</v>
          </cell>
          <cell r="L57">
            <v>3</v>
          </cell>
          <cell r="M57">
            <v>4</v>
          </cell>
          <cell r="O57">
            <v>4</v>
          </cell>
          <cell r="T57">
            <v>47</v>
          </cell>
          <cell r="U57">
            <v>30</v>
          </cell>
          <cell r="V57">
            <v>51</v>
          </cell>
          <cell r="W57">
            <v>38</v>
          </cell>
          <cell r="X57">
            <v>48</v>
          </cell>
          <cell r="Y57">
            <v>46</v>
          </cell>
          <cell r="Z57">
            <v>52</v>
          </cell>
          <cell r="AA57">
            <v>42</v>
          </cell>
          <cell r="AB57">
            <v>51</v>
          </cell>
          <cell r="AC57">
            <v>43</v>
          </cell>
          <cell r="AD57">
            <v>48</v>
          </cell>
          <cell r="AE57">
            <v>61</v>
          </cell>
          <cell r="AG57">
            <v>3</v>
          </cell>
          <cell r="AH57">
            <v>3</v>
          </cell>
          <cell r="AI57">
            <v>4</v>
          </cell>
          <cell r="AJ57">
            <v>3</v>
          </cell>
          <cell r="AK57">
            <v>3</v>
          </cell>
          <cell r="AL57">
            <v>3</v>
          </cell>
        </row>
        <row r="58">
          <cell r="H58">
            <v>2</v>
          </cell>
          <cell r="I58">
            <v>2</v>
          </cell>
          <cell r="J58">
            <v>3</v>
          </cell>
          <cell r="K58">
            <v>3</v>
          </cell>
          <cell r="L58">
            <v>3</v>
          </cell>
          <cell r="M58">
            <v>4</v>
          </cell>
          <cell r="O58">
            <v>3</v>
          </cell>
          <cell r="T58">
            <v>33</v>
          </cell>
          <cell r="U58">
            <v>26</v>
          </cell>
          <cell r="V58">
            <v>28</v>
          </cell>
          <cell r="W58">
            <v>23</v>
          </cell>
          <cell r="X58">
            <v>37</v>
          </cell>
          <cell r="Y58">
            <v>44</v>
          </cell>
          <cell r="Z58">
            <v>45</v>
          </cell>
          <cell r="AA58">
            <v>48</v>
          </cell>
          <cell r="AB58">
            <v>45</v>
          </cell>
          <cell r="AC58">
            <v>41</v>
          </cell>
          <cell r="AD58">
            <v>66</v>
          </cell>
          <cell r="AE58">
            <v>61</v>
          </cell>
          <cell r="AG58">
            <v>2</v>
          </cell>
          <cell r="AH58">
            <v>2</v>
          </cell>
          <cell r="AI58">
            <v>1</v>
          </cell>
          <cell r="AJ58">
            <v>4</v>
          </cell>
          <cell r="AK58">
            <v>2</v>
          </cell>
          <cell r="AL58">
            <v>4</v>
          </cell>
        </row>
        <row r="59">
          <cell r="H59">
            <v>4</v>
          </cell>
          <cell r="I59">
            <v>3</v>
          </cell>
          <cell r="J59">
            <v>4</v>
          </cell>
          <cell r="K59">
            <v>3</v>
          </cell>
          <cell r="L59">
            <v>4</v>
          </cell>
          <cell r="M59">
            <v>3</v>
          </cell>
          <cell r="O59">
            <v>5</v>
          </cell>
          <cell r="T59">
            <v>64</v>
          </cell>
          <cell r="U59">
            <v>61</v>
          </cell>
          <cell r="V59">
            <v>49</v>
          </cell>
          <cell r="W59">
            <v>48</v>
          </cell>
          <cell r="X59">
            <v>60</v>
          </cell>
          <cell r="Y59">
            <v>59</v>
          </cell>
          <cell r="Z59">
            <v>54</v>
          </cell>
          <cell r="AA59">
            <v>52</v>
          </cell>
          <cell r="AB59">
            <v>47</v>
          </cell>
          <cell r="AC59">
            <v>63</v>
          </cell>
          <cell r="AD59">
            <v>56</v>
          </cell>
          <cell r="AE59">
            <v>46</v>
          </cell>
          <cell r="AG59">
            <v>4</v>
          </cell>
          <cell r="AH59">
            <v>5</v>
          </cell>
          <cell r="AI59">
            <v>6</v>
          </cell>
          <cell r="AJ59">
            <v>3</v>
          </cell>
          <cell r="AK59">
            <v>4</v>
          </cell>
          <cell r="AL59">
            <v>5</v>
          </cell>
        </row>
        <row r="60">
          <cell r="H60">
            <v>3</v>
          </cell>
          <cell r="I60">
            <v>3</v>
          </cell>
          <cell r="J60">
            <v>3</v>
          </cell>
          <cell r="K60">
            <v>4</v>
          </cell>
          <cell r="L60">
            <v>4</v>
          </cell>
          <cell r="M60">
            <v>4</v>
          </cell>
          <cell r="O60">
            <v>6</v>
          </cell>
          <cell r="T60">
            <v>45</v>
          </cell>
          <cell r="U60">
            <v>62</v>
          </cell>
          <cell r="V60">
            <v>51</v>
          </cell>
          <cell r="W60">
            <v>46</v>
          </cell>
          <cell r="X60">
            <v>40</v>
          </cell>
          <cell r="Y60">
            <v>60</v>
          </cell>
          <cell r="Z60">
            <v>63</v>
          </cell>
          <cell r="AA60">
            <v>61</v>
          </cell>
          <cell r="AB60">
            <v>55</v>
          </cell>
          <cell r="AC60">
            <v>55</v>
          </cell>
          <cell r="AD60">
            <v>58</v>
          </cell>
          <cell r="AE60">
            <v>57</v>
          </cell>
          <cell r="AG60">
            <v>4</v>
          </cell>
          <cell r="AH60">
            <v>8</v>
          </cell>
          <cell r="AI60">
            <v>6</v>
          </cell>
          <cell r="AJ60">
            <v>7</v>
          </cell>
          <cell r="AK60">
            <v>3</v>
          </cell>
          <cell r="AL60">
            <v>5</v>
          </cell>
        </row>
        <row r="61">
          <cell r="H61">
            <v>1</v>
          </cell>
          <cell r="I61">
            <v>1</v>
          </cell>
          <cell r="J61">
            <v>1</v>
          </cell>
          <cell r="K61">
            <v>1</v>
          </cell>
          <cell r="L61">
            <v>1</v>
          </cell>
          <cell r="M61">
            <v>1</v>
          </cell>
          <cell r="O61">
            <v>1</v>
          </cell>
          <cell r="T61">
            <v>4</v>
          </cell>
          <cell r="U61">
            <v>6</v>
          </cell>
          <cell r="V61">
            <v>6</v>
          </cell>
          <cell r="W61">
            <v>2</v>
          </cell>
          <cell r="X61">
            <v>11</v>
          </cell>
          <cell r="Y61">
            <v>9</v>
          </cell>
          <cell r="Z61">
            <v>6</v>
          </cell>
          <cell r="AA61">
            <v>6</v>
          </cell>
          <cell r="AB61">
            <v>6</v>
          </cell>
          <cell r="AC61">
            <v>3</v>
          </cell>
          <cell r="AD61">
            <v>7</v>
          </cell>
          <cell r="AE61">
            <v>8</v>
          </cell>
          <cell r="AH61">
            <v>2</v>
          </cell>
          <cell r="AI61">
            <v>1</v>
          </cell>
          <cell r="AJ61">
            <v>1</v>
          </cell>
          <cell r="AK61">
            <v>1</v>
          </cell>
          <cell r="AL61">
            <v>1</v>
          </cell>
        </row>
        <row r="62">
          <cell r="H62">
            <v>1</v>
          </cell>
          <cell r="I62">
            <v>1</v>
          </cell>
          <cell r="K62">
            <v>1</v>
          </cell>
          <cell r="L62">
            <v>1</v>
          </cell>
          <cell r="U62">
            <v>1</v>
          </cell>
          <cell r="V62">
            <v>1</v>
          </cell>
          <cell r="AA62">
            <v>2</v>
          </cell>
          <cell r="AC62">
            <v>1</v>
          </cell>
        </row>
        <row r="63">
          <cell r="L63">
            <v>1</v>
          </cell>
          <cell r="N63">
            <v>2</v>
          </cell>
          <cell r="T63">
            <v>1</v>
          </cell>
          <cell r="V63">
            <v>2</v>
          </cell>
          <cell r="Y63">
            <v>1</v>
          </cell>
          <cell r="AA63">
            <v>1</v>
          </cell>
          <cell r="AB63">
            <v>1</v>
          </cell>
          <cell r="AC63">
            <v>1</v>
          </cell>
        </row>
        <row r="64">
          <cell r="H64">
            <v>5</v>
          </cell>
          <cell r="I64">
            <v>5</v>
          </cell>
          <cell r="J64">
            <v>5</v>
          </cell>
          <cell r="K64">
            <v>5</v>
          </cell>
          <cell r="L64">
            <v>6</v>
          </cell>
          <cell r="M64">
            <v>5</v>
          </cell>
          <cell r="O64">
            <v>5</v>
          </cell>
          <cell r="T64">
            <v>68</v>
          </cell>
          <cell r="U64">
            <v>77</v>
          </cell>
          <cell r="V64">
            <v>66</v>
          </cell>
          <cell r="W64">
            <v>84</v>
          </cell>
          <cell r="X64">
            <v>81</v>
          </cell>
          <cell r="Y64">
            <v>77</v>
          </cell>
          <cell r="Z64">
            <v>90</v>
          </cell>
          <cell r="AA64">
            <v>63</v>
          </cell>
          <cell r="AB64">
            <v>95</v>
          </cell>
          <cell r="AC64">
            <v>104</v>
          </cell>
          <cell r="AD64">
            <v>91</v>
          </cell>
          <cell r="AE64">
            <v>71</v>
          </cell>
          <cell r="AG64">
            <v>3</v>
          </cell>
          <cell r="AH64">
            <v>2</v>
          </cell>
          <cell r="AI64">
            <v>7</v>
          </cell>
          <cell r="AJ64">
            <v>11</v>
          </cell>
          <cell r="AK64">
            <v>7</v>
          </cell>
          <cell r="AL64">
            <v>2</v>
          </cell>
        </row>
        <row r="65">
          <cell r="H65">
            <v>5</v>
          </cell>
          <cell r="I65">
            <v>4</v>
          </cell>
          <cell r="J65">
            <v>4</v>
          </cell>
          <cell r="K65">
            <v>5</v>
          </cell>
          <cell r="L65">
            <v>4</v>
          </cell>
          <cell r="M65">
            <v>5</v>
          </cell>
          <cell r="O65">
            <v>7</v>
          </cell>
          <cell r="T65">
            <v>70</v>
          </cell>
          <cell r="U65">
            <v>82</v>
          </cell>
          <cell r="V65">
            <v>71</v>
          </cell>
          <cell r="W65">
            <v>58</v>
          </cell>
          <cell r="X65">
            <v>84</v>
          </cell>
          <cell r="Y65">
            <v>63</v>
          </cell>
          <cell r="Z65">
            <v>80</v>
          </cell>
          <cell r="AA65">
            <v>75</v>
          </cell>
          <cell r="AB65">
            <v>70</v>
          </cell>
          <cell r="AC65">
            <v>64</v>
          </cell>
          <cell r="AD65">
            <v>80</v>
          </cell>
          <cell r="AE65">
            <v>86</v>
          </cell>
          <cell r="AG65">
            <v>7</v>
          </cell>
          <cell r="AH65">
            <v>6</v>
          </cell>
          <cell r="AI65">
            <v>7</v>
          </cell>
          <cell r="AJ65">
            <v>7</v>
          </cell>
          <cell r="AK65">
            <v>6</v>
          </cell>
          <cell r="AL65">
            <v>7</v>
          </cell>
        </row>
        <row r="66">
          <cell r="H66">
            <v>3</v>
          </cell>
          <cell r="I66">
            <v>4</v>
          </cell>
          <cell r="J66">
            <v>4</v>
          </cell>
          <cell r="K66">
            <v>4</v>
          </cell>
          <cell r="L66">
            <v>3</v>
          </cell>
          <cell r="M66">
            <v>4</v>
          </cell>
          <cell r="O66">
            <v>6</v>
          </cell>
          <cell r="T66">
            <v>48</v>
          </cell>
          <cell r="U66">
            <v>62</v>
          </cell>
          <cell r="V66">
            <v>63</v>
          </cell>
          <cell r="W66">
            <v>60</v>
          </cell>
          <cell r="X66">
            <v>54</v>
          </cell>
          <cell r="Y66">
            <v>59</v>
          </cell>
          <cell r="Z66">
            <v>68</v>
          </cell>
          <cell r="AA66">
            <v>52</v>
          </cell>
          <cell r="AB66">
            <v>50</v>
          </cell>
          <cell r="AC66">
            <v>46</v>
          </cell>
          <cell r="AD66">
            <v>60</v>
          </cell>
          <cell r="AE66">
            <v>60</v>
          </cell>
          <cell r="AG66">
            <v>14</v>
          </cell>
          <cell r="AH66">
            <v>7</v>
          </cell>
          <cell r="AI66">
            <v>2</v>
          </cell>
          <cell r="AJ66">
            <v>4</v>
          </cell>
          <cell r="AK66">
            <v>4</v>
          </cell>
          <cell r="AL66">
            <v>2</v>
          </cell>
        </row>
        <row r="67">
          <cell r="H67">
            <v>3</v>
          </cell>
          <cell r="I67">
            <v>3</v>
          </cell>
          <cell r="J67">
            <v>3</v>
          </cell>
          <cell r="K67">
            <v>3</v>
          </cell>
          <cell r="L67">
            <v>3</v>
          </cell>
          <cell r="M67">
            <v>4</v>
          </cell>
          <cell r="O67">
            <v>4</v>
          </cell>
          <cell r="T67">
            <v>56</v>
          </cell>
          <cell r="U67">
            <v>41</v>
          </cell>
          <cell r="V67">
            <v>43</v>
          </cell>
          <cell r="W67">
            <v>48</v>
          </cell>
          <cell r="X67">
            <v>35</v>
          </cell>
          <cell r="Y67">
            <v>41</v>
          </cell>
          <cell r="Z67">
            <v>49</v>
          </cell>
          <cell r="AA67">
            <v>46</v>
          </cell>
          <cell r="AB67">
            <v>59</v>
          </cell>
          <cell r="AC67">
            <v>30</v>
          </cell>
          <cell r="AD67">
            <v>69</v>
          </cell>
          <cell r="AE67">
            <v>46</v>
          </cell>
          <cell r="AG67">
            <v>5</v>
          </cell>
          <cell r="AH67">
            <v>5</v>
          </cell>
          <cell r="AI67">
            <v>1</v>
          </cell>
          <cell r="AJ67">
            <v>6</v>
          </cell>
          <cell r="AK67">
            <v>6</v>
          </cell>
          <cell r="AL67">
            <v>4</v>
          </cell>
        </row>
        <row r="68">
          <cell r="H68">
            <v>4</v>
          </cell>
          <cell r="I68">
            <v>4</v>
          </cell>
          <cell r="J68">
            <v>4</v>
          </cell>
          <cell r="K68">
            <v>4</v>
          </cell>
          <cell r="L68">
            <v>4</v>
          </cell>
          <cell r="M68">
            <v>4</v>
          </cell>
          <cell r="O68">
            <v>8</v>
          </cell>
          <cell r="T68">
            <v>77</v>
          </cell>
          <cell r="U68">
            <v>52</v>
          </cell>
          <cell r="V68">
            <v>70</v>
          </cell>
          <cell r="W68">
            <v>49</v>
          </cell>
          <cell r="X68">
            <v>65</v>
          </cell>
          <cell r="Y68">
            <v>67</v>
          </cell>
          <cell r="Z68">
            <v>70</v>
          </cell>
          <cell r="AA68">
            <v>55</v>
          </cell>
          <cell r="AB68">
            <v>74</v>
          </cell>
          <cell r="AC68">
            <v>72</v>
          </cell>
          <cell r="AD68">
            <v>66</v>
          </cell>
          <cell r="AE68">
            <v>75</v>
          </cell>
          <cell r="AG68">
            <v>9</v>
          </cell>
          <cell r="AH68">
            <v>6</v>
          </cell>
          <cell r="AI68">
            <v>4</v>
          </cell>
          <cell r="AJ68">
            <v>9</v>
          </cell>
          <cell r="AK68">
            <v>11</v>
          </cell>
          <cell r="AL68">
            <v>9</v>
          </cell>
        </row>
        <row r="69">
          <cell r="H69">
            <v>3</v>
          </cell>
          <cell r="I69">
            <v>3</v>
          </cell>
          <cell r="J69">
            <v>2</v>
          </cell>
          <cell r="K69">
            <v>3</v>
          </cell>
          <cell r="L69">
            <v>3</v>
          </cell>
          <cell r="M69">
            <v>3</v>
          </cell>
          <cell r="O69">
            <v>5</v>
          </cell>
          <cell r="T69">
            <v>37</v>
          </cell>
          <cell r="U69">
            <v>44</v>
          </cell>
          <cell r="V69">
            <v>48</v>
          </cell>
          <cell r="W69">
            <v>41</v>
          </cell>
          <cell r="X69">
            <v>34</v>
          </cell>
          <cell r="Y69">
            <v>36</v>
          </cell>
          <cell r="Z69">
            <v>51</v>
          </cell>
          <cell r="AA69">
            <v>51</v>
          </cell>
          <cell r="AB69">
            <v>41</v>
          </cell>
          <cell r="AC69">
            <v>51</v>
          </cell>
          <cell r="AD69">
            <v>54</v>
          </cell>
          <cell r="AE69">
            <v>52</v>
          </cell>
          <cell r="AG69">
            <v>4</v>
          </cell>
          <cell r="AH69">
            <v>3</v>
          </cell>
          <cell r="AI69">
            <v>3</v>
          </cell>
          <cell r="AJ69">
            <v>5</v>
          </cell>
          <cell r="AK69">
            <v>8</v>
          </cell>
          <cell r="AL69">
            <v>10</v>
          </cell>
        </row>
        <row r="70">
          <cell r="H70">
            <v>3</v>
          </cell>
          <cell r="I70">
            <v>4</v>
          </cell>
          <cell r="J70">
            <v>3</v>
          </cell>
          <cell r="K70">
            <v>4</v>
          </cell>
          <cell r="L70">
            <v>3</v>
          </cell>
          <cell r="M70">
            <v>3</v>
          </cell>
          <cell r="O70">
            <v>4</v>
          </cell>
          <cell r="T70">
            <v>51</v>
          </cell>
          <cell r="U70">
            <v>54</v>
          </cell>
          <cell r="V70">
            <v>55</v>
          </cell>
          <cell r="W70">
            <v>55</v>
          </cell>
          <cell r="X70">
            <v>46</v>
          </cell>
          <cell r="Y70">
            <v>51</v>
          </cell>
          <cell r="Z70">
            <v>68</v>
          </cell>
          <cell r="AA70">
            <v>51</v>
          </cell>
          <cell r="AB70">
            <v>45</v>
          </cell>
          <cell r="AC70">
            <v>53</v>
          </cell>
          <cell r="AD70">
            <v>51</v>
          </cell>
          <cell r="AE70">
            <v>44</v>
          </cell>
          <cell r="AG70">
            <v>6</v>
          </cell>
          <cell r="AH70">
            <v>1</v>
          </cell>
          <cell r="AI70">
            <v>4</v>
          </cell>
          <cell r="AJ70">
            <v>8</v>
          </cell>
          <cell r="AK70">
            <v>2</v>
          </cell>
          <cell r="AL70">
            <v>2</v>
          </cell>
        </row>
        <row r="71">
          <cell r="H71">
            <v>4</v>
          </cell>
          <cell r="I71">
            <v>4</v>
          </cell>
          <cell r="J71">
            <v>4</v>
          </cell>
          <cell r="K71">
            <v>4</v>
          </cell>
          <cell r="L71">
            <v>5</v>
          </cell>
          <cell r="M71">
            <v>4</v>
          </cell>
          <cell r="O71">
            <v>5</v>
          </cell>
          <cell r="T71">
            <v>59</v>
          </cell>
          <cell r="U71">
            <v>58</v>
          </cell>
          <cell r="V71">
            <v>52</v>
          </cell>
          <cell r="W71">
            <v>58</v>
          </cell>
          <cell r="X71">
            <v>63</v>
          </cell>
          <cell r="Y71">
            <v>73</v>
          </cell>
          <cell r="Z71">
            <v>65</v>
          </cell>
          <cell r="AA71">
            <v>52</v>
          </cell>
          <cell r="AB71">
            <v>89</v>
          </cell>
          <cell r="AC71">
            <v>74</v>
          </cell>
          <cell r="AD71">
            <v>54</v>
          </cell>
          <cell r="AE71">
            <v>57</v>
          </cell>
          <cell r="AG71">
            <v>3</v>
          </cell>
          <cell r="AH71">
            <v>3</v>
          </cell>
          <cell r="AI71">
            <v>3</v>
          </cell>
          <cell r="AJ71">
            <v>7</v>
          </cell>
          <cell r="AK71">
            <v>10</v>
          </cell>
          <cell r="AL71">
            <v>5</v>
          </cell>
        </row>
        <row r="72">
          <cell r="H72">
            <v>5</v>
          </cell>
          <cell r="I72">
            <v>4</v>
          </cell>
          <cell r="J72">
            <v>4</v>
          </cell>
          <cell r="K72">
            <v>5</v>
          </cell>
          <cell r="L72">
            <v>5</v>
          </cell>
          <cell r="M72">
            <v>4</v>
          </cell>
          <cell r="O72">
            <v>6</v>
          </cell>
          <cell r="T72">
            <v>79</v>
          </cell>
          <cell r="U72">
            <v>68</v>
          </cell>
          <cell r="V72">
            <v>65</v>
          </cell>
          <cell r="W72">
            <v>69</v>
          </cell>
          <cell r="X72">
            <v>86</v>
          </cell>
          <cell r="Y72">
            <v>60</v>
          </cell>
          <cell r="Z72">
            <v>78</v>
          </cell>
          <cell r="AA72">
            <v>87</v>
          </cell>
          <cell r="AB72">
            <v>77</v>
          </cell>
          <cell r="AC72">
            <v>92</v>
          </cell>
          <cell r="AD72">
            <v>60</v>
          </cell>
          <cell r="AE72">
            <v>73</v>
          </cell>
          <cell r="AG72">
            <v>5</v>
          </cell>
          <cell r="AH72">
            <v>3</v>
          </cell>
          <cell r="AI72">
            <v>7</v>
          </cell>
          <cell r="AJ72">
            <v>5</v>
          </cell>
          <cell r="AK72">
            <v>11</v>
          </cell>
          <cell r="AL72">
            <v>7</v>
          </cell>
        </row>
        <row r="73">
          <cell r="H73">
            <v>2</v>
          </cell>
          <cell r="I73">
            <v>2</v>
          </cell>
          <cell r="J73">
            <v>2</v>
          </cell>
          <cell r="K73">
            <v>2</v>
          </cell>
          <cell r="L73">
            <v>2</v>
          </cell>
          <cell r="M73">
            <v>1</v>
          </cell>
          <cell r="O73">
            <v>4</v>
          </cell>
          <cell r="T73">
            <v>25</v>
          </cell>
          <cell r="U73">
            <v>26</v>
          </cell>
          <cell r="V73">
            <v>25</v>
          </cell>
          <cell r="W73">
            <v>21</v>
          </cell>
          <cell r="X73">
            <v>16</v>
          </cell>
          <cell r="Y73">
            <v>26</v>
          </cell>
          <cell r="Z73">
            <v>25</v>
          </cell>
          <cell r="AA73">
            <v>30</v>
          </cell>
          <cell r="AB73">
            <v>23</v>
          </cell>
          <cell r="AC73">
            <v>27</v>
          </cell>
          <cell r="AD73">
            <v>18</v>
          </cell>
          <cell r="AE73">
            <v>19</v>
          </cell>
          <cell r="AG73">
            <v>1</v>
          </cell>
          <cell r="AH73">
            <v>3</v>
          </cell>
          <cell r="AI73">
            <v>6</v>
          </cell>
          <cell r="AJ73">
            <v>6</v>
          </cell>
          <cell r="AK73">
            <v>9</v>
          </cell>
          <cell r="AL73">
            <v>2</v>
          </cell>
        </row>
        <row r="74">
          <cell r="H74">
            <v>3</v>
          </cell>
          <cell r="I74">
            <v>3</v>
          </cell>
          <cell r="J74">
            <v>3</v>
          </cell>
          <cell r="K74">
            <v>3</v>
          </cell>
          <cell r="L74">
            <v>3</v>
          </cell>
          <cell r="M74">
            <v>3</v>
          </cell>
          <cell r="O74">
            <v>4</v>
          </cell>
          <cell r="T74">
            <v>45</v>
          </cell>
          <cell r="U74">
            <v>39</v>
          </cell>
          <cell r="V74">
            <v>42</v>
          </cell>
          <cell r="W74">
            <v>38</v>
          </cell>
          <cell r="X74">
            <v>42</v>
          </cell>
          <cell r="Y74">
            <v>49</v>
          </cell>
          <cell r="Z74">
            <v>44</v>
          </cell>
          <cell r="AA74">
            <v>62</v>
          </cell>
          <cell r="AB74">
            <v>52</v>
          </cell>
          <cell r="AC74">
            <v>44</v>
          </cell>
          <cell r="AD74">
            <v>48</v>
          </cell>
          <cell r="AE74">
            <v>47</v>
          </cell>
          <cell r="AG74">
            <v>2</v>
          </cell>
          <cell r="AH74">
            <v>8</v>
          </cell>
          <cell r="AI74">
            <v>2</v>
          </cell>
          <cell r="AJ74">
            <v>6</v>
          </cell>
          <cell r="AK74">
            <v>7</v>
          </cell>
          <cell r="AL74">
            <v>2</v>
          </cell>
        </row>
        <row r="75">
          <cell r="H75">
            <v>3</v>
          </cell>
          <cell r="I75">
            <v>3</v>
          </cell>
          <cell r="J75">
            <v>3</v>
          </cell>
          <cell r="K75">
            <v>3</v>
          </cell>
          <cell r="L75">
            <v>4</v>
          </cell>
          <cell r="M75">
            <v>3</v>
          </cell>
          <cell r="O75">
            <v>5</v>
          </cell>
          <cell r="T75">
            <v>49</v>
          </cell>
          <cell r="U75">
            <v>42</v>
          </cell>
          <cell r="V75">
            <v>45</v>
          </cell>
          <cell r="W75">
            <v>54</v>
          </cell>
          <cell r="X75">
            <v>61</v>
          </cell>
          <cell r="Y75">
            <v>34</v>
          </cell>
          <cell r="Z75">
            <v>43</v>
          </cell>
          <cell r="AA75">
            <v>63</v>
          </cell>
          <cell r="AB75">
            <v>74</v>
          </cell>
          <cell r="AC75">
            <v>50</v>
          </cell>
          <cell r="AD75">
            <v>58</v>
          </cell>
          <cell r="AE75">
            <v>44</v>
          </cell>
          <cell r="AG75">
            <v>5</v>
          </cell>
          <cell r="AH75">
            <v>6</v>
          </cell>
          <cell r="AI75">
            <v>5</v>
          </cell>
          <cell r="AJ75">
            <v>4</v>
          </cell>
          <cell r="AK75">
            <v>5</v>
          </cell>
          <cell r="AL75">
            <v>5</v>
          </cell>
        </row>
        <row r="76">
          <cell r="H76">
            <v>4</v>
          </cell>
          <cell r="I76">
            <v>4</v>
          </cell>
          <cell r="J76">
            <v>4</v>
          </cell>
          <cell r="K76">
            <v>4</v>
          </cell>
          <cell r="L76">
            <v>5</v>
          </cell>
          <cell r="M76">
            <v>5</v>
          </cell>
          <cell r="O76">
            <v>4</v>
          </cell>
          <cell r="T76">
            <v>66</v>
          </cell>
          <cell r="U76">
            <v>65</v>
          </cell>
          <cell r="V76">
            <v>57</v>
          </cell>
          <cell r="W76">
            <v>75</v>
          </cell>
          <cell r="X76">
            <v>77</v>
          </cell>
          <cell r="Y76">
            <v>71</v>
          </cell>
          <cell r="Z76">
            <v>63</v>
          </cell>
          <cell r="AA76">
            <v>74</v>
          </cell>
          <cell r="AB76">
            <v>78</v>
          </cell>
          <cell r="AC76">
            <v>69</v>
          </cell>
          <cell r="AD76">
            <v>78</v>
          </cell>
          <cell r="AE76">
            <v>76</v>
          </cell>
          <cell r="AG76">
            <v>3</v>
          </cell>
          <cell r="AH76">
            <v>4</v>
          </cell>
          <cell r="AI76">
            <v>12</v>
          </cell>
          <cell r="AJ76">
            <v>1</v>
          </cell>
          <cell r="AK76">
            <v>3</v>
          </cell>
          <cell r="AL76">
            <v>5</v>
          </cell>
        </row>
        <row r="77">
          <cell r="H77">
            <v>2</v>
          </cell>
          <cell r="I77">
            <v>3</v>
          </cell>
          <cell r="J77">
            <v>3</v>
          </cell>
          <cell r="K77">
            <v>4</v>
          </cell>
          <cell r="L77">
            <v>3</v>
          </cell>
          <cell r="M77">
            <v>2</v>
          </cell>
          <cell r="O77">
            <v>7</v>
          </cell>
          <cell r="T77">
            <v>43</v>
          </cell>
          <cell r="U77">
            <v>25</v>
          </cell>
          <cell r="V77">
            <v>52</v>
          </cell>
          <cell r="W77">
            <v>57</v>
          </cell>
          <cell r="X77">
            <v>40</v>
          </cell>
          <cell r="Y77">
            <v>37</v>
          </cell>
          <cell r="Z77">
            <v>58</v>
          </cell>
          <cell r="AA77">
            <v>57</v>
          </cell>
          <cell r="AB77">
            <v>51</v>
          </cell>
          <cell r="AC77">
            <v>29</v>
          </cell>
          <cell r="AD77">
            <v>40</v>
          </cell>
          <cell r="AE77">
            <v>28</v>
          </cell>
          <cell r="AG77">
            <v>7</v>
          </cell>
          <cell r="AH77">
            <v>5</v>
          </cell>
          <cell r="AI77">
            <v>5</v>
          </cell>
          <cell r="AJ77">
            <v>6</v>
          </cell>
          <cell r="AK77">
            <v>8</v>
          </cell>
          <cell r="AL77">
            <v>12</v>
          </cell>
        </row>
        <row r="78">
          <cell r="H78">
            <v>1</v>
          </cell>
          <cell r="I78">
            <v>1</v>
          </cell>
          <cell r="J78">
            <v>1</v>
          </cell>
          <cell r="K78">
            <v>1</v>
          </cell>
          <cell r="L78">
            <v>1</v>
          </cell>
          <cell r="M78">
            <v>1</v>
          </cell>
          <cell r="O78">
            <v>4</v>
          </cell>
          <cell r="T78">
            <v>13</v>
          </cell>
          <cell r="U78">
            <v>11</v>
          </cell>
          <cell r="V78">
            <v>12</v>
          </cell>
          <cell r="W78">
            <v>5</v>
          </cell>
          <cell r="X78">
            <v>7</v>
          </cell>
          <cell r="Y78">
            <v>8</v>
          </cell>
          <cell r="Z78">
            <v>10</v>
          </cell>
          <cell r="AA78">
            <v>6</v>
          </cell>
          <cell r="AB78">
            <v>10</v>
          </cell>
          <cell r="AC78">
            <v>9</v>
          </cell>
          <cell r="AD78">
            <v>7</v>
          </cell>
          <cell r="AE78">
            <v>9</v>
          </cell>
          <cell r="AG78">
            <v>5</v>
          </cell>
          <cell r="AH78">
            <v>1</v>
          </cell>
          <cell r="AI78">
            <v>2</v>
          </cell>
          <cell r="AJ78">
            <v>2</v>
          </cell>
          <cell r="AK78">
            <v>5</v>
          </cell>
          <cell r="AL78">
            <v>2</v>
          </cell>
        </row>
        <row r="79">
          <cell r="H79">
            <v>3</v>
          </cell>
          <cell r="I79">
            <v>3</v>
          </cell>
          <cell r="J79">
            <v>3</v>
          </cell>
          <cell r="K79">
            <v>3</v>
          </cell>
          <cell r="L79">
            <v>2</v>
          </cell>
          <cell r="M79">
            <v>2</v>
          </cell>
          <cell r="O79">
            <v>5</v>
          </cell>
          <cell r="T79">
            <v>39</v>
          </cell>
          <cell r="U79">
            <v>48</v>
          </cell>
          <cell r="V79">
            <v>49</v>
          </cell>
          <cell r="W79">
            <v>43</v>
          </cell>
          <cell r="X79">
            <v>40</v>
          </cell>
          <cell r="Y79">
            <v>35</v>
          </cell>
          <cell r="Z79">
            <v>51</v>
          </cell>
          <cell r="AA79">
            <v>48</v>
          </cell>
          <cell r="AB79">
            <v>37</v>
          </cell>
          <cell r="AC79">
            <v>37</v>
          </cell>
          <cell r="AD79">
            <v>39</v>
          </cell>
          <cell r="AE79">
            <v>33</v>
          </cell>
          <cell r="AG79">
            <v>5</v>
          </cell>
          <cell r="AH79">
            <v>5</v>
          </cell>
          <cell r="AI79">
            <v>3</v>
          </cell>
          <cell r="AJ79">
            <v>4</v>
          </cell>
          <cell r="AK79">
            <v>6</v>
          </cell>
          <cell r="AL79">
            <v>5</v>
          </cell>
        </row>
        <row r="80">
          <cell r="H80">
            <v>2</v>
          </cell>
          <cell r="I80">
            <v>2</v>
          </cell>
          <cell r="J80">
            <v>2</v>
          </cell>
          <cell r="K80">
            <v>2</v>
          </cell>
          <cell r="L80">
            <v>2</v>
          </cell>
          <cell r="M80">
            <v>2</v>
          </cell>
          <cell r="O80">
            <v>1</v>
          </cell>
          <cell r="T80">
            <v>33</v>
          </cell>
          <cell r="U80">
            <v>29</v>
          </cell>
          <cell r="V80">
            <v>25</v>
          </cell>
          <cell r="W80">
            <v>17</v>
          </cell>
          <cell r="X80">
            <v>31</v>
          </cell>
          <cell r="Y80">
            <v>32</v>
          </cell>
          <cell r="Z80">
            <v>34</v>
          </cell>
          <cell r="AA80">
            <v>30</v>
          </cell>
          <cell r="AB80">
            <v>33</v>
          </cell>
          <cell r="AC80">
            <v>35</v>
          </cell>
          <cell r="AD80">
            <v>23</v>
          </cell>
          <cell r="AE80">
            <v>34</v>
          </cell>
          <cell r="AG80">
            <v>1</v>
          </cell>
          <cell r="AH80">
            <v>1</v>
          </cell>
          <cell r="AI80">
            <v>3</v>
          </cell>
          <cell r="AJ80">
            <v>2</v>
          </cell>
        </row>
        <row r="81">
          <cell r="H81">
            <v>2</v>
          </cell>
          <cell r="I81">
            <v>3</v>
          </cell>
          <cell r="J81">
            <v>3</v>
          </cell>
          <cell r="K81">
            <v>3</v>
          </cell>
          <cell r="L81">
            <v>2</v>
          </cell>
          <cell r="M81">
            <v>3</v>
          </cell>
          <cell r="O81">
            <v>4</v>
          </cell>
          <cell r="T81">
            <v>27</v>
          </cell>
          <cell r="U81">
            <v>26</v>
          </cell>
          <cell r="V81">
            <v>37</v>
          </cell>
          <cell r="W81">
            <v>37</v>
          </cell>
          <cell r="X81">
            <v>42</v>
          </cell>
          <cell r="Y81">
            <v>41</v>
          </cell>
          <cell r="Z81">
            <v>45</v>
          </cell>
          <cell r="AA81">
            <v>37</v>
          </cell>
          <cell r="AB81">
            <v>40</v>
          </cell>
          <cell r="AC81">
            <v>31</v>
          </cell>
          <cell r="AD81">
            <v>49</v>
          </cell>
          <cell r="AE81">
            <v>37</v>
          </cell>
          <cell r="AG81">
            <v>1</v>
          </cell>
          <cell r="AH81">
            <v>3</v>
          </cell>
          <cell r="AI81">
            <v>1</v>
          </cell>
          <cell r="AJ81">
            <v>4</v>
          </cell>
          <cell r="AK81">
            <v>3</v>
          </cell>
          <cell r="AL81">
            <v>7</v>
          </cell>
        </row>
        <row r="82">
          <cell r="H82">
            <v>4</v>
          </cell>
          <cell r="I82">
            <v>3</v>
          </cell>
          <cell r="J82">
            <v>4</v>
          </cell>
          <cell r="K82">
            <v>3</v>
          </cell>
          <cell r="L82">
            <v>4</v>
          </cell>
          <cell r="M82">
            <v>3</v>
          </cell>
          <cell r="O82">
            <v>6</v>
          </cell>
          <cell r="T82">
            <v>54</v>
          </cell>
          <cell r="U82">
            <v>61</v>
          </cell>
          <cell r="V82">
            <v>46</v>
          </cell>
          <cell r="W82">
            <v>48</v>
          </cell>
          <cell r="X82">
            <v>70</v>
          </cell>
          <cell r="Y82">
            <v>56</v>
          </cell>
          <cell r="Z82">
            <v>39</v>
          </cell>
          <cell r="AA82">
            <v>50</v>
          </cell>
          <cell r="AB82">
            <v>71</v>
          </cell>
          <cell r="AC82">
            <v>60</v>
          </cell>
          <cell r="AD82">
            <v>56</v>
          </cell>
          <cell r="AE82">
            <v>55</v>
          </cell>
          <cell r="AG82">
            <v>4</v>
          </cell>
          <cell r="AH82">
            <v>7</v>
          </cell>
          <cell r="AI82">
            <v>8</v>
          </cell>
          <cell r="AJ82">
            <v>6</v>
          </cell>
          <cell r="AK82">
            <v>6</v>
          </cell>
          <cell r="AL82">
            <v>8</v>
          </cell>
        </row>
        <row r="83">
          <cell r="H83">
            <v>5</v>
          </cell>
          <cell r="I83">
            <v>4</v>
          </cell>
          <cell r="J83">
            <v>5</v>
          </cell>
          <cell r="K83">
            <v>5</v>
          </cell>
          <cell r="L83">
            <v>5</v>
          </cell>
          <cell r="M83">
            <v>5</v>
          </cell>
          <cell r="O83">
            <v>5</v>
          </cell>
          <cell r="T83">
            <v>77</v>
          </cell>
          <cell r="U83">
            <v>69</v>
          </cell>
          <cell r="V83">
            <v>68</v>
          </cell>
          <cell r="W83">
            <v>71</v>
          </cell>
          <cell r="X83">
            <v>75</v>
          </cell>
          <cell r="Y83">
            <v>92</v>
          </cell>
          <cell r="Z83">
            <v>73</v>
          </cell>
          <cell r="AA83">
            <v>76</v>
          </cell>
          <cell r="AB83">
            <v>76</v>
          </cell>
          <cell r="AC83">
            <v>92</v>
          </cell>
          <cell r="AD83">
            <v>84</v>
          </cell>
          <cell r="AE83">
            <v>67</v>
          </cell>
          <cell r="AG83">
            <v>4</v>
          </cell>
          <cell r="AH83">
            <v>5</v>
          </cell>
          <cell r="AI83">
            <v>8</v>
          </cell>
          <cell r="AJ83">
            <v>3</v>
          </cell>
          <cell r="AK83">
            <v>5</v>
          </cell>
          <cell r="AL83">
            <v>7</v>
          </cell>
        </row>
        <row r="84">
          <cell r="H84">
            <v>2</v>
          </cell>
          <cell r="I84">
            <v>2</v>
          </cell>
          <cell r="J84">
            <v>3</v>
          </cell>
          <cell r="K84">
            <v>2</v>
          </cell>
          <cell r="L84">
            <v>3</v>
          </cell>
          <cell r="M84">
            <v>2</v>
          </cell>
          <cell r="O84">
            <v>6</v>
          </cell>
          <cell r="T84">
            <v>33</v>
          </cell>
          <cell r="U84">
            <v>29</v>
          </cell>
          <cell r="V84">
            <v>38</v>
          </cell>
          <cell r="W84">
            <v>26</v>
          </cell>
          <cell r="X84">
            <v>40</v>
          </cell>
          <cell r="Y84">
            <v>40</v>
          </cell>
          <cell r="Z84">
            <v>32</v>
          </cell>
          <cell r="AA84">
            <v>33</v>
          </cell>
          <cell r="AB84">
            <v>46</v>
          </cell>
          <cell r="AC84">
            <v>38</v>
          </cell>
          <cell r="AD84">
            <v>37</v>
          </cell>
          <cell r="AE84">
            <v>36</v>
          </cell>
          <cell r="AG84">
            <v>1</v>
          </cell>
          <cell r="AH84">
            <v>6</v>
          </cell>
          <cell r="AI84">
            <v>8</v>
          </cell>
          <cell r="AJ84">
            <v>8</v>
          </cell>
          <cell r="AK84">
            <v>7</v>
          </cell>
          <cell r="AL84">
            <v>6</v>
          </cell>
        </row>
        <row r="85">
          <cell r="H85">
            <v>2</v>
          </cell>
          <cell r="I85">
            <v>2</v>
          </cell>
          <cell r="J85">
            <v>2</v>
          </cell>
          <cell r="K85">
            <v>2</v>
          </cell>
          <cell r="L85">
            <v>2</v>
          </cell>
          <cell r="M85">
            <v>2</v>
          </cell>
          <cell r="O85">
            <v>4</v>
          </cell>
          <cell r="T85">
            <v>33</v>
          </cell>
          <cell r="U85">
            <v>23</v>
          </cell>
          <cell r="V85">
            <v>44</v>
          </cell>
          <cell r="W85">
            <v>37</v>
          </cell>
          <cell r="X85">
            <v>32</v>
          </cell>
          <cell r="Y85">
            <v>35</v>
          </cell>
          <cell r="Z85">
            <v>24</v>
          </cell>
          <cell r="AA85">
            <v>30</v>
          </cell>
          <cell r="AB85">
            <v>39</v>
          </cell>
          <cell r="AC85">
            <v>27</v>
          </cell>
          <cell r="AD85">
            <v>25</v>
          </cell>
          <cell r="AE85">
            <v>29</v>
          </cell>
          <cell r="AG85">
            <v>3</v>
          </cell>
          <cell r="AH85">
            <v>11</v>
          </cell>
          <cell r="AI85">
            <v>1</v>
          </cell>
          <cell r="AJ85">
            <v>1</v>
          </cell>
          <cell r="AK85">
            <v>3</v>
          </cell>
          <cell r="AL85">
            <v>6</v>
          </cell>
        </row>
        <row r="86">
          <cell r="H86">
            <v>2</v>
          </cell>
          <cell r="I86">
            <v>2</v>
          </cell>
          <cell r="J86">
            <v>2</v>
          </cell>
          <cell r="K86">
            <v>2</v>
          </cell>
          <cell r="L86">
            <v>2</v>
          </cell>
          <cell r="M86">
            <v>2</v>
          </cell>
          <cell r="O86">
            <v>4</v>
          </cell>
          <cell r="T86">
            <v>28</v>
          </cell>
          <cell r="U86">
            <v>24</v>
          </cell>
          <cell r="V86">
            <v>19</v>
          </cell>
          <cell r="W86">
            <v>25</v>
          </cell>
          <cell r="X86">
            <v>30</v>
          </cell>
          <cell r="Y86">
            <v>25</v>
          </cell>
          <cell r="Z86">
            <v>29</v>
          </cell>
          <cell r="AA86">
            <v>19</v>
          </cell>
          <cell r="AB86">
            <v>30</v>
          </cell>
          <cell r="AC86">
            <v>23</v>
          </cell>
          <cell r="AD86">
            <v>17</v>
          </cell>
          <cell r="AE86">
            <v>28</v>
          </cell>
          <cell r="AG86">
            <v>3</v>
          </cell>
          <cell r="AH86">
            <v>1</v>
          </cell>
          <cell r="AI86">
            <v>6</v>
          </cell>
          <cell r="AJ86">
            <v>5</v>
          </cell>
          <cell r="AK86">
            <v>5</v>
          </cell>
        </row>
        <row r="87">
          <cell r="H87">
            <v>3</v>
          </cell>
          <cell r="I87">
            <v>3</v>
          </cell>
          <cell r="J87">
            <v>3</v>
          </cell>
          <cell r="K87">
            <v>3</v>
          </cell>
          <cell r="L87">
            <v>3</v>
          </cell>
          <cell r="M87">
            <v>3</v>
          </cell>
          <cell r="O87">
            <v>6</v>
          </cell>
          <cell r="T87">
            <v>57</v>
          </cell>
          <cell r="U87">
            <v>53</v>
          </cell>
          <cell r="V87">
            <v>51</v>
          </cell>
          <cell r="W87">
            <v>57</v>
          </cell>
          <cell r="X87">
            <v>41</v>
          </cell>
          <cell r="Y87">
            <v>47</v>
          </cell>
          <cell r="Z87">
            <v>47</v>
          </cell>
          <cell r="AA87">
            <v>45</v>
          </cell>
          <cell r="AB87">
            <v>50</v>
          </cell>
          <cell r="AC87">
            <v>57</v>
          </cell>
          <cell r="AD87">
            <v>48</v>
          </cell>
          <cell r="AE87">
            <v>43</v>
          </cell>
          <cell r="AG87">
            <v>8</v>
          </cell>
          <cell r="AH87">
            <v>3</v>
          </cell>
          <cell r="AI87">
            <v>3</v>
          </cell>
          <cell r="AJ87">
            <v>10</v>
          </cell>
          <cell r="AK87">
            <v>6</v>
          </cell>
          <cell r="AL87">
            <v>5</v>
          </cell>
        </row>
        <row r="88">
          <cell r="H88">
            <v>3</v>
          </cell>
          <cell r="I88">
            <v>3</v>
          </cell>
          <cell r="J88">
            <v>3</v>
          </cell>
          <cell r="K88">
            <v>3</v>
          </cell>
          <cell r="L88">
            <v>3</v>
          </cell>
          <cell r="M88">
            <v>3</v>
          </cell>
          <cell r="O88">
            <v>4</v>
          </cell>
          <cell r="T88">
            <v>40</v>
          </cell>
          <cell r="U88">
            <v>41</v>
          </cell>
          <cell r="V88">
            <v>36</v>
          </cell>
          <cell r="W88">
            <v>43</v>
          </cell>
          <cell r="X88">
            <v>48</v>
          </cell>
          <cell r="Y88">
            <v>36</v>
          </cell>
          <cell r="Z88">
            <v>40</v>
          </cell>
          <cell r="AA88">
            <v>40</v>
          </cell>
          <cell r="AB88">
            <v>41</v>
          </cell>
          <cell r="AC88">
            <v>43</v>
          </cell>
          <cell r="AD88">
            <v>44</v>
          </cell>
          <cell r="AE88">
            <v>31</v>
          </cell>
          <cell r="AG88">
            <v>4</v>
          </cell>
          <cell r="AH88">
            <v>5</v>
          </cell>
          <cell r="AI88">
            <v>4</v>
          </cell>
          <cell r="AJ88">
            <v>4</v>
          </cell>
          <cell r="AK88">
            <v>7</v>
          </cell>
          <cell r="AL88">
            <v>4</v>
          </cell>
        </row>
        <row r="89">
          <cell r="H89">
            <v>3</v>
          </cell>
          <cell r="I89">
            <v>3</v>
          </cell>
          <cell r="J89">
            <v>3</v>
          </cell>
          <cell r="K89">
            <v>3</v>
          </cell>
          <cell r="L89">
            <v>4</v>
          </cell>
          <cell r="M89">
            <v>3</v>
          </cell>
          <cell r="O89">
            <v>6</v>
          </cell>
          <cell r="T89">
            <v>50</v>
          </cell>
          <cell r="U89">
            <v>47</v>
          </cell>
          <cell r="V89">
            <v>48</v>
          </cell>
          <cell r="W89">
            <v>47</v>
          </cell>
          <cell r="X89">
            <v>51</v>
          </cell>
          <cell r="Y89">
            <v>46</v>
          </cell>
          <cell r="Z89">
            <v>46</v>
          </cell>
          <cell r="AA89">
            <v>50</v>
          </cell>
          <cell r="AB89">
            <v>58</v>
          </cell>
          <cell r="AC89">
            <v>57</v>
          </cell>
          <cell r="AD89">
            <v>55</v>
          </cell>
          <cell r="AE89">
            <v>53</v>
          </cell>
          <cell r="AG89">
            <v>6</v>
          </cell>
          <cell r="AH89">
            <v>7</v>
          </cell>
          <cell r="AI89">
            <v>3</v>
          </cell>
          <cell r="AJ89">
            <v>6</v>
          </cell>
          <cell r="AK89">
            <v>9</v>
          </cell>
          <cell r="AL89">
            <v>6</v>
          </cell>
        </row>
        <row r="90">
          <cell r="H90">
            <v>3</v>
          </cell>
          <cell r="I90">
            <v>3</v>
          </cell>
          <cell r="J90">
            <v>3</v>
          </cell>
          <cell r="K90">
            <v>3</v>
          </cell>
          <cell r="L90">
            <v>3</v>
          </cell>
          <cell r="M90">
            <v>4</v>
          </cell>
          <cell r="O90">
            <v>4</v>
          </cell>
          <cell r="T90">
            <v>50</v>
          </cell>
          <cell r="U90">
            <v>36</v>
          </cell>
          <cell r="V90">
            <v>54</v>
          </cell>
          <cell r="W90">
            <v>41</v>
          </cell>
          <cell r="X90">
            <v>48</v>
          </cell>
          <cell r="Y90">
            <v>34</v>
          </cell>
          <cell r="Z90">
            <v>48</v>
          </cell>
          <cell r="AA90">
            <v>42</v>
          </cell>
          <cell r="AB90">
            <v>41</v>
          </cell>
          <cell r="AC90">
            <v>55</v>
          </cell>
          <cell r="AD90">
            <v>49</v>
          </cell>
          <cell r="AE90">
            <v>59</v>
          </cell>
          <cell r="AG90">
            <v>5</v>
          </cell>
          <cell r="AH90">
            <v>5</v>
          </cell>
          <cell r="AI90">
            <v>5</v>
          </cell>
          <cell r="AJ90">
            <v>3</v>
          </cell>
          <cell r="AK90">
            <v>5</v>
          </cell>
          <cell r="AL90">
            <v>1</v>
          </cell>
        </row>
        <row r="91">
          <cell r="H91">
            <v>3</v>
          </cell>
          <cell r="I91">
            <v>3</v>
          </cell>
          <cell r="J91">
            <v>4</v>
          </cell>
          <cell r="K91">
            <v>3</v>
          </cell>
          <cell r="L91">
            <v>4</v>
          </cell>
          <cell r="M91">
            <v>4</v>
          </cell>
          <cell r="O91">
            <v>4</v>
          </cell>
          <cell r="T91">
            <v>51</v>
          </cell>
          <cell r="U91">
            <v>46</v>
          </cell>
          <cell r="V91">
            <v>54</v>
          </cell>
          <cell r="W91">
            <v>54</v>
          </cell>
          <cell r="X91">
            <v>72</v>
          </cell>
          <cell r="Y91">
            <v>49</v>
          </cell>
          <cell r="Z91">
            <v>31</v>
          </cell>
          <cell r="AA91">
            <v>54</v>
          </cell>
          <cell r="AB91">
            <v>55</v>
          </cell>
          <cell r="AC91">
            <v>55</v>
          </cell>
          <cell r="AD91">
            <v>75</v>
          </cell>
          <cell r="AE91">
            <v>50</v>
          </cell>
          <cell r="AG91">
            <v>1</v>
          </cell>
          <cell r="AH91">
            <v>5</v>
          </cell>
          <cell r="AI91">
            <v>5</v>
          </cell>
          <cell r="AJ91">
            <v>3</v>
          </cell>
          <cell r="AK91">
            <v>4</v>
          </cell>
          <cell r="AL91">
            <v>5</v>
          </cell>
        </row>
        <row r="92">
          <cell r="H92">
            <v>4</v>
          </cell>
          <cell r="I92">
            <v>4</v>
          </cell>
          <cell r="J92">
            <v>4</v>
          </cell>
          <cell r="K92">
            <v>4</v>
          </cell>
          <cell r="L92">
            <v>4</v>
          </cell>
          <cell r="M92">
            <v>4</v>
          </cell>
          <cell r="O92">
            <v>7</v>
          </cell>
          <cell r="T92">
            <v>63</v>
          </cell>
          <cell r="U92">
            <v>61</v>
          </cell>
          <cell r="V92">
            <v>67</v>
          </cell>
          <cell r="W92">
            <v>61</v>
          </cell>
          <cell r="X92">
            <v>67</v>
          </cell>
          <cell r="Y92">
            <v>58</v>
          </cell>
          <cell r="Z92">
            <v>67</v>
          </cell>
          <cell r="AA92">
            <v>69</v>
          </cell>
          <cell r="AB92">
            <v>63</v>
          </cell>
          <cell r="AC92">
            <v>69</v>
          </cell>
          <cell r="AD92">
            <v>55</v>
          </cell>
          <cell r="AE92">
            <v>60</v>
          </cell>
          <cell r="AG92">
            <v>4</v>
          </cell>
          <cell r="AH92">
            <v>7</v>
          </cell>
          <cell r="AI92">
            <v>10</v>
          </cell>
          <cell r="AJ92">
            <v>8</v>
          </cell>
          <cell r="AK92">
            <v>7</v>
          </cell>
          <cell r="AL92">
            <v>9</v>
          </cell>
        </row>
        <row r="93">
          <cell r="H93">
            <v>2</v>
          </cell>
          <cell r="I93">
            <v>1</v>
          </cell>
          <cell r="J93">
            <v>2</v>
          </cell>
          <cell r="K93">
            <v>2</v>
          </cell>
          <cell r="L93">
            <v>2</v>
          </cell>
          <cell r="M93">
            <v>2</v>
          </cell>
          <cell r="O93">
            <v>3</v>
          </cell>
          <cell r="T93">
            <v>12</v>
          </cell>
          <cell r="U93">
            <v>29</v>
          </cell>
          <cell r="V93">
            <v>21</v>
          </cell>
          <cell r="W93">
            <v>13</v>
          </cell>
          <cell r="X93">
            <v>21</v>
          </cell>
          <cell r="Y93">
            <v>20</v>
          </cell>
          <cell r="Z93">
            <v>28</v>
          </cell>
          <cell r="AA93">
            <v>16</v>
          </cell>
          <cell r="AB93">
            <v>19</v>
          </cell>
          <cell r="AC93">
            <v>21</v>
          </cell>
          <cell r="AD93">
            <v>23</v>
          </cell>
          <cell r="AE93">
            <v>21</v>
          </cell>
          <cell r="AG93">
            <v>2</v>
          </cell>
          <cell r="AH93">
            <v>2</v>
          </cell>
          <cell r="AI93">
            <v>5</v>
          </cell>
          <cell r="AJ93">
            <v>6</v>
          </cell>
          <cell r="AK93">
            <v>2</v>
          </cell>
          <cell r="AL93">
            <v>3</v>
          </cell>
        </row>
        <row r="94">
          <cell r="H94">
            <v>4</v>
          </cell>
          <cell r="I94">
            <v>4</v>
          </cell>
          <cell r="J94">
            <v>4</v>
          </cell>
          <cell r="K94">
            <v>4</v>
          </cell>
          <cell r="L94">
            <v>4</v>
          </cell>
          <cell r="M94">
            <v>4</v>
          </cell>
          <cell r="O94">
            <v>6</v>
          </cell>
          <cell r="T94">
            <v>63</v>
          </cell>
          <cell r="U94">
            <v>47</v>
          </cell>
          <cell r="V94">
            <v>62</v>
          </cell>
          <cell r="W94">
            <v>54</v>
          </cell>
          <cell r="X94">
            <v>59</v>
          </cell>
          <cell r="Y94">
            <v>57</v>
          </cell>
          <cell r="Z94">
            <v>72</v>
          </cell>
          <cell r="AA94">
            <v>60</v>
          </cell>
          <cell r="AB94">
            <v>61</v>
          </cell>
          <cell r="AC94">
            <v>60</v>
          </cell>
          <cell r="AD94">
            <v>69</v>
          </cell>
          <cell r="AE94">
            <v>62</v>
          </cell>
          <cell r="AG94">
            <v>4</v>
          </cell>
          <cell r="AH94">
            <v>3</v>
          </cell>
          <cell r="AI94">
            <v>6</v>
          </cell>
          <cell r="AJ94">
            <v>7</v>
          </cell>
          <cell r="AK94">
            <v>4</v>
          </cell>
          <cell r="AL94">
            <v>7</v>
          </cell>
        </row>
        <row r="95">
          <cell r="H95">
            <v>4</v>
          </cell>
          <cell r="I95">
            <v>3</v>
          </cell>
          <cell r="J95">
            <v>4</v>
          </cell>
          <cell r="K95">
            <v>4</v>
          </cell>
          <cell r="L95">
            <v>3</v>
          </cell>
          <cell r="M95">
            <v>3</v>
          </cell>
          <cell r="O95">
            <v>6</v>
          </cell>
          <cell r="T95">
            <v>58</v>
          </cell>
          <cell r="U95">
            <v>51</v>
          </cell>
          <cell r="V95">
            <v>52</v>
          </cell>
          <cell r="W95">
            <v>51</v>
          </cell>
          <cell r="X95">
            <v>63</v>
          </cell>
          <cell r="Y95">
            <v>60</v>
          </cell>
          <cell r="Z95">
            <v>66</v>
          </cell>
          <cell r="AA95">
            <v>64</v>
          </cell>
          <cell r="AB95">
            <v>55</v>
          </cell>
          <cell r="AC95">
            <v>45</v>
          </cell>
          <cell r="AD95">
            <v>47</v>
          </cell>
          <cell r="AE95">
            <v>56</v>
          </cell>
          <cell r="AG95">
            <v>3</v>
          </cell>
          <cell r="AH95">
            <v>5</v>
          </cell>
          <cell r="AI95">
            <v>5</v>
          </cell>
          <cell r="AJ95">
            <v>9</v>
          </cell>
          <cell r="AK95">
            <v>14</v>
          </cell>
          <cell r="AL95">
            <v>1</v>
          </cell>
        </row>
        <row r="96">
          <cell r="H96">
            <v>1</v>
          </cell>
          <cell r="I96">
            <v>1</v>
          </cell>
          <cell r="J96">
            <v>1</v>
          </cell>
          <cell r="K96">
            <v>2</v>
          </cell>
          <cell r="L96">
            <v>1</v>
          </cell>
          <cell r="M96">
            <v>1</v>
          </cell>
          <cell r="O96">
            <v>4</v>
          </cell>
          <cell r="T96">
            <v>9</v>
          </cell>
          <cell r="U96">
            <v>8</v>
          </cell>
          <cell r="V96">
            <v>25</v>
          </cell>
          <cell r="W96">
            <v>7</v>
          </cell>
          <cell r="X96">
            <v>9</v>
          </cell>
          <cell r="Y96">
            <v>9</v>
          </cell>
          <cell r="Z96">
            <v>19</v>
          </cell>
          <cell r="AA96">
            <v>30</v>
          </cell>
          <cell r="AB96">
            <v>18</v>
          </cell>
          <cell r="AC96">
            <v>11</v>
          </cell>
          <cell r="AD96">
            <v>18</v>
          </cell>
          <cell r="AE96">
            <v>14</v>
          </cell>
          <cell r="AG96">
            <v>1</v>
          </cell>
          <cell r="AH96">
            <v>3</v>
          </cell>
          <cell r="AI96">
            <v>4</v>
          </cell>
          <cell r="AJ96">
            <v>8</v>
          </cell>
          <cell r="AK96">
            <v>1</v>
          </cell>
          <cell r="AL96">
            <v>4</v>
          </cell>
        </row>
        <row r="97">
          <cell r="H97">
            <v>3</v>
          </cell>
          <cell r="I97">
            <v>4</v>
          </cell>
          <cell r="J97">
            <v>3</v>
          </cell>
          <cell r="K97">
            <v>4</v>
          </cell>
          <cell r="L97">
            <v>4</v>
          </cell>
          <cell r="M97">
            <v>3</v>
          </cell>
          <cell r="O97">
            <v>6</v>
          </cell>
          <cell r="T97">
            <v>56</v>
          </cell>
          <cell r="U97">
            <v>54</v>
          </cell>
          <cell r="V97">
            <v>56</v>
          </cell>
          <cell r="W97">
            <v>56</v>
          </cell>
          <cell r="X97">
            <v>45</v>
          </cell>
          <cell r="Y97">
            <v>51</v>
          </cell>
          <cell r="Z97">
            <v>65</v>
          </cell>
          <cell r="AA97">
            <v>52</v>
          </cell>
          <cell r="AB97">
            <v>60</v>
          </cell>
          <cell r="AC97">
            <v>71</v>
          </cell>
          <cell r="AD97">
            <v>59</v>
          </cell>
          <cell r="AE97">
            <v>47</v>
          </cell>
          <cell r="AG97">
            <v>5</v>
          </cell>
          <cell r="AH97">
            <v>3</v>
          </cell>
          <cell r="AI97">
            <v>6</v>
          </cell>
          <cell r="AJ97">
            <v>3</v>
          </cell>
          <cell r="AK97">
            <v>5</v>
          </cell>
          <cell r="AL97">
            <v>7</v>
          </cell>
        </row>
        <row r="98">
          <cell r="H98">
            <v>2</v>
          </cell>
          <cell r="I98">
            <v>2</v>
          </cell>
          <cell r="J98">
            <v>2</v>
          </cell>
          <cell r="K98">
            <v>2</v>
          </cell>
          <cell r="L98">
            <v>2</v>
          </cell>
          <cell r="M98">
            <v>2</v>
          </cell>
          <cell r="O98">
            <v>6</v>
          </cell>
          <cell r="T98">
            <v>26</v>
          </cell>
          <cell r="U98">
            <v>31</v>
          </cell>
          <cell r="V98">
            <v>29</v>
          </cell>
          <cell r="W98">
            <v>19</v>
          </cell>
          <cell r="X98">
            <v>31</v>
          </cell>
          <cell r="Y98">
            <v>36</v>
          </cell>
          <cell r="Z98">
            <v>28</v>
          </cell>
          <cell r="AA98">
            <v>28</v>
          </cell>
          <cell r="AB98">
            <v>35</v>
          </cell>
          <cell r="AC98">
            <v>20</v>
          </cell>
          <cell r="AD98">
            <v>36</v>
          </cell>
          <cell r="AE98">
            <v>26</v>
          </cell>
          <cell r="AG98">
            <v>8</v>
          </cell>
          <cell r="AH98">
            <v>5</v>
          </cell>
          <cell r="AI98">
            <v>7</v>
          </cell>
          <cell r="AJ98">
            <v>8</v>
          </cell>
          <cell r="AK98">
            <v>6</v>
          </cell>
          <cell r="AL98">
            <v>4</v>
          </cell>
        </row>
        <row r="99">
          <cell r="H99">
            <v>4</v>
          </cell>
          <cell r="I99">
            <v>4</v>
          </cell>
          <cell r="J99">
            <v>4</v>
          </cell>
          <cell r="K99">
            <v>4</v>
          </cell>
          <cell r="L99">
            <v>3</v>
          </cell>
          <cell r="M99">
            <v>4</v>
          </cell>
          <cell r="O99">
            <v>9</v>
          </cell>
          <cell r="T99">
            <v>65</v>
          </cell>
          <cell r="U99">
            <v>57</v>
          </cell>
          <cell r="V99">
            <v>68</v>
          </cell>
          <cell r="W99">
            <v>66</v>
          </cell>
          <cell r="X99">
            <v>67</v>
          </cell>
          <cell r="Y99">
            <v>64</v>
          </cell>
          <cell r="Z99">
            <v>65</v>
          </cell>
          <cell r="AA99">
            <v>69</v>
          </cell>
          <cell r="AB99">
            <v>63</v>
          </cell>
          <cell r="AC99">
            <v>53</v>
          </cell>
          <cell r="AD99">
            <v>70</v>
          </cell>
          <cell r="AE99">
            <v>63</v>
          </cell>
          <cell r="AG99">
            <v>8</v>
          </cell>
          <cell r="AH99">
            <v>5</v>
          </cell>
          <cell r="AI99">
            <v>13</v>
          </cell>
          <cell r="AJ99">
            <v>7</v>
          </cell>
          <cell r="AK99">
            <v>11</v>
          </cell>
          <cell r="AL99">
            <v>8</v>
          </cell>
        </row>
        <row r="100">
          <cell r="H100">
            <v>2</v>
          </cell>
          <cell r="I100">
            <v>2</v>
          </cell>
          <cell r="J100">
            <v>3</v>
          </cell>
          <cell r="K100">
            <v>3</v>
          </cell>
          <cell r="L100">
            <v>2</v>
          </cell>
          <cell r="M100">
            <v>3</v>
          </cell>
          <cell r="O100">
            <v>6</v>
          </cell>
          <cell r="T100">
            <v>39</v>
          </cell>
          <cell r="U100">
            <v>30</v>
          </cell>
          <cell r="V100">
            <v>34</v>
          </cell>
          <cell r="W100">
            <v>31</v>
          </cell>
          <cell r="X100">
            <v>47</v>
          </cell>
          <cell r="Y100">
            <v>35</v>
          </cell>
          <cell r="Z100">
            <v>35</v>
          </cell>
          <cell r="AA100">
            <v>40</v>
          </cell>
          <cell r="AB100">
            <v>52</v>
          </cell>
          <cell r="AC100">
            <v>25</v>
          </cell>
          <cell r="AD100">
            <v>45</v>
          </cell>
          <cell r="AE100">
            <v>35</v>
          </cell>
          <cell r="AG100">
            <v>5</v>
          </cell>
          <cell r="AH100">
            <v>8</v>
          </cell>
          <cell r="AI100">
            <v>8</v>
          </cell>
          <cell r="AJ100">
            <v>4</v>
          </cell>
          <cell r="AK100">
            <v>8</v>
          </cell>
          <cell r="AL100">
            <v>3</v>
          </cell>
        </row>
        <row r="101">
          <cell r="H101">
            <v>3</v>
          </cell>
          <cell r="I101">
            <v>4</v>
          </cell>
          <cell r="J101">
            <v>3</v>
          </cell>
          <cell r="K101">
            <v>3</v>
          </cell>
          <cell r="L101">
            <v>4</v>
          </cell>
          <cell r="M101">
            <v>3</v>
          </cell>
          <cell r="O101">
            <v>4</v>
          </cell>
          <cell r="T101">
            <v>51</v>
          </cell>
          <cell r="U101">
            <v>36</v>
          </cell>
          <cell r="V101">
            <v>50</v>
          </cell>
          <cell r="W101">
            <v>64</v>
          </cell>
          <cell r="X101">
            <v>47</v>
          </cell>
          <cell r="Y101">
            <v>46</v>
          </cell>
          <cell r="Z101">
            <v>48</v>
          </cell>
          <cell r="AA101">
            <v>43</v>
          </cell>
          <cell r="AB101">
            <v>51</v>
          </cell>
          <cell r="AC101">
            <v>57</v>
          </cell>
          <cell r="AD101">
            <v>36</v>
          </cell>
          <cell r="AE101">
            <v>53</v>
          </cell>
          <cell r="AG101">
            <v>1</v>
          </cell>
          <cell r="AH101">
            <v>5</v>
          </cell>
          <cell r="AI101">
            <v>1</v>
          </cell>
          <cell r="AJ101">
            <v>7</v>
          </cell>
          <cell r="AL101">
            <v>6</v>
          </cell>
        </row>
        <row r="102">
          <cell r="H102">
            <v>2</v>
          </cell>
          <cell r="I102">
            <v>3</v>
          </cell>
          <cell r="J102">
            <v>2</v>
          </cell>
          <cell r="K102">
            <v>3</v>
          </cell>
          <cell r="L102">
            <v>2</v>
          </cell>
          <cell r="M102">
            <v>2</v>
          </cell>
          <cell r="O102">
            <v>5</v>
          </cell>
          <cell r="T102">
            <v>31</v>
          </cell>
          <cell r="U102">
            <v>34</v>
          </cell>
          <cell r="V102">
            <v>29</v>
          </cell>
          <cell r="W102">
            <v>51</v>
          </cell>
          <cell r="X102">
            <v>36</v>
          </cell>
          <cell r="Y102">
            <v>27</v>
          </cell>
          <cell r="Z102">
            <v>48</v>
          </cell>
          <cell r="AA102">
            <v>30</v>
          </cell>
          <cell r="AB102">
            <v>31</v>
          </cell>
          <cell r="AC102">
            <v>40</v>
          </cell>
          <cell r="AD102">
            <v>31</v>
          </cell>
          <cell r="AE102">
            <v>26</v>
          </cell>
          <cell r="AG102">
            <v>1</v>
          </cell>
          <cell r="AH102">
            <v>4</v>
          </cell>
          <cell r="AI102">
            <v>3</v>
          </cell>
          <cell r="AJ102">
            <v>5</v>
          </cell>
          <cell r="AK102">
            <v>8</v>
          </cell>
          <cell r="AL102">
            <v>6</v>
          </cell>
        </row>
        <row r="103">
          <cell r="H103">
            <v>1</v>
          </cell>
          <cell r="I103">
            <v>1</v>
          </cell>
          <cell r="J103">
            <v>1</v>
          </cell>
          <cell r="K103">
            <v>1</v>
          </cell>
          <cell r="L103">
            <v>1</v>
          </cell>
          <cell r="M103">
            <v>1</v>
          </cell>
          <cell r="O103">
            <v>2</v>
          </cell>
          <cell r="T103">
            <v>10</v>
          </cell>
          <cell r="U103">
            <v>8</v>
          </cell>
          <cell r="V103">
            <v>13</v>
          </cell>
          <cell r="W103">
            <v>1</v>
          </cell>
          <cell r="X103">
            <v>3</v>
          </cell>
          <cell r="Y103">
            <v>10</v>
          </cell>
          <cell r="Z103">
            <v>7</v>
          </cell>
          <cell r="AA103">
            <v>4</v>
          </cell>
          <cell r="AB103">
            <v>7</v>
          </cell>
          <cell r="AC103">
            <v>4</v>
          </cell>
          <cell r="AD103">
            <v>9</v>
          </cell>
          <cell r="AE103">
            <v>6</v>
          </cell>
          <cell r="AG103">
            <v>5</v>
          </cell>
          <cell r="AH103">
            <v>2</v>
          </cell>
          <cell r="AI103">
            <v>2</v>
          </cell>
          <cell r="AK103">
            <v>1</v>
          </cell>
          <cell r="AL103">
            <v>1</v>
          </cell>
        </row>
        <row r="104">
          <cell r="H104">
            <v>3</v>
          </cell>
          <cell r="I104">
            <v>3</v>
          </cell>
          <cell r="J104">
            <v>3</v>
          </cell>
          <cell r="K104">
            <v>3</v>
          </cell>
          <cell r="L104">
            <v>3</v>
          </cell>
          <cell r="M104">
            <v>4</v>
          </cell>
          <cell r="O104">
            <v>6</v>
          </cell>
          <cell r="T104">
            <v>60</v>
          </cell>
          <cell r="U104">
            <v>42</v>
          </cell>
          <cell r="V104">
            <v>52</v>
          </cell>
          <cell r="W104">
            <v>41</v>
          </cell>
          <cell r="X104">
            <v>55</v>
          </cell>
          <cell r="Y104">
            <v>32</v>
          </cell>
          <cell r="Z104">
            <v>58</v>
          </cell>
          <cell r="AA104">
            <v>37</v>
          </cell>
          <cell r="AB104">
            <v>36</v>
          </cell>
          <cell r="AC104">
            <v>44</v>
          </cell>
          <cell r="AD104">
            <v>71</v>
          </cell>
          <cell r="AE104">
            <v>41</v>
          </cell>
          <cell r="AG104">
            <v>5</v>
          </cell>
          <cell r="AH104">
            <v>11</v>
          </cell>
          <cell r="AI104">
            <v>6</v>
          </cell>
          <cell r="AJ104">
            <v>5</v>
          </cell>
          <cell r="AK104">
            <v>7</v>
          </cell>
          <cell r="AL104">
            <v>5</v>
          </cell>
        </row>
        <row r="105">
          <cell r="H105">
            <v>2</v>
          </cell>
          <cell r="I105">
            <v>2</v>
          </cell>
          <cell r="J105">
            <v>3</v>
          </cell>
          <cell r="K105">
            <v>2</v>
          </cell>
          <cell r="L105">
            <v>3</v>
          </cell>
          <cell r="M105">
            <v>2</v>
          </cell>
          <cell r="O105">
            <v>3</v>
          </cell>
          <cell r="T105">
            <v>35</v>
          </cell>
          <cell r="U105">
            <v>34</v>
          </cell>
          <cell r="V105">
            <v>28</v>
          </cell>
          <cell r="W105">
            <v>38</v>
          </cell>
          <cell r="X105">
            <v>40</v>
          </cell>
          <cell r="Y105">
            <v>45</v>
          </cell>
          <cell r="Z105">
            <v>33</v>
          </cell>
          <cell r="AA105">
            <v>31</v>
          </cell>
          <cell r="AB105">
            <v>40</v>
          </cell>
          <cell r="AC105">
            <v>37</v>
          </cell>
          <cell r="AD105">
            <v>34</v>
          </cell>
          <cell r="AE105">
            <v>34</v>
          </cell>
          <cell r="AG105">
            <v>3</v>
          </cell>
          <cell r="AH105">
            <v>8</v>
          </cell>
          <cell r="AI105">
            <v>2</v>
          </cell>
          <cell r="AJ105">
            <v>1</v>
          </cell>
          <cell r="AK105">
            <v>4</v>
          </cell>
          <cell r="AL105">
            <v>2</v>
          </cell>
        </row>
        <row r="106">
          <cell r="H106">
            <v>2</v>
          </cell>
          <cell r="I106">
            <v>2</v>
          </cell>
          <cell r="J106">
            <v>2</v>
          </cell>
          <cell r="K106">
            <v>2</v>
          </cell>
          <cell r="L106">
            <v>2</v>
          </cell>
          <cell r="M106">
            <v>2</v>
          </cell>
          <cell r="O106">
            <v>6</v>
          </cell>
          <cell r="T106">
            <v>29</v>
          </cell>
          <cell r="U106">
            <v>30</v>
          </cell>
          <cell r="V106">
            <v>24</v>
          </cell>
          <cell r="W106">
            <v>26</v>
          </cell>
          <cell r="X106">
            <v>32</v>
          </cell>
          <cell r="Y106">
            <v>28</v>
          </cell>
          <cell r="Z106">
            <v>41</v>
          </cell>
          <cell r="AA106">
            <v>32</v>
          </cell>
          <cell r="AB106">
            <v>40</v>
          </cell>
          <cell r="AC106">
            <v>32</v>
          </cell>
          <cell r="AD106">
            <v>28</v>
          </cell>
          <cell r="AE106">
            <v>29</v>
          </cell>
          <cell r="AG106">
            <v>5</v>
          </cell>
          <cell r="AH106">
            <v>6</v>
          </cell>
          <cell r="AI106">
            <v>3</v>
          </cell>
          <cell r="AJ106">
            <v>11</v>
          </cell>
          <cell r="AK106">
            <v>5</v>
          </cell>
          <cell r="AL106">
            <v>8</v>
          </cell>
        </row>
        <row r="107">
          <cell r="H107">
            <v>3</v>
          </cell>
          <cell r="I107">
            <v>3</v>
          </cell>
          <cell r="J107">
            <v>3</v>
          </cell>
          <cell r="K107">
            <v>3</v>
          </cell>
          <cell r="L107">
            <v>3</v>
          </cell>
          <cell r="M107">
            <v>3</v>
          </cell>
          <cell r="O107">
            <v>6</v>
          </cell>
          <cell r="T107">
            <v>51</v>
          </cell>
          <cell r="U107">
            <v>41</v>
          </cell>
          <cell r="V107">
            <v>56</v>
          </cell>
          <cell r="W107">
            <v>52</v>
          </cell>
          <cell r="X107">
            <v>57</v>
          </cell>
          <cell r="Y107">
            <v>47</v>
          </cell>
          <cell r="Z107">
            <v>58</v>
          </cell>
          <cell r="AA107">
            <v>30</v>
          </cell>
          <cell r="AB107">
            <v>57</v>
          </cell>
          <cell r="AC107">
            <v>50</v>
          </cell>
          <cell r="AD107">
            <v>50</v>
          </cell>
          <cell r="AE107">
            <v>43</v>
          </cell>
          <cell r="AG107">
            <v>8</v>
          </cell>
          <cell r="AH107">
            <v>3</v>
          </cell>
          <cell r="AI107">
            <v>5</v>
          </cell>
          <cell r="AJ107">
            <v>10</v>
          </cell>
          <cell r="AK107">
            <v>9</v>
          </cell>
          <cell r="AL107">
            <v>2</v>
          </cell>
        </row>
        <row r="108">
          <cell r="H108">
            <v>3</v>
          </cell>
          <cell r="I108">
            <v>3</v>
          </cell>
          <cell r="J108">
            <v>3</v>
          </cell>
          <cell r="K108">
            <v>4</v>
          </cell>
          <cell r="L108">
            <v>4</v>
          </cell>
          <cell r="M108">
            <v>4</v>
          </cell>
          <cell r="O108">
            <v>3</v>
          </cell>
          <cell r="T108">
            <v>46</v>
          </cell>
          <cell r="U108">
            <v>46</v>
          </cell>
          <cell r="V108">
            <v>46</v>
          </cell>
          <cell r="W108">
            <v>57</v>
          </cell>
          <cell r="X108">
            <v>60</v>
          </cell>
          <cell r="Y108">
            <v>45</v>
          </cell>
          <cell r="Z108">
            <v>57</v>
          </cell>
          <cell r="AA108">
            <v>53</v>
          </cell>
          <cell r="AB108">
            <v>69</v>
          </cell>
          <cell r="AC108">
            <v>53</v>
          </cell>
          <cell r="AD108">
            <v>62</v>
          </cell>
          <cell r="AE108">
            <v>59</v>
          </cell>
          <cell r="AG108">
            <v>8</v>
          </cell>
          <cell r="AH108">
            <v>2</v>
          </cell>
          <cell r="AI108">
            <v>4</v>
          </cell>
          <cell r="AJ108">
            <v>2</v>
          </cell>
          <cell r="AK108">
            <v>1</v>
          </cell>
        </row>
        <row r="109">
          <cell r="H109">
            <v>4</v>
          </cell>
          <cell r="I109">
            <v>4</v>
          </cell>
          <cell r="J109">
            <v>4</v>
          </cell>
          <cell r="K109">
            <v>3</v>
          </cell>
          <cell r="L109">
            <v>4</v>
          </cell>
          <cell r="M109">
            <v>4</v>
          </cell>
          <cell r="O109">
            <v>7</v>
          </cell>
          <cell r="T109">
            <v>55</v>
          </cell>
          <cell r="U109">
            <v>58</v>
          </cell>
          <cell r="V109">
            <v>72</v>
          </cell>
          <cell r="W109">
            <v>52</v>
          </cell>
          <cell r="X109">
            <v>63</v>
          </cell>
          <cell r="Y109">
            <v>54</v>
          </cell>
          <cell r="Z109">
            <v>50</v>
          </cell>
          <cell r="AA109">
            <v>59</v>
          </cell>
          <cell r="AB109">
            <v>58</v>
          </cell>
          <cell r="AC109">
            <v>54</v>
          </cell>
          <cell r="AD109">
            <v>61</v>
          </cell>
          <cell r="AE109">
            <v>55</v>
          </cell>
          <cell r="AG109">
            <v>6</v>
          </cell>
          <cell r="AH109">
            <v>11</v>
          </cell>
          <cell r="AI109">
            <v>11</v>
          </cell>
          <cell r="AJ109">
            <v>4</v>
          </cell>
          <cell r="AK109">
            <v>4</v>
          </cell>
          <cell r="AL109">
            <v>6</v>
          </cell>
        </row>
        <row r="110">
          <cell r="H110">
            <v>3</v>
          </cell>
          <cell r="I110">
            <v>3</v>
          </cell>
          <cell r="J110">
            <v>2</v>
          </cell>
          <cell r="K110">
            <v>3</v>
          </cell>
          <cell r="L110">
            <v>3</v>
          </cell>
          <cell r="M110">
            <v>3</v>
          </cell>
          <cell r="O110">
            <v>3</v>
          </cell>
          <cell r="T110">
            <v>53</v>
          </cell>
          <cell r="U110">
            <v>50</v>
          </cell>
          <cell r="V110">
            <v>58</v>
          </cell>
          <cell r="W110">
            <v>35</v>
          </cell>
          <cell r="X110">
            <v>39</v>
          </cell>
          <cell r="Y110">
            <v>29</v>
          </cell>
          <cell r="Z110">
            <v>49</v>
          </cell>
          <cell r="AA110">
            <v>46</v>
          </cell>
          <cell r="AB110">
            <v>40</v>
          </cell>
          <cell r="AC110">
            <v>49</v>
          </cell>
          <cell r="AD110">
            <v>47</v>
          </cell>
          <cell r="AE110">
            <v>45</v>
          </cell>
          <cell r="AG110">
            <v>7</v>
          </cell>
          <cell r="AH110">
            <v>5</v>
          </cell>
          <cell r="AJ110">
            <v>2</v>
          </cell>
          <cell r="AK110">
            <v>2</v>
          </cell>
          <cell r="AL110">
            <v>2</v>
          </cell>
        </row>
        <row r="111">
          <cell r="H111">
            <v>3</v>
          </cell>
          <cell r="I111">
            <v>3</v>
          </cell>
          <cell r="J111">
            <v>3</v>
          </cell>
          <cell r="K111">
            <v>3</v>
          </cell>
          <cell r="L111">
            <v>4</v>
          </cell>
          <cell r="M111">
            <v>4</v>
          </cell>
          <cell r="O111">
            <v>8</v>
          </cell>
          <cell r="T111">
            <v>47</v>
          </cell>
          <cell r="U111">
            <v>47</v>
          </cell>
          <cell r="V111">
            <v>44</v>
          </cell>
          <cell r="W111">
            <v>49</v>
          </cell>
          <cell r="X111">
            <v>48</v>
          </cell>
          <cell r="Y111">
            <v>51</v>
          </cell>
          <cell r="Z111">
            <v>57</v>
          </cell>
          <cell r="AA111">
            <v>49</v>
          </cell>
          <cell r="AB111">
            <v>61</v>
          </cell>
          <cell r="AC111">
            <v>69</v>
          </cell>
          <cell r="AD111">
            <v>51</v>
          </cell>
          <cell r="AE111">
            <v>68</v>
          </cell>
          <cell r="AG111">
            <v>6</v>
          </cell>
          <cell r="AH111">
            <v>9</v>
          </cell>
          <cell r="AI111">
            <v>8</v>
          </cell>
          <cell r="AJ111">
            <v>9</v>
          </cell>
          <cell r="AK111">
            <v>7</v>
          </cell>
          <cell r="AL111">
            <v>8</v>
          </cell>
        </row>
        <row r="112">
          <cell r="H112">
            <v>2</v>
          </cell>
          <cell r="I112">
            <v>3</v>
          </cell>
          <cell r="J112">
            <v>3</v>
          </cell>
          <cell r="K112">
            <v>3</v>
          </cell>
          <cell r="L112">
            <v>3</v>
          </cell>
          <cell r="M112">
            <v>3</v>
          </cell>
          <cell r="O112">
            <v>7</v>
          </cell>
          <cell r="T112">
            <v>33</v>
          </cell>
          <cell r="U112">
            <v>39</v>
          </cell>
          <cell r="V112">
            <v>44</v>
          </cell>
          <cell r="W112">
            <v>36</v>
          </cell>
          <cell r="X112">
            <v>45</v>
          </cell>
          <cell r="Y112">
            <v>48</v>
          </cell>
          <cell r="Z112">
            <v>48</v>
          </cell>
          <cell r="AA112">
            <v>39</v>
          </cell>
          <cell r="AB112">
            <v>50</v>
          </cell>
          <cell r="AC112">
            <v>42</v>
          </cell>
          <cell r="AD112">
            <v>55</v>
          </cell>
          <cell r="AE112">
            <v>38</v>
          </cell>
          <cell r="AG112">
            <v>3</v>
          </cell>
          <cell r="AH112">
            <v>4</v>
          </cell>
          <cell r="AI112">
            <v>7</v>
          </cell>
          <cell r="AJ112">
            <v>8</v>
          </cell>
          <cell r="AK112">
            <v>3</v>
          </cell>
          <cell r="AL112">
            <v>9</v>
          </cell>
        </row>
        <row r="113">
          <cell r="H113">
            <v>4</v>
          </cell>
          <cell r="I113">
            <v>3</v>
          </cell>
          <cell r="J113">
            <v>3</v>
          </cell>
          <cell r="K113">
            <v>4</v>
          </cell>
          <cell r="L113">
            <v>3</v>
          </cell>
          <cell r="M113">
            <v>3</v>
          </cell>
          <cell r="O113">
            <v>6</v>
          </cell>
          <cell r="T113">
            <v>58</v>
          </cell>
          <cell r="U113">
            <v>56</v>
          </cell>
          <cell r="V113">
            <v>46</v>
          </cell>
          <cell r="W113">
            <v>49</v>
          </cell>
          <cell r="X113">
            <v>55</v>
          </cell>
          <cell r="Y113">
            <v>47</v>
          </cell>
          <cell r="Z113">
            <v>60</v>
          </cell>
          <cell r="AA113">
            <v>54</v>
          </cell>
          <cell r="AB113">
            <v>52</v>
          </cell>
          <cell r="AC113">
            <v>52</v>
          </cell>
          <cell r="AD113">
            <v>52</v>
          </cell>
          <cell r="AE113">
            <v>58</v>
          </cell>
          <cell r="AG113">
            <v>7</v>
          </cell>
          <cell r="AH113">
            <v>5</v>
          </cell>
          <cell r="AI113">
            <v>8</v>
          </cell>
          <cell r="AJ113">
            <v>4</v>
          </cell>
          <cell r="AK113">
            <v>4</v>
          </cell>
          <cell r="AL113">
            <v>7</v>
          </cell>
        </row>
        <row r="114">
          <cell r="H114">
            <v>3</v>
          </cell>
          <cell r="I114">
            <v>3</v>
          </cell>
          <cell r="J114">
            <v>3</v>
          </cell>
          <cell r="K114">
            <v>3</v>
          </cell>
          <cell r="L114">
            <v>3</v>
          </cell>
          <cell r="M114">
            <v>3</v>
          </cell>
          <cell r="O114">
            <v>3</v>
          </cell>
          <cell r="T114">
            <v>39</v>
          </cell>
          <cell r="U114">
            <v>37</v>
          </cell>
          <cell r="V114">
            <v>51</v>
          </cell>
          <cell r="W114">
            <v>36</v>
          </cell>
          <cell r="X114">
            <v>42</v>
          </cell>
          <cell r="Y114">
            <v>43</v>
          </cell>
          <cell r="Z114">
            <v>45</v>
          </cell>
          <cell r="AA114">
            <v>43</v>
          </cell>
          <cell r="AB114">
            <v>52</v>
          </cell>
          <cell r="AC114">
            <v>32</v>
          </cell>
          <cell r="AD114">
            <v>41</v>
          </cell>
          <cell r="AE114">
            <v>39</v>
          </cell>
          <cell r="AG114">
            <v>1</v>
          </cell>
          <cell r="AH114">
            <v>3</v>
          </cell>
          <cell r="AJ114">
            <v>2</v>
          </cell>
          <cell r="AK114">
            <v>2</v>
          </cell>
          <cell r="AL114">
            <v>4</v>
          </cell>
        </row>
        <row r="115">
          <cell r="H115">
            <v>2</v>
          </cell>
          <cell r="I115">
            <v>2</v>
          </cell>
          <cell r="J115">
            <v>2</v>
          </cell>
          <cell r="K115">
            <v>2</v>
          </cell>
          <cell r="L115">
            <v>2</v>
          </cell>
          <cell r="M115">
            <v>2</v>
          </cell>
          <cell r="O115">
            <v>6</v>
          </cell>
          <cell r="T115">
            <v>29</v>
          </cell>
          <cell r="U115">
            <v>30</v>
          </cell>
          <cell r="V115">
            <v>32</v>
          </cell>
          <cell r="W115">
            <v>30</v>
          </cell>
          <cell r="X115">
            <v>30</v>
          </cell>
          <cell r="Y115">
            <v>44</v>
          </cell>
          <cell r="Z115">
            <v>34</v>
          </cell>
          <cell r="AA115">
            <v>27</v>
          </cell>
          <cell r="AB115">
            <v>37</v>
          </cell>
          <cell r="AC115">
            <v>27</v>
          </cell>
          <cell r="AD115">
            <v>34</v>
          </cell>
          <cell r="AE115">
            <v>32</v>
          </cell>
          <cell r="AG115">
            <v>4</v>
          </cell>
          <cell r="AH115">
            <v>6</v>
          </cell>
          <cell r="AI115">
            <v>6</v>
          </cell>
          <cell r="AJ115">
            <v>9</v>
          </cell>
          <cell r="AK115">
            <v>8</v>
          </cell>
          <cell r="AL115">
            <v>4</v>
          </cell>
        </row>
        <row r="116">
          <cell r="H116">
            <v>1</v>
          </cell>
          <cell r="I116">
            <v>2</v>
          </cell>
          <cell r="J116">
            <v>2</v>
          </cell>
          <cell r="K116">
            <v>1</v>
          </cell>
          <cell r="L116">
            <v>2</v>
          </cell>
          <cell r="M116">
            <v>1</v>
          </cell>
          <cell r="O116">
            <v>3</v>
          </cell>
          <cell r="T116">
            <v>14</v>
          </cell>
          <cell r="U116">
            <v>17</v>
          </cell>
          <cell r="V116">
            <v>17</v>
          </cell>
          <cell r="W116">
            <v>20</v>
          </cell>
          <cell r="X116">
            <v>21</v>
          </cell>
          <cell r="Y116">
            <v>18</v>
          </cell>
          <cell r="Z116">
            <v>18</v>
          </cell>
          <cell r="AA116">
            <v>13</v>
          </cell>
          <cell r="AB116">
            <v>26</v>
          </cell>
          <cell r="AC116">
            <v>24</v>
          </cell>
          <cell r="AD116">
            <v>21</v>
          </cell>
          <cell r="AE116">
            <v>14</v>
          </cell>
          <cell r="AG116">
            <v>2</v>
          </cell>
          <cell r="AH116">
            <v>1</v>
          </cell>
          <cell r="AI116">
            <v>2</v>
          </cell>
          <cell r="AJ116">
            <v>5</v>
          </cell>
          <cell r="AK116">
            <v>4</v>
          </cell>
          <cell r="AL116">
            <v>5</v>
          </cell>
        </row>
        <row r="117">
          <cell r="H117">
            <v>1</v>
          </cell>
          <cell r="I117">
            <v>1</v>
          </cell>
          <cell r="J117">
            <v>1</v>
          </cell>
          <cell r="K117">
            <v>1</v>
          </cell>
          <cell r="L117">
            <v>1</v>
          </cell>
          <cell r="M117">
            <v>1</v>
          </cell>
          <cell r="O117">
            <v>3</v>
          </cell>
          <cell r="T117">
            <v>15</v>
          </cell>
          <cell r="U117">
            <v>8</v>
          </cell>
          <cell r="V117">
            <v>15</v>
          </cell>
          <cell r="W117">
            <v>11</v>
          </cell>
          <cell r="X117">
            <v>10</v>
          </cell>
          <cell r="Y117">
            <v>12</v>
          </cell>
          <cell r="Z117">
            <v>13</v>
          </cell>
          <cell r="AA117">
            <v>10</v>
          </cell>
          <cell r="AB117">
            <v>18</v>
          </cell>
          <cell r="AC117">
            <v>17</v>
          </cell>
          <cell r="AD117">
            <v>8</v>
          </cell>
          <cell r="AE117">
            <v>9</v>
          </cell>
          <cell r="AG117">
            <v>1</v>
          </cell>
          <cell r="AH117">
            <v>3</v>
          </cell>
          <cell r="AJ117">
            <v>6</v>
          </cell>
          <cell r="AK117">
            <v>2</v>
          </cell>
          <cell r="AL117">
            <v>2</v>
          </cell>
        </row>
        <row r="118">
          <cell r="H118">
            <v>3</v>
          </cell>
          <cell r="I118">
            <v>3</v>
          </cell>
          <cell r="J118">
            <v>3</v>
          </cell>
          <cell r="K118">
            <v>3</v>
          </cell>
          <cell r="L118">
            <v>2</v>
          </cell>
          <cell r="M118">
            <v>2</v>
          </cell>
          <cell r="O118">
            <v>5</v>
          </cell>
          <cell r="T118">
            <v>51</v>
          </cell>
          <cell r="U118">
            <v>48</v>
          </cell>
          <cell r="V118">
            <v>63</v>
          </cell>
          <cell r="W118">
            <v>41</v>
          </cell>
          <cell r="X118">
            <v>34</v>
          </cell>
          <cell r="Y118">
            <v>46</v>
          </cell>
          <cell r="Z118">
            <v>42</v>
          </cell>
          <cell r="AA118">
            <v>46</v>
          </cell>
          <cell r="AB118">
            <v>39</v>
          </cell>
          <cell r="AC118">
            <v>37</v>
          </cell>
          <cell r="AD118">
            <v>28</v>
          </cell>
          <cell r="AE118">
            <v>36</v>
          </cell>
          <cell r="AG118">
            <v>6</v>
          </cell>
          <cell r="AH118">
            <v>9</v>
          </cell>
          <cell r="AI118">
            <v>6</v>
          </cell>
          <cell r="AJ118">
            <v>4</v>
          </cell>
          <cell r="AK118">
            <v>6</v>
          </cell>
          <cell r="AL118">
            <v>1</v>
          </cell>
        </row>
        <row r="119">
          <cell r="H119">
            <v>3</v>
          </cell>
          <cell r="I119">
            <v>3</v>
          </cell>
          <cell r="J119">
            <v>3</v>
          </cell>
          <cell r="K119">
            <v>3</v>
          </cell>
          <cell r="L119">
            <v>3</v>
          </cell>
          <cell r="M119">
            <v>4</v>
          </cell>
          <cell r="O119">
            <v>3</v>
          </cell>
          <cell r="T119">
            <v>44</v>
          </cell>
          <cell r="U119">
            <v>44</v>
          </cell>
          <cell r="V119">
            <v>45</v>
          </cell>
          <cell r="W119">
            <v>46</v>
          </cell>
          <cell r="X119">
            <v>47</v>
          </cell>
          <cell r="Y119">
            <v>49</v>
          </cell>
          <cell r="Z119">
            <v>54</v>
          </cell>
          <cell r="AA119">
            <v>42</v>
          </cell>
          <cell r="AB119">
            <v>42</v>
          </cell>
          <cell r="AC119">
            <v>53</v>
          </cell>
          <cell r="AD119">
            <v>58</v>
          </cell>
          <cell r="AE119">
            <v>57</v>
          </cell>
          <cell r="AG119">
            <v>3</v>
          </cell>
          <cell r="AH119">
            <v>1</v>
          </cell>
          <cell r="AI119">
            <v>4</v>
          </cell>
          <cell r="AJ119">
            <v>4</v>
          </cell>
          <cell r="AL119">
            <v>3</v>
          </cell>
        </row>
        <row r="120">
          <cell r="H120">
            <v>1</v>
          </cell>
          <cell r="I120">
            <v>2</v>
          </cell>
          <cell r="J120">
            <v>1</v>
          </cell>
          <cell r="K120">
            <v>1</v>
          </cell>
          <cell r="L120">
            <v>1</v>
          </cell>
          <cell r="M120">
            <v>1</v>
          </cell>
          <cell r="O120">
            <v>2</v>
          </cell>
          <cell r="T120">
            <v>15</v>
          </cell>
          <cell r="U120">
            <v>18</v>
          </cell>
          <cell r="V120">
            <v>21</v>
          </cell>
          <cell r="W120">
            <v>16</v>
          </cell>
          <cell r="X120">
            <v>12</v>
          </cell>
          <cell r="Y120">
            <v>13</v>
          </cell>
          <cell r="Z120">
            <v>8</v>
          </cell>
          <cell r="AA120">
            <v>14</v>
          </cell>
          <cell r="AB120">
            <v>20</v>
          </cell>
          <cell r="AC120">
            <v>10</v>
          </cell>
          <cell r="AD120">
            <v>16</v>
          </cell>
          <cell r="AE120">
            <v>12</v>
          </cell>
          <cell r="AG120">
            <v>1</v>
          </cell>
          <cell r="AH120">
            <v>1</v>
          </cell>
          <cell r="AI120">
            <v>2</v>
          </cell>
          <cell r="AJ120">
            <v>2</v>
          </cell>
          <cell r="AK120">
            <v>1</v>
          </cell>
          <cell r="AL120">
            <v>2</v>
          </cell>
        </row>
        <row r="121">
          <cell r="H121">
            <v>5</v>
          </cell>
          <cell r="I121">
            <v>5</v>
          </cell>
          <cell r="J121">
            <v>5</v>
          </cell>
          <cell r="K121">
            <v>5</v>
          </cell>
          <cell r="L121">
            <v>4</v>
          </cell>
          <cell r="M121">
            <v>5</v>
          </cell>
          <cell r="O121">
            <v>10</v>
          </cell>
          <cell r="T121">
            <v>75</v>
          </cell>
          <cell r="U121">
            <v>80</v>
          </cell>
          <cell r="V121">
            <v>89</v>
          </cell>
          <cell r="W121">
            <v>75</v>
          </cell>
          <cell r="X121">
            <v>91</v>
          </cell>
          <cell r="Y121">
            <v>67</v>
          </cell>
          <cell r="Z121">
            <v>93</v>
          </cell>
          <cell r="AA121">
            <v>71</v>
          </cell>
          <cell r="AB121">
            <v>67</v>
          </cell>
          <cell r="AC121">
            <v>78</v>
          </cell>
          <cell r="AD121">
            <v>89</v>
          </cell>
          <cell r="AE121">
            <v>70</v>
          </cell>
          <cell r="AG121">
            <v>10</v>
          </cell>
          <cell r="AH121">
            <v>7</v>
          </cell>
          <cell r="AI121">
            <v>8</v>
          </cell>
          <cell r="AJ121">
            <v>14</v>
          </cell>
          <cell r="AK121">
            <v>12</v>
          </cell>
          <cell r="AL121">
            <v>8</v>
          </cell>
        </row>
        <row r="122">
          <cell r="H122">
            <v>3</v>
          </cell>
          <cell r="I122">
            <v>2</v>
          </cell>
          <cell r="J122">
            <v>2</v>
          </cell>
          <cell r="K122">
            <v>3</v>
          </cell>
          <cell r="L122">
            <v>3</v>
          </cell>
          <cell r="M122">
            <v>2</v>
          </cell>
          <cell r="O122">
            <v>5</v>
          </cell>
          <cell r="T122">
            <v>45</v>
          </cell>
          <cell r="U122">
            <v>37</v>
          </cell>
          <cell r="V122">
            <v>35</v>
          </cell>
          <cell r="W122">
            <v>32</v>
          </cell>
          <cell r="X122">
            <v>47</v>
          </cell>
          <cell r="Y122">
            <v>30</v>
          </cell>
          <cell r="Z122">
            <v>39</v>
          </cell>
          <cell r="AA122">
            <v>38</v>
          </cell>
          <cell r="AB122">
            <v>44</v>
          </cell>
          <cell r="AC122">
            <v>37</v>
          </cell>
          <cell r="AD122">
            <v>31</v>
          </cell>
          <cell r="AE122">
            <v>32</v>
          </cell>
          <cell r="AG122">
            <v>4</v>
          </cell>
          <cell r="AH122">
            <v>4</v>
          </cell>
          <cell r="AI122">
            <v>7</v>
          </cell>
          <cell r="AJ122">
            <v>3</v>
          </cell>
          <cell r="AK122">
            <v>4</v>
          </cell>
          <cell r="AL122">
            <v>3</v>
          </cell>
        </row>
        <row r="123">
          <cell r="H123">
            <v>3</v>
          </cell>
          <cell r="I123">
            <v>4</v>
          </cell>
          <cell r="J123">
            <v>4</v>
          </cell>
          <cell r="K123">
            <v>4</v>
          </cell>
          <cell r="L123">
            <v>4</v>
          </cell>
          <cell r="M123">
            <v>4</v>
          </cell>
          <cell r="O123">
            <v>5</v>
          </cell>
          <cell r="T123">
            <v>48</v>
          </cell>
          <cell r="U123">
            <v>55</v>
          </cell>
          <cell r="V123">
            <v>63</v>
          </cell>
          <cell r="W123">
            <v>53</v>
          </cell>
          <cell r="X123">
            <v>64</v>
          </cell>
          <cell r="Y123">
            <v>65</v>
          </cell>
          <cell r="Z123">
            <v>57</v>
          </cell>
          <cell r="AA123">
            <v>67</v>
          </cell>
          <cell r="AB123">
            <v>65</v>
          </cell>
          <cell r="AC123">
            <v>49</v>
          </cell>
          <cell r="AD123">
            <v>76</v>
          </cell>
          <cell r="AE123">
            <v>62</v>
          </cell>
          <cell r="AG123">
            <v>6</v>
          </cell>
          <cell r="AH123">
            <v>4</v>
          </cell>
          <cell r="AI123">
            <v>5</v>
          </cell>
          <cell r="AJ123">
            <v>2</v>
          </cell>
          <cell r="AK123">
            <v>6</v>
          </cell>
          <cell r="AL123">
            <v>8</v>
          </cell>
        </row>
        <row r="124">
          <cell r="H124">
            <v>3</v>
          </cell>
          <cell r="I124">
            <v>3</v>
          </cell>
          <cell r="J124">
            <v>4</v>
          </cell>
          <cell r="K124">
            <v>4</v>
          </cell>
          <cell r="L124">
            <v>4</v>
          </cell>
          <cell r="M124">
            <v>3</v>
          </cell>
          <cell r="O124">
            <v>6</v>
          </cell>
          <cell r="T124">
            <v>56</v>
          </cell>
          <cell r="U124">
            <v>49</v>
          </cell>
          <cell r="V124">
            <v>50</v>
          </cell>
          <cell r="W124">
            <v>51</v>
          </cell>
          <cell r="X124">
            <v>55</v>
          </cell>
          <cell r="Y124">
            <v>63</v>
          </cell>
          <cell r="Z124">
            <v>56</v>
          </cell>
          <cell r="AA124">
            <v>62</v>
          </cell>
          <cell r="AB124">
            <v>84</v>
          </cell>
          <cell r="AC124">
            <v>50</v>
          </cell>
          <cell r="AD124">
            <v>42</v>
          </cell>
          <cell r="AE124">
            <v>48</v>
          </cell>
          <cell r="AG124">
            <v>6</v>
          </cell>
          <cell r="AH124">
            <v>5</v>
          </cell>
          <cell r="AI124">
            <v>7</v>
          </cell>
          <cell r="AJ124">
            <v>4</v>
          </cell>
          <cell r="AK124">
            <v>6</v>
          </cell>
          <cell r="AL124">
            <v>5</v>
          </cell>
        </row>
        <row r="125">
          <cell r="H125">
            <v>3</v>
          </cell>
          <cell r="I125">
            <v>3</v>
          </cell>
          <cell r="J125">
            <v>3</v>
          </cell>
          <cell r="K125">
            <v>3</v>
          </cell>
          <cell r="L125">
            <v>3</v>
          </cell>
          <cell r="M125">
            <v>3</v>
          </cell>
          <cell r="O125">
            <v>5</v>
          </cell>
          <cell r="T125">
            <v>46</v>
          </cell>
          <cell r="U125">
            <v>42</v>
          </cell>
          <cell r="V125">
            <v>44</v>
          </cell>
          <cell r="W125">
            <v>42</v>
          </cell>
          <cell r="X125">
            <v>50</v>
          </cell>
          <cell r="Y125">
            <v>39</v>
          </cell>
          <cell r="Z125">
            <v>52</v>
          </cell>
          <cell r="AA125">
            <v>39</v>
          </cell>
          <cell r="AB125">
            <v>52</v>
          </cell>
          <cell r="AC125">
            <v>45</v>
          </cell>
          <cell r="AD125">
            <v>49</v>
          </cell>
          <cell r="AE125">
            <v>50</v>
          </cell>
          <cell r="AG125">
            <v>4</v>
          </cell>
          <cell r="AH125">
            <v>8</v>
          </cell>
          <cell r="AI125">
            <v>3</v>
          </cell>
          <cell r="AJ125">
            <v>7</v>
          </cell>
          <cell r="AK125">
            <v>3</v>
          </cell>
          <cell r="AL125">
            <v>5</v>
          </cell>
        </row>
        <row r="126">
          <cell r="H126">
            <v>2</v>
          </cell>
          <cell r="I126">
            <v>2</v>
          </cell>
          <cell r="J126">
            <v>2</v>
          </cell>
          <cell r="K126">
            <v>2</v>
          </cell>
          <cell r="L126">
            <v>3</v>
          </cell>
          <cell r="M126">
            <v>2</v>
          </cell>
          <cell r="O126">
            <v>2</v>
          </cell>
          <cell r="T126">
            <v>28</v>
          </cell>
          <cell r="U126">
            <v>29</v>
          </cell>
          <cell r="V126">
            <v>37</v>
          </cell>
          <cell r="W126">
            <v>35</v>
          </cell>
          <cell r="X126">
            <v>36</v>
          </cell>
          <cell r="Y126">
            <v>32</v>
          </cell>
          <cell r="Z126">
            <v>37</v>
          </cell>
          <cell r="AA126">
            <v>24</v>
          </cell>
          <cell r="AB126">
            <v>43</v>
          </cell>
          <cell r="AC126">
            <v>37</v>
          </cell>
          <cell r="AD126">
            <v>29</v>
          </cell>
          <cell r="AE126">
            <v>37</v>
          </cell>
          <cell r="AG126">
            <v>2</v>
          </cell>
          <cell r="AH126">
            <v>4</v>
          </cell>
          <cell r="AJ126">
            <v>1</v>
          </cell>
          <cell r="AK126">
            <v>3</v>
          </cell>
          <cell r="AL126">
            <v>2</v>
          </cell>
        </row>
        <row r="127">
          <cell r="H127">
            <v>3</v>
          </cell>
          <cell r="I127">
            <v>4</v>
          </cell>
          <cell r="J127">
            <v>3</v>
          </cell>
          <cell r="K127">
            <v>4</v>
          </cell>
          <cell r="L127">
            <v>4</v>
          </cell>
          <cell r="M127">
            <v>4</v>
          </cell>
          <cell r="O127">
            <v>4</v>
          </cell>
          <cell r="T127">
            <v>45</v>
          </cell>
          <cell r="U127">
            <v>48</v>
          </cell>
          <cell r="V127">
            <v>74</v>
          </cell>
          <cell r="W127">
            <v>54</v>
          </cell>
          <cell r="X127">
            <v>54</v>
          </cell>
          <cell r="Y127">
            <v>56</v>
          </cell>
          <cell r="Z127">
            <v>60</v>
          </cell>
          <cell r="AA127">
            <v>68</v>
          </cell>
          <cell r="AB127">
            <v>66</v>
          </cell>
          <cell r="AC127">
            <v>68</v>
          </cell>
          <cell r="AD127">
            <v>76</v>
          </cell>
          <cell r="AE127">
            <v>65</v>
          </cell>
          <cell r="AG127">
            <v>2</v>
          </cell>
          <cell r="AH127">
            <v>7</v>
          </cell>
          <cell r="AI127">
            <v>6</v>
          </cell>
          <cell r="AJ127">
            <v>3</v>
          </cell>
          <cell r="AK127">
            <v>3</v>
          </cell>
          <cell r="AL127">
            <v>4</v>
          </cell>
        </row>
        <row r="128">
          <cell r="H128">
            <v>4</v>
          </cell>
          <cell r="I128">
            <v>4</v>
          </cell>
          <cell r="J128">
            <v>4</v>
          </cell>
          <cell r="K128">
            <v>4</v>
          </cell>
          <cell r="L128">
            <v>4</v>
          </cell>
          <cell r="M128">
            <v>4</v>
          </cell>
          <cell r="O128">
            <v>3</v>
          </cell>
          <cell r="T128">
            <v>43</v>
          </cell>
          <cell r="U128">
            <v>69</v>
          </cell>
          <cell r="V128">
            <v>52</v>
          </cell>
          <cell r="W128">
            <v>55</v>
          </cell>
          <cell r="X128">
            <v>58</v>
          </cell>
          <cell r="Y128">
            <v>50</v>
          </cell>
          <cell r="Z128">
            <v>57</v>
          </cell>
          <cell r="AA128">
            <v>56</v>
          </cell>
          <cell r="AB128">
            <v>61</v>
          </cell>
          <cell r="AC128">
            <v>55</v>
          </cell>
          <cell r="AD128">
            <v>69</v>
          </cell>
          <cell r="AE128">
            <v>62</v>
          </cell>
          <cell r="AG128">
            <v>3</v>
          </cell>
          <cell r="AH128">
            <v>1</v>
          </cell>
          <cell r="AJ128">
            <v>2</v>
          </cell>
          <cell r="AK128">
            <v>5</v>
          </cell>
          <cell r="AL128">
            <v>4</v>
          </cell>
        </row>
        <row r="129">
          <cell r="H129">
            <v>3</v>
          </cell>
          <cell r="I129">
            <v>3</v>
          </cell>
          <cell r="J129">
            <v>3</v>
          </cell>
          <cell r="K129">
            <v>3</v>
          </cell>
          <cell r="L129">
            <v>2</v>
          </cell>
          <cell r="M129">
            <v>3</v>
          </cell>
          <cell r="O129">
            <v>2</v>
          </cell>
          <cell r="T129">
            <v>42</v>
          </cell>
          <cell r="U129">
            <v>40</v>
          </cell>
          <cell r="V129">
            <v>40</v>
          </cell>
          <cell r="W129">
            <v>38</v>
          </cell>
          <cell r="X129">
            <v>40</v>
          </cell>
          <cell r="Y129">
            <v>42</v>
          </cell>
          <cell r="Z129">
            <v>36</v>
          </cell>
          <cell r="AA129">
            <v>49</v>
          </cell>
          <cell r="AB129">
            <v>28</v>
          </cell>
          <cell r="AC129">
            <v>30</v>
          </cell>
          <cell r="AD129">
            <v>43</v>
          </cell>
          <cell r="AE129">
            <v>35</v>
          </cell>
          <cell r="AJ129">
            <v>4</v>
          </cell>
          <cell r="AK129">
            <v>2</v>
          </cell>
          <cell r="AL129">
            <v>2</v>
          </cell>
        </row>
        <row r="130">
          <cell r="H130">
            <v>6</v>
          </cell>
          <cell r="I130">
            <v>4</v>
          </cell>
          <cell r="J130">
            <v>5</v>
          </cell>
          <cell r="K130">
            <v>5</v>
          </cell>
          <cell r="L130">
            <v>5</v>
          </cell>
          <cell r="M130">
            <v>5</v>
          </cell>
          <cell r="O130">
            <v>9</v>
          </cell>
          <cell r="T130">
            <v>91</v>
          </cell>
          <cell r="U130">
            <v>104</v>
          </cell>
          <cell r="V130">
            <v>68</v>
          </cell>
          <cell r="W130">
            <v>69</v>
          </cell>
          <cell r="X130">
            <v>90</v>
          </cell>
          <cell r="Y130">
            <v>80</v>
          </cell>
          <cell r="Z130">
            <v>104</v>
          </cell>
          <cell r="AA130">
            <v>80</v>
          </cell>
          <cell r="AB130">
            <v>89</v>
          </cell>
          <cell r="AC130">
            <v>70</v>
          </cell>
          <cell r="AD130">
            <v>85</v>
          </cell>
          <cell r="AE130">
            <v>76</v>
          </cell>
          <cell r="AG130">
            <v>11</v>
          </cell>
          <cell r="AH130">
            <v>6</v>
          </cell>
          <cell r="AI130">
            <v>7</v>
          </cell>
          <cell r="AJ130">
            <v>13</v>
          </cell>
          <cell r="AK130">
            <v>12</v>
          </cell>
          <cell r="AL130">
            <v>7</v>
          </cell>
        </row>
        <row r="131">
          <cell r="H131">
            <v>2</v>
          </cell>
          <cell r="I131">
            <v>2</v>
          </cell>
          <cell r="J131">
            <v>3</v>
          </cell>
          <cell r="K131">
            <v>3</v>
          </cell>
          <cell r="L131">
            <v>3</v>
          </cell>
          <cell r="M131">
            <v>3</v>
          </cell>
          <cell r="O131">
            <v>3</v>
          </cell>
          <cell r="T131">
            <v>19</v>
          </cell>
          <cell r="U131">
            <v>26</v>
          </cell>
          <cell r="V131">
            <v>37</v>
          </cell>
          <cell r="W131">
            <v>35</v>
          </cell>
          <cell r="X131">
            <v>55</v>
          </cell>
          <cell r="Y131">
            <v>37</v>
          </cell>
          <cell r="Z131">
            <v>48</v>
          </cell>
          <cell r="AA131">
            <v>42</v>
          </cell>
          <cell r="AB131">
            <v>40</v>
          </cell>
          <cell r="AC131">
            <v>36</v>
          </cell>
          <cell r="AD131">
            <v>49</v>
          </cell>
          <cell r="AE131">
            <v>43</v>
          </cell>
          <cell r="AG131">
            <v>1</v>
          </cell>
          <cell r="AH131">
            <v>3</v>
          </cell>
          <cell r="AI131">
            <v>4</v>
          </cell>
          <cell r="AJ131">
            <v>1</v>
          </cell>
          <cell r="AK131">
            <v>2</v>
          </cell>
          <cell r="AL131">
            <v>3</v>
          </cell>
        </row>
        <row r="132">
          <cell r="H132">
            <v>3</v>
          </cell>
          <cell r="I132">
            <v>3</v>
          </cell>
          <cell r="J132">
            <v>3</v>
          </cell>
          <cell r="K132">
            <v>3</v>
          </cell>
          <cell r="L132">
            <v>3</v>
          </cell>
          <cell r="M132">
            <v>3</v>
          </cell>
          <cell r="O132">
            <v>4</v>
          </cell>
          <cell r="T132">
            <v>51</v>
          </cell>
          <cell r="U132">
            <v>31</v>
          </cell>
          <cell r="V132">
            <v>43</v>
          </cell>
          <cell r="W132">
            <v>45</v>
          </cell>
          <cell r="X132">
            <v>44</v>
          </cell>
          <cell r="Y132">
            <v>48</v>
          </cell>
          <cell r="Z132">
            <v>37</v>
          </cell>
          <cell r="AA132">
            <v>50</v>
          </cell>
          <cell r="AB132">
            <v>44</v>
          </cell>
          <cell r="AC132">
            <v>37</v>
          </cell>
          <cell r="AD132">
            <v>39</v>
          </cell>
          <cell r="AE132">
            <v>40</v>
          </cell>
          <cell r="AG132">
            <v>4</v>
          </cell>
          <cell r="AH132">
            <v>8</v>
          </cell>
          <cell r="AI132">
            <v>5</v>
          </cell>
          <cell r="AJ132">
            <v>2</v>
          </cell>
          <cell r="AK132">
            <v>1</v>
          </cell>
          <cell r="AL132">
            <v>4</v>
          </cell>
        </row>
        <row r="133">
          <cell r="H133">
            <v>3</v>
          </cell>
          <cell r="I133">
            <v>3</v>
          </cell>
          <cell r="J133">
            <v>3</v>
          </cell>
          <cell r="K133">
            <v>3</v>
          </cell>
          <cell r="L133">
            <v>3</v>
          </cell>
          <cell r="M133">
            <v>3</v>
          </cell>
          <cell r="O133">
            <v>9</v>
          </cell>
          <cell r="T133">
            <v>38</v>
          </cell>
          <cell r="U133">
            <v>50</v>
          </cell>
          <cell r="V133">
            <v>50</v>
          </cell>
          <cell r="W133">
            <v>38</v>
          </cell>
          <cell r="X133">
            <v>41</v>
          </cell>
          <cell r="Y133">
            <v>44</v>
          </cell>
          <cell r="Z133">
            <v>52</v>
          </cell>
          <cell r="AA133">
            <v>47</v>
          </cell>
          <cell r="AB133">
            <v>44</v>
          </cell>
          <cell r="AC133">
            <v>45</v>
          </cell>
          <cell r="AD133">
            <v>41</v>
          </cell>
          <cell r="AE133">
            <v>38</v>
          </cell>
          <cell r="AH133">
            <v>9</v>
          </cell>
          <cell r="AI133">
            <v>13</v>
          </cell>
          <cell r="AJ133">
            <v>9</v>
          </cell>
          <cell r="AK133">
            <v>9</v>
          </cell>
          <cell r="AL133">
            <v>3</v>
          </cell>
        </row>
        <row r="134">
          <cell r="H134">
            <v>2</v>
          </cell>
          <cell r="I134">
            <v>1</v>
          </cell>
          <cell r="J134">
            <v>2</v>
          </cell>
          <cell r="K134">
            <v>2</v>
          </cell>
          <cell r="L134">
            <v>2</v>
          </cell>
          <cell r="M134">
            <v>2</v>
          </cell>
          <cell r="O134">
            <v>2</v>
          </cell>
          <cell r="T134">
            <v>21</v>
          </cell>
          <cell r="U134">
            <v>23</v>
          </cell>
          <cell r="V134">
            <v>19</v>
          </cell>
          <cell r="W134">
            <v>18</v>
          </cell>
          <cell r="X134">
            <v>25</v>
          </cell>
          <cell r="Y134">
            <v>21</v>
          </cell>
          <cell r="Z134">
            <v>23</v>
          </cell>
          <cell r="AA134">
            <v>29</v>
          </cell>
          <cell r="AB134">
            <v>22</v>
          </cell>
          <cell r="AC134">
            <v>20</v>
          </cell>
          <cell r="AD134">
            <v>27</v>
          </cell>
          <cell r="AE134">
            <v>38</v>
          </cell>
          <cell r="AG134">
            <v>2</v>
          </cell>
          <cell r="AH134">
            <v>3</v>
          </cell>
          <cell r="AI134">
            <v>3</v>
          </cell>
          <cell r="AJ134">
            <v>1</v>
          </cell>
          <cell r="AK134">
            <v>1</v>
          </cell>
          <cell r="AL134">
            <v>3</v>
          </cell>
        </row>
        <row r="135">
          <cell r="H135">
            <v>3</v>
          </cell>
          <cell r="I135">
            <v>3</v>
          </cell>
          <cell r="J135">
            <v>3</v>
          </cell>
          <cell r="K135">
            <v>2</v>
          </cell>
          <cell r="L135">
            <v>3</v>
          </cell>
          <cell r="M135">
            <v>3</v>
          </cell>
          <cell r="O135">
            <v>2</v>
          </cell>
          <cell r="T135">
            <v>41</v>
          </cell>
          <cell r="U135">
            <v>39</v>
          </cell>
          <cell r="V135">
            <v>44</v>
          </cell>
          <cell r="W135">
            <v>46</v>
          </cell>
          <cell r="X135">
            <v>49</v>
          </cell>
          <cell r="Y135">
            <v>38</v>
          </cell>
          <cell r="Z135">
            <v>40</v>
          </cell>
          <cell r="AA135">
            <v>33</v>
          </cell>
          <cell r="AB135">
            <v>47</v>
          </cell>
          <cell r="AC135">
            <v>42</v>
          </cell>
          <cell r="AD135">
            <v>41</v>
          </cell>
          <cell r="AE135">
            <v>47</v>
          </cell>
          <cell r="AG135">
            <v>1</v>
          </cell>
          <cell r="AH135">
            <v>1</v>
          </cell>
          <cell r="AI135">
            <v>2</v>
          </cell>
          <cell r="AJ135">
            <v>6</v>
          </cell>
          <cell r="AK135">
            <v>4</v>
          </cell>
        </row>
        <row r="136">
          <cell r="H136">
            <v>2</v>
          </cell>
          <cell r="I136">
            <v>2</v>
          </cell>
          <cell r="J136">
            <v>2</v>
          </cell>
          <cell r="K136">
            <v>3</v>
          </cell>
          <cell r="L136">
            <v>3</v>
          </cell>
          <cell r="M136">
            <v>2</v>
          </cell>
          <cell r="O136">
            <v>11</v>
          </cell>
          <cell r="T136">
            <v>35</v>
          </cell>
          <cell r="U136">
            <v>36</v>
          </cell>
          <cell r="V136">
            <v>40</v>
          </cell>
          <cell r="W136">
            <v>38</v>
          </cell>
          <cell r="X136">
            <v>40</v>
          </cell>
          <cell r="Y136">
            <v>40</v>
          </cell>
          <cell r="Z136">
            <v>53</v>
          </cell>
          <cell r="AA136">
            <v>30</v>
          </cell>
          <cell r="AB136">
            <v>54</v>
          </cell>
          <cell r="AC136">
            <v>39</v>
          </cell>
          <cell r="AD136">
            <v>37</v>
          </cell>
          <cell r="AE136">
            <v>29</v>
          </cell>
          <cell r="AG136">
            <v>7</v>
          </cell>
          <cell r="AH136">
            <v>10</v>
          </cell>
          <cell r="AI136">
            <v>13</v>
          </cell>
          <cell r="AJ136">
            <v>12</v>
          </cell>
          <cell r="AK136">
            <v>13</v>
          </cell>
          <cell r="AL136">
            <v>10</v>
          </cell>
        </row>
        <row r="137">
          <cell r="H137">
            <v>3</v>
          </cell>
          <cell r="I137">
            <v>4</v>
          </cell>
          <cell r="J137">
            <v>4</v>
          </cell>
          <cell r="K137">
            <v>4</v>
          </cell>
          <cell r="L137">
            <v>5</v>
          </cell>
          <cell r="M137">
            <v>4</v>
          </cell>
          <cell r="O137">
            <v>5</v>
          </cell>
          <cell r="T137">
            <v>54</v>
          </cell>
          <cell r="U137">
            <v>47</v>
          </cell>
          <cell r="V137">
            <v>62</v>
          </cell>
          <cell r="W137">
            <v>65</v>
          </cell>
          <cell r="X137">
            <v>63</v>
          </cell>
          <cell r="Y137">
            <v>58</v>
          </cell>
          <cell r="Z137">
            <v>58</v>
          </cell>
          <cell r="AA137">
            <v>69</v>
          </cell>
          <cell r="AB137">
            <v>73</v>
          </cell>
          <cell r="AC137">
            <v>78</v>
          </cell>
          <cell r="AD137">
            <v>74</v>
          </cell>
          <cell r="AE137">
            <v>68</v>
          </cell>
          <cell r="AG137">
            <v>4</v>
          </cell>
          <cell r="AH137">
            <v>2</v>
          </cell>
          <cell r="AI137">
            <v>6</v>
          </cell>
          <cell r="AJ137">
            <v>5</v>
          </cell>
          <cell r="AK137">
            <v>7</v>
          </cell>
          <cell r="AL137">
            <v>8</v>
          </cell>
        </row>
        <row r="138">
          <cell r="H138">
            <v>4</v>
          </cell>
          <cell r="I138">
            <v>4</v>
          </cell>
          <cell r="J138">
            <v>5</v>
          </cell>
          <cell r="K138">
            <v>5</v>
          </cell>
          <cell r="L138">
            <v>5</v>
          </cell>
          <cell r="M138">
            <v>5</v>
          </cell>
          <cell r="O138">
            <v>5</v>
          </cell>
          <cell r="T138">
            <v>73</v>
          </cell>
          <cell r="U138">
            <v>58</v>
          </cell>
          <cell r="V138">
            <v>74</v>
          </cell>
          <cell r="W138">
            <v>67</v>
          </cell>
          <cell r="X138">
            <v>95</v>
          </cell>
          <cell r="Y138">
            <v>65</v>
          </cell>
          <cell r="Z138">
            <v>79</v>
          </cell>
          <cell r="AA138">
            <v>69</v>
          </cell>
          <cell r="AB138">
            <v>86</v>
          </cell>
          <cell r="AC138">
            <v>64</v>
          </cell>
          <cell r="AD138">
            <v>86</v>
          </cell>
          <cell r="AE138">
            <v>70</v>
          </cell>
          <cell r="AG138">
            <v>4</v>
          </cell>
          <cell r="AH138">
            <v>8</v>
          </cell>
          <cell r="AI138">
            <v>7</v>
          </cell>
          <cell r="AJ138">
            <v>3</v>
          </cell>
          <cell r="AK138">
            <v>6</v>
          </cell>
          <cell r="AL138">
            <v>8</v>
          </cell>
        </row>
        <row r="139">
          <cell r="H139">
            <v>3</v>
          </cell>
          <cell r="I139">
            <v>4</v>
          </cell>
          <cell r="J139">
            <v>4</v>
          </cell>
          <cell r="K139">
            <v>5</v>
          </cell>
          <cell r="L139">
            <v>4</v>
          </cell>
          <cell r="M139">
            <v>5</v>
          </cell>
          <cell r="O139">
            <v>4</v>
          </cell>
          <cell r="T139">
            <v>45</v>
          </cell>
          <cell r="U139">
            <v>36</v>
          </cell>
          <cell r="V139">
            <v>54</v>
          </cell>
          <cell r="W139">
            <v>56</v>
          </cell>
          <cell r="X139">
            <v>59</v>
          </cell>
          <cell r="Y139">
            <v>51</v>
          </cell>
          <cell r="Z139">
            <v>78</v>
          </cell>
          <cell r="AA139">
            <v>84</v>
          </cell>
          <cell r="AB139">
            <v>65</v>
          </cell>
          <cell r="AC139">
            <v>56</v>
          </cell>
          <cell r="AD139">
            <v>70</v>
          </cell>
          <cell r="AE139">
            <v>88</v>
          </cell>
          <cell r="AG139">
            <v>8</v>
          </cell>
          <cell r="AH139">
            <v>4</v>
          </cell>
          <cell r="AI139">
            <v>3</v>
          </cell>
          <cell r="AJ139">
            <v>5</v>
          </cell>
          <cell r="AK139">
            <v>4</v>
          </cell>
          <cell r="AL139">
            <v>7</v>
          </cell>
        </row>
        <row r="140">
          <cell r="H140">
            <v>4</v>
          </cell>
          <cell r="I140">
            <v>4</v>
          </cell>
          <cell r="J140">
            <v>4</v>
          </cell>
          <cell r="K140">
            <v>4</v>
          </cell>
          <cell r="L140">
            <v>4</v>
          </cell>
          <cell r="M140">
            <v>4</v>
          </cell>
          <cell r="O140">
            <v>5</v>
          </cell>
          <cell r="T140">
            <v>52</v>
          </cell>
          <cell r="U140">
            <v>59</v>
          </cell>
          <cell r="V140">
            <v>58</v>
          </cell>
          <cell r="W140">
            <v>63</v>
          </cell>
          <cell r="X140">
            <v>61</v>
          </cell>
          <cell r="Y140">
            <v>54</v>
          </cell>
          <cell r="Z140">
            <v>66</v>
          </cell>
          <cell r="AA140">
            <v>54</v>
          </cell>
          <cell r="AB140">
            <v>88</v>
          </cell>
          <cell r="AC140">
            <v>56</v>
          </cell>
          <cell r="AD140">
            <v>69</v>
          </cell>
          <cell r="AE140">
            <v>73</v>
          </cell>
          <cell r="AG140">
            <v>4</v>
          </cell>
          <cell r="AH140">
            <v>6</v>
          </cell>
          <cell r="AI140">
            <v>4</v>
          </cell>
          <cell r="AJ140">
            <v>2</v>
          </cell>
          <cell r="AK140">
            <v>6</v>
          </cell>
          <cell r="AL140">
            <v>6</v>
          </cell>
        </row>
        <row r="141">
          <cell r="H141">
            <v>2</v>
          </cell>
          <cell r="I141">
            <v>2</v>
          </cell>
          <cell r="J141">
            <v>2</v>
          </cell>
          <cell r="K141">
            <v>2</v>
          </cell>
          <cell r="L141">
            <v>2</v>
          </cell>
          <cell r="M141">
            <v>3</v>
          </cell>
          <cell r="O141">
            <v>5</v>
          </cell>
          <cell r="T141">
            <v>37</v>
          </cell>
          <cell r="U141">
            <v>24</v>
          </cell>
          <cell r="V141">
            <v>33</v>
          </cell>
          <cell r="W141">
            <v>18</v>
          </cell>
          <cell r="X141">
            <v>28</v>
          </cell>
          <cell r="Y141">
            <v>25</v>
          </cell>
          <cell r="Z141">
            <v>34</v>
          </cell>
          <cell r="AA141">
            <v>38</v>
          </cell>
          <cell r="AB141">
            <v>28</v>
          </cell>
          <cell r="AC141">
            <v>31</v>
          </cell>
          <cell r="AD141">
            <v>44</v>
          </cell>
          <cell r="AE141">
            <v>35</v>
          </cell>
          <cell r="AG141">
            <v>2</v>
          </cell>
          <cell r="AH141">
            <v>6</v>
          </cell>
          <cell r="AI141">
            <v>4</v>
          </cell>
          <cell r="AJ141">
            <v>5</v>
          </cell>
          <cell r="AK141">
            <v>6</v>
          </cell>
          <cell r="AL141">
            <v>5</v>
          </cell>
        </row>
        <row r="142">
          <cell r="I142">
            <v>1</v>
          </cell>
          <cell r="J142">
            <v>1</v>
          </cell>
          <cell r="K142">
            <v>1</v>
          </cell>
          <cell r="L142">
            <v>1</v>
          </cell>
          <cell r="M142">
            <v>1</v>
          </cell>
          <cell r="O142">
            <v>1</v>
          </cell>
          <cell r="V142">
            <v>2</v>
          </cell>
          <cell r="W142">
            <v>2</v>
          </cell>
          <cell r="Y142">
            <v>1</v>
          </cell>
          <cell r="Z142">
            <v>1</v>
          </cell>
          <cell r="AA142">
            <v>4</v>
          </cell>
          <cell r="AB142">
            <v>1</v>
          </cell>
          <cell r="AC142">
            <v>3</v>
          </cell>
          <cell r="AD142">
            <v>1</v>
          </cell>
          <cell r="AK142">
            <v>1</v>
          </cell>
        </row>
        <row r="143">
          <cell r="H143">
            <v>1</v>
          </cell>
          <cell r="I143">
            <v>1</v>
          </cell>
          <cell r="N143">
            <v>2</v>
          </cell>
          <cell r="T143">
            <v>2</v>
          </cell>
          <cell r="U143">
            <v>2</v>
          </cell>
          <cell r="V143">
            <v>4</v>
          </cell>
          <cell r="W143">
            <v>5</v>
          </cell>
          <cell r="X143">
            <v>2</v>
          </cell>
          <cell r="Z143">
            <v>2</v>
          </cell>
          <cell r="AA143">
            <v>1</v>
          </cell>
          <cell r="AB143">
            <v>2</v>
          </cell>
          <cell r="AC143">
            <v>2</v>
          </cell>
          <cell r="AD143">
            <v>6</v>
          </cell>
        </row>
        <row r="144">
          <cell r="H144">
            <v>3</v>
          </cell>
          <cell r="I144">
            <v>2</v>
          </cell>
          <cell r="J144">
            <v>2</v>
          </cell>
          <cell r="K144">
            <v>2</v>
          </cell>
          <cell r="L144">
            <v>2</v>
          </cell>
          <cell r="M144">
            <v>3</v>
          </cell>
          <cell r="O144">
            <v>5</v>
          </cell>
          <cell r="T144">
            <v>44</v>
          </cell>
          <cell r="U144">
            <v>41</v>
          </cell>
          <cell r="V144">
            <v>35</v>
          </cell>
          <cell r="W144">
            <v>28</v>
          </cell>
          <cell r="X144">
            <v>24</v>
          </cell>
          <cell r="Y144">
            <v>35</v>
          </cell>
          <cell r="Z144">
            <v>38</v>
          </cell>
          <cell r="AA144">
            <v>37</v>
          </cell>
          <cell r="AB144">
            <v>42</v>
          </cell>
          <cell r="AC144">
            <v>31</v>
          </cell>
          <cell r="AD144">
            <v>45</v>
          </cell>
          <cell r="AE144">
            <v>40</v>
          </cell>
          <cell r="AG144">
            <v>3</v>
          </cell>
          <cell r="AH144">
            <v>2</v>
          </cell>
          <cell r="AI144">
            <v>3</v>
          </cell>
          <cell r="AJ144">
            <v>5</v>
          </cell>
          <cell r="AK144">
            <v>6</v>
          </cell>
          <cell r="AL144">
            <v>6</v>
          </cell>
        </row>
        <row r="145">
          <cell r="H145">
            <v>1</v>
          </cell>
          <cell r="I145">
            <v>1</v>
          </cell>
          <cell r="J145">
            <v>1</v>
          </cell>
          <cell r="K145">
            <v>1</v>
          </cell>
          <cell r="L145">
            <v>1</v>
          </cell>
          <cell r="M145">
            <v>1</v>
          </cell>
          <cell r="O145">
            <v>1</v>
          </cell>
          <cell r="T145">
            <v>10</v>
          </cell>
          <cell r="U145">
            <v>7</v>
          </cell>
          <cell r="V145">
            <v>11</v>
          </cell>
          <cell r="W145">
            <v>6</v>
          </cell>
          <cell r="X145">
            <v>10</v>
          </cell>
          <cell r="Y145">
            <v>3</v>
          </cell>
          <cell r="Z145">
            <v>8</v>
          </cell>
          <cell r="AA145">
            <v>2</v>
          </cell>
          <cell r="AB145">
            <v>3</v>
          </cell>
          <cell r="AC145">
            <v>10</v>
          </cell>
          <cell r="AD145">
            <v>3</v>
          </cell>
          <cell r="AE145">
            <v>8</v>
          </cell>
          <cell r="AG145">
            <v>3</v>
          </cell>
          <cell r="AH145">
            <v>2</v>
          </cell>
        </row>
        <row r="146">
          <cell r="H146">
            <v>2</v>
          </cell>
          <cell r="I146">
            <v>2</v>
          </cell>
          <cell r="J146">
            <v>2</v>
          </cell>
          <cell r="K146">
            <v>2</v>
          </cell>
          <cell r="L146">
            <v>2</v>
          </cell>
          <cell r="M146">
            <v>2</v>
          </cell>
          <cell r="O146">
            <v>6</v>
          </cell>
          <cell r="T146">
            <v>38</v>
          </cell>
          <cell r="U146">
            <v>24</v>
          </cell>
          <cell r="V146">
            <v>35</v>
          </cell>
          <cell r="W146">
            <v>35</v>
          </cell>
          <cell r="X146">
            <v>35</v>
          </cell>
          <cell r="Y146">
            <v>26</v>
          </cell>
          <cell r="Z146">
            <v>32</v>
          </cell>
          <cell r="AA146">
            <v>38</v>
          </cell>
          <cell r="AB146">
            <v>27</v>
          </cell>
          <cell r="AC146">
            <v>32</v>
          </cell>
          <cell r="AD146">
            <v>32</v>
          </cell>
          <cell r="AE146">
            <v>35</v>
          </cell>
          <cell r="AG146">
            <v>2</v>
          </cell>
          <cell r="AH146">
            <v>7</v>
          </cell>
          <cell r="AI146">
            <v>8</v>
          </cell>
          <cell r="AJ146">
            <v>10</v>
          </cell>
          <cell r="AK146">
            <v>4</v>
          </cell>
          <cell r="AL146">
            <v>3</v>
          </cell>
        </row>
        <row r="148">
          <cell r="H148">
            <v>2</v>
          </cell>
          <cell r="I148">
            <v>2</v>
          </cell>
          <cell r="J148">
            <v>2</v>
          </cell>
          <cell r="K148">
            <v>3</v>
          </cell>
          <cell r="L148">
            <v>2</v>
          </cell>
          <cell r="M148">
            <v>2</v>
          </cell>
          <cell r="O148">
            <v>3</v>
          </cell>
          <cell r="T148">
            <v>27</v>
          </cell>
          <cell r="U148">
            <v>27</v>
          </cell>
          <cell r="V148">
            <v>26</v>
          </cell>
          <cell r="W148">
            <v>29</v>
          </cell>
          <cell r="X148">
            <v>37</v>
          </cell>
          <cell r="Y148">
            <v>26</v>
          </cell>
          <cell r="Z148">
            <v>43</v>
          </cell>
          <cell r="AA148">
            <v>42</v>
          </cell>
          <cell r="AB148">
            <v>32</v>
          </cell>
          <cell r="AC148">
            <v>25</v>
          </cell>
          <cell r="AD148">
            <v>34</v>
          </cell>
          <cell r="AE148">
            <v>35</v>
          </cell>
          <cell r="AG148">
            <v>3</v>
          </cell>
          <cell r="AH148">
            <v>3</v>
          </cell>
          <cell r="AI148">
            <v>2</v>
          </cell>
          <cell r="AJ148">
            <v>4</v>
          </cell>
          <cell r="AK148">
            <v>3</v>
          </cell>
          <cell r="AL148">
            <v>4</v>
          </cell>
        </row>
        <row r="149">
          <cell r="H149">
            <v>3</v>
          </cell>
          <cell r="I149">
            <v>4</v>
          </cell>
          <cell r="J149">
            <v>3</v>
          </cell>
          <cell r="K149">
            <v>3</v>
          </cell>
          <cell r="L149">
            <v>2</v>
          </cell>
          <cell r="M149">
            <v>2</v>
          </cell>
          <cell r="O149">
            <v>4</v>
          </cell>
          <cell r="T149">
            <v>57</v>
          </cell>
          <cell r="U149">
            <v>51</v>
          </cell>
          <cell r="V149">
            <v>72</v>
          </cell>
          <cell r="W149">
            <v>44</v>
          </cell>
          <cell r="X149">
            <v>44</v>
          </cell>
          <cell r="Y149">
            <v>49</v>
          </cell>
          <cell r="Z149">
            <v>42</v>
          </cell>
          <cell r="AA149">
            <v>50</v>
          </cell>
          <cell r="AB149">
            <v>36</v>
          </cell>
          <cell r="AC149">
            <v>30</v>
          </cell>
          <cell r="AD149">
            <v>23</v>
          </cell>
          <cell r="AE149">
            <v>30</v>
          </cell>
          <cell r="AG149">
            <v>3</v>
          </cell>
          <cell r="AH149">
            <v>2</v>
          </cell>
          <cell r="AI149">
            <v>4</v>
          </cell>
          <cell r="AJ149">
            <v>6</v>
          </cell>
          <cell r="AK149">
            <v>3</v>
          </cell>
          <cell r="AL149">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並び替え不可）"/>
      <sheetName val="他課渡"/>
      <sheetName val="東区"/>
      <sheetName val="博多区"/>
      <sheetName val="中央区"/>
      <sheetName val="南区"/>
      <sheetName val="城南区"/>
      <sheetName val="早良区"/>
      <sheetName val="西区"/>
      <sheetName val="全市"/>
      <sheetName val="夜間中学"/>
      <sheetName val="学校番号順"/>
      <sheetName val="速報合計"/>
    </sheetNames>
    <sheetDataSet>
      <sheetData sheetId="0">
        <row r="3">
          <cell r="H3">
            <v>5</v>
          </cell>
          <cell r="I3">
            <v>5</v>
          </cell>
          <cell r="J3">
            <v>6</v>
          </cell>
          <cell r="L3">
            <v>3</v>
          </cell>
          <cell r="Q3">
            <v>72</v>
          </cell>
          <cell r="R3">
            <v>81</v>
          </cell>
          <cell r="S3">
            <v>77</v>
          </cell>
          <cell r="T3">
            <v>81</v>
          </cell>
          <cell r="U3">
            <v>96</v>
          </cell>
          <cell r="V3">
            <v>93</v>
          </cell>
          <cell r="X3">
            <v>4</v>
          </cell>
          <cell r="Y3">
            <v>4</v>
          </cell>
          <cell r="Z3">
            <v>4</v>
          </cell>
        </row>
        <row r="4">
          <cell r="H4">
            <v>2</v>
          </cell>
          <cell r="I4">
            <v>2</v>
          </cell>
          <cell r="J4">
            <v>2</v>
          </cell>
          <cell r="L4">
            <v>1</v>
          </cell>
          <cell r="Q4">
            <v>34</v>
          </cell>
          <cell r="R4">
            <v>21</v>
          </cell>
          <cell r="S4">
            <v>32</v>
          </cell>
          <cell r="T4">
            <v>25</v>
          </cell>
          <cell r="U4">
            <v>26</v>
          </cell>
          <cell r="V4">
            <v>21</v>
          </cell>
          <cell r="X4">
            <v>2</v>
          </cell>
          <cell r="Y4">
            <v>0</v>
          </cell>
          <cell r="Z4">
            <v>2</v>
          </cell>
        </row>
        <row r="5">
          <cell r="H5">
            <v>1</v>
          </cell>
          <cell r="I5">
            <v>2</v>
          </cell>
          <cell r="J5">
            <v>1</v>
          </cell>
          <cell r="L5">
            <v>2</v>
          </cell>
          <cell r="Q5">
            <v>12</v>
          </cell>
          <cell r="R5">
            <v>14</v>
          </cell>
          <cell r="S5">
            <v>19</v>
          </cell>
          <cell r="T5">
            <v>25</v>
          </cell>
          <cell r="U5">
            <v>26</v>
          </cell>
          <cell r="V5">
            <v>11</v>
          </cell>
          <cell r="X5">
            <v>1</v>
          </cell>
          <cell r="Y5">
            <v>2</v>
          </cell>
          <cell r="Z5">
            <v>4</v>
          </cell>
        </row>
        <row r="6">
          <cell r="H6">
            <v>2</v>
          </cell>
          <cell r="I6">
            <v>2</v>
          </cell>
          <cell r="J6">
            <v>2</v>
          </cell>
          <cell r="L6">
            <v>2</v>
          </cell>
          <cell r="Q6">
            <v>28</v>
          </cell>
          <cell r="R6">
            <v>31</v>
          </cell>
          <cell r="S6">
            <v>32</v>
          </cell>
          <cell r="T6">
            <v>41</v>
          </cell>
          <cell r="U6">
            <v>29</v>
          </cell>
          <cell r="V6">
            <v>22</v>
          </cell>
          <cell r="X6">
            <v>3</v>
          </cell>
          <cell r="Y6">
            <v>4</v>
          </cell>
          <cell r="Z6">
            <v>5</v>
          </cell>
        </row>
        <row r="7">
          <cell r="H7">
            <v>4</v>
          </cell>
          <cell r="I7">
            <v>4</v>
          </cell>
          <cell r="J7">
            <v>4</v>
          </cell>
          <cell r="L7">
            <v>6</v>
          </cell>
          <cell r="Q7">
            <v>64</v>
          </cell>
          <cell r="R7">
            <v>58</v>
          </cell>
          <cell r="S7">
            <v>70</v>
          </cell>
          <cell r="T7">
            <v>58</v>
          </cell>
          <cell r="U7">
            <v>74</v>
          </cell>
          <cell r="V7">
            <v>60</v>
          </cell>
          <cell r="X7">
            <v>6</v>
          </cell>
          <cell r="Y7">
            <v>13</v>
          </cell>
          <cell r="Z7">
            <v>12</v>
          </cell>
        </row>
        <row r="8">
          <cell r="H8">
            <v>8</v>
          </cell>
          <cell r="I8">
            <v>8</v>
          </cell>
          <cell r="J8">
            <v>8</v>
          </cell>
          <cell r="L8">
            <v>4</v>
          </cell>
          <cell r="Q8">
            <v>166</v>
          </cell>
          <cell r="R8">
            <v>119</v>
          </cell>
          <cell r="S8">
            <v>127</v>
          </cell>
          <cell r="T8">
            <v>128</v>
          </cell>
          <cell r="U8">
            <v>133</v>
          </cell>
          <cell r="V8">
            <v>132</v>
          </cell>
          <cell r="X8">
            <v>9</v>
          </cell>
          <cell r="Y8">
            <v>6</v>
          </cell>
          <cell r="Z8">
            <v>7</v>
          </cell>
        </row>
        <row r="9">
          <cell r="H9">
            <v>4</v>
          </cell>
          <cell r="I9">
            <v>4</v>
          </cell>
          <cell r="J9">
            <v>3</v>
          </cell>
          <cell r="L9">
            <v>2</v>
          </cell>
          <cell r="Q9">
            <v>68</v>
          </cell>
          <cell r="R9">
            <v>64</v>
          </cell>
          <cell r="S9">
            <v>62</v>
          </cell>
          <cell r="T9">
            <v>56</v>
          </cell>
          <cell r="U9">
            <v>55</v>
          </cell>
          <cell r="V9">
            <v>46</v>
          </cell>
          <cell r="X9">
            <v>8</v>
          </cell>
          <cell r="Y9">
            <v>3</v>
          </cell>
          <cell r="Z9">
            <v>5</v>
          </cell>
        </row>
        <row r="10">
          <cell r="H10">
            <v>8</v>
          </cell>
          <cell r="I10">
            <v>9</v>
          </cell>
          <cell r="J10">
            <v>9</v>
          </cell>
          <cell r="L10">
            <v>3</v>
          </cell>
          <cell r="Q10">
            <v>144</v>
          </cell>
          <cell r="R10">
            <v>140</v>
          </cell>
          <cell r="S10">
            <v>136</v>
          </cell>
          <cell r="T10">
            <v>161</v>
          </cell>
          <cell r="U10">
            <v>165</v>
          </cell>
          <cell r="V10">
            <v>138</v>
          </cell>
          <cell r="X10">
            <v>10</v>
          </cell>
          <cell r="Y10">
            <v>1</v>
          </cell>
          <cell r="Z10">
            <v>9</v>
          </cell>
        </row>
        <row r="11">
          <cell r="H11">
            <v>7</v>
          </cell>
          <cell r="I11">
            <v>9</v>
          </cell>
          <cell r="J11">
            <v>7</v>
          </cell>
          <cell r="L11">
            <v>3</v>
          </cell>
          <cell r="Q11">
            <v>125</v>
          </cell>
          <cell r="R11">
            <v>119</v>
          </cell>
          <cell r="S11">
            <v>145</v>
          </cell>
          <cell r="T11">
            <v>142</v>
          </cell>
          <cell r="U11">
            <v>136</v>
          </cell>
          <cell r="V11">
            <v>112</v>
          </cell>
          <cell r="X11">
            <v>5</v>
          </cell>
          <cell r="Y11">
            <v>6</v>
          </cell>
          <cell r="Z11">
            <v>7</v>
          </cell>
        </row>
        <row r="12">
          <cell r="H12">
            <v>4</v>
          </cell>
          <cell r="I12">
            <v>4</v>
          </cell>
          <cell r="J12">
            <v>5</v>
          </cell>
          <cell r="L12">
            <v>1</v>
          </cell>
          <cell r="Q12">
            <v>63</v>
          </cell>
          <cell r="R12">
            <v>67</v>
          </cell>
          <cell r="S12">
            <v>60</v>
          </cell>
          <cell r="T12">
            <v>66</v>
          </cell>
          <cell r="U12">
            <v>99</v>
          </cell>
          <cell r="V12">
            <v>69</v>
          </cell>
          <cell r="X12">
            <v>0</v>
          </cell>
          <cell r="Y12">
            <v>2</v>
          </cell>
          <cell r="Z12">
            <v>3</v>
          </cell>
        </row>
        <row r="13">
          <cell r="H13">
            <v>5</v>
          </cell>
          <cell r="I13">
            <v>6</v>
          </cell>
          <cell r="J13">
            <v>6</v>
          </cell>
          <cell r="L13">
            <v>5</v>
          </cell>
          <cell r="Q13">
            <v>95</v>
          </cell>
          <cell r="R13">
            <v>88</v>
          </cell>
          <cell r="S13">
            <v>106</v>
          </cell>
          <cell r="T13">
            <v>79</v>
          </cell>
          <cell r="U13">
            <v>95</v>
          </cell>
          <cell r="V13">
            <v>91</v>
          </cell>
          <cell r="X13">
            <v>9</v>
          </cell>
          <cell r="Y13">
            <v>7</v>
          </cell>
          <cell r="Z13">
            <v>4</v>
          </cell>
        </row>
        <row r="14">
          <cell r="H14">
            <v>7</v>
          </cell>
          <cell r="I14">
            <v>7</v>
          </cell>
          <cell r="J14">
            <v>7</v>
          </cell>
          <cell r="L14">
            <v>5</v>
          </cell>
          <cell r="Q14">
            <v>129</v>
          </cell>
          <cell r="R14">
            <v>94</v>
          </cell>
          <cell r="S14">
            <v>121</v>
          </cell>
          <cell r="T14">
            <v>119</v>
          </cell>
          <cell r="U14">
            <v>116</v>
          </cell>
          <cell r="V14">
            <v>110</v>
          </cell>
          <cell r="X14">
            <v>8</v>
          </cell>
          <cell r="Y14">
            <v>12</v>
          </cell>
          <cell r="Z14">
            <v>8</v>
          </cell>
        </row>
        <row r="15">
          <cell r="H15">
            <v>9</v>
          </cell>
          <cell r="I15">
            <v>9</v>
          </cell>
          <cell r="J15">
            <v>9</v>
          </cell>
          <cell r="L15">
            <v>2</v>
          </cell>
          <cell r="Q15">
            <v>167</v>
          </cell>
          <cell r="R15">
            <v>122</v>
          </cell>
          <cell r="S15">
            <v>154</v>
          </cell>
          <cell r="T15">
            <v>137</v>
          </cell>
          <cell r="U15">
            <v>176</v>
          </cell>
          <cell r="V15">
            <v>144</v>
          </cell>
          <cell r="X15">
            <v>6</v>
          </cell>
          <cell r="Y15">
            <v>2</v>
          </cell>
          <cell r="Z15">
            <v>4</v>
          </cell>
        </row>
        <row r="16">
          <cell r="H16">
            <v>4</v>
          </cell>
          <cell r="I16">
            <v>5</v>
          </cell>
          <cell r="J16">
            <v>4</v>
          </cell>
          <cell r="L16">
            <v>9</v>
          </cell>
          <cell r="Q16">
            <v>83</v>
          </cell>
          <cell r="R16">
            <v>62</v>
          </cell>
          <cell r="S16">
            <v>94</v>
          </cell>
          <cell r="T16">
            <v>82</v>
          </cell>
          <cell r="U16">
            <v>83</v>
          </cell>
          <cell r="V16">
            <v>66</v>
          </cell>
          <cell r="X16">
            <v>8</v>
          </cell>
          <cell r="Y16">
            <v>21</v>
          </cell>
          <cell r="Z16">
            <v>15</v>
          </cell>
        </row>
        <row r="17">
          <cell r="H17">
            <v>8</v>
          </cell>
          <cell r="I17">
            <v>8</v>
          </cell>
          <cell r="J17">
            <v>8</v>
          </cell>
          <cell r="L17">
            <v>5</v>
          </cell>
          <cell r="Q17">
            <v>145</v>
          </cell>
          <cell r="R17">
            <v>130</v>
          </cell>
          <cell r="S17">
            <v>145</v>
          </cell>
          <cell r="T17">
            <v>129</v>
          </cell>
          <cell r="U17">
            <v>145</v>
          </cell>
          <cell r="V17">
            <v>145</v>
          </cell>
          <cell r="X17">
            <v>4</v>
          </cell>
          <cell r="Y17">
            <v>11</v>
          </cell>
          <cell r="Z17">
            <v>9</v>
          </cell>
        </row>
        <row r="18">
          <cell r="H18">
            <v>9</v>
          </cell>
          <cell r="I18">
            <v>9</v>
          </cell>
          <cell r="J18">
            <v>9</v>
          </cell>
          <cell r="L18">
            <v>6</v>
          </cell>
          <cell r="Q18">
            <v>179</v>
          </cell>
          <cell r="R18">
            <v>125</v>
          </cell>
          <cell r="S18">
            <v>175</v>
          </cell>
          <cell r="T18">
            <v>141</v>
          </cell>
          <cell r="U18">
            <v>163</v>
          </cell>
          <cell r="V18">
            <v>157</v>
          </cell>
          <cell r="X18">
            <v>9</v>
          </cell>
          <cell r="Y18">
            <v>9</v>
          </cell>
          <cell r="Z18">
            <v>11</v>
          </cell>
        </row>
        <row r="19">
          <cell r="H19">
            <v>1</v>
          </cell>
          <cell r="I19">
            <v>1</v>
          </cell>
          <cell r="J19">
            <v>1</v>
          </cell>
          <cell r="L19">
            <v>0</v>
          </cell>
          <cell r="Q19">
            <v>10</v>
          </cell>
          <cell r="R19">
            <v>7</v>
          </cell>
          <cell r="S19">
            <v>11</v>
          </cell>
          <cell r="T19">
            <v>9</v>
          </cell>
          <cell r="U19">
            <v>10</v>
          </cell>
          <cell r="V19">
            <v>7</v>
          </cell>
          <cell r="X19">
            <v>0</v>
          </cell>
          <cell r="Y19">
            <v>0</v>
          </cell>
          <cell r="Z19">
            <v>0</v>
          </cell>
        </row>
        <row r="20">
          <cell r="H20">
            <v>8</v>
          </cell>
          <cell r="I20">
            <v>9</v>
          </cell>
          <cell r="J20">
            <v>8</v>
          </cell>
          <cell r="L20">
            <v>3</v>
          </cell>
          <cell r="Q20">
            <v>147</v>
          </cell>
          <cell r="R20">
            <v>130</v>
          </cell>
          <cell r="S20">
            <v>158</v>
          </cell>
          <cell r="T20">
            <v>136</v>
          </cell>
          <cell r="U20">
            <v>134</v>
          </cell>
          <cell r="V20">
            <v>128</v>
          </cell>
          <cell r="X20">
            <v>8</v>
          </cell>
          <cell r="Y20">
            <v>7</v>
          </cell>
          <cell r="Z20">
            <v>3</v>
          </cell>
        </row>
        <row r="21">
          <cell r="H21">
            <v>5</v>
          </cell>
          <cell r="I21">
            <v>6</v>
          </cell>
          <cell r="J21">
            <v>6</v>
          </cell>
          <cell r="L21">
            <v>5</v>
          </cell>
          <cell r="Q21">
            <v>88</v>
          </cell>
          <cell r="R21">
            <v>77</v>
          </cell>
          <cell r="S21">
            <v>83</v>
          </cell>
          <cell r="T21">
            <v>100</v>
          </cell>
          <cell r="U21">
            <v>105</v>
          </cell>
          <cell r="V21">
            <v>92</v>
          </cell>
          <cell r="X21">
            <v>12</v>
          </cell>
          <cell r="Y21">
            <v>7</v>
          </cell>
          <cell r="Z21">
            <v>13</v>
          </cell>
        </row>
        <row r="22">
          <cell r="H22">
            <v>3</v>
          </cell>
          <cell r="I22">
            <v>3</v>
          </cell>
          <cell r="J22">
            <v>3</v>
          </cell>
          <cell r="L22">
            <v>1</v>
          </cell>
          <cell r="Q22">
            <v>49</v>
          </cell>
          <cell r="R22">
            <v>48</v>
          </cell>
          <cell r="S22">
            <v>38</v>
          </cell>
          <cell r="T22">
            <v>54</v>
          </cell>
          <cell r="U22">
            <v>45</v>
          </cell>
          <cell r="V22">
            <v>42</v>
          </cell>
          <cell r="X22">
            <v>4</v>
          </cell>
          <cell r="Y22">
            <v>1</v>
          </cell>
          <cell r="Z22">
            <v>1</v>
          </cell>
        </row>
        <row r="23">
          <cell r="H23">
            <v>7</v>
          </cell>
          <cell r="I23">
            <v>7</v>
          </cell>
          <cell r="J23">
            <v>7</v>
          </cell>
          <cell r="L23">
            <v>8</v>
          </cell>
          <cell r="Q23">
            <v>138</v>
          </cell>
          <cell r="R23">
            <v>107</v>
          </cell>
          <cell r="S23">
            <v>150</v>
          </cell>
          <cell r="T23">
            <v>110</v>
          </cell>
          <cell r="U23">
            <v>136</v>
          </cell>
          <cell r="V23">
            <v>113</v>
          </cell>
          <cell r="X23">
            <v>13</v>
          </cell>
          <cell r="Y23">
            <v>15</v>
          </cell>
          <cell r="Z23">
            <v>14</v>
          </cell>
        </row>
        <row r="24">
          <cell r="H24">
            <v>8</v>
          </cell>
          <cell r="I24">
            <v>8</v>
          </cell>
          <cell r="J24">
            <v>9</v>
          </cell>
          <cell r="L24">
            <v>2</v>
          </cell>
          <cell r="Q24">
            <v>146</v>
          </cell>
          <cell r="R24">
            <v>135</v>
          </cell>
          <cell r="S24">
            <v>143</v>
          </cell>
          <cell r="T24">
            <v>142</v>
          </cell>
          <cell r="U24">
            <v>151</v>
          </cell>
          <cell r="V24">
            <v>158</v>
          </cell>
          <cell r="X24">
            <v>5</v>
          </cell>
          <cell r="Y24">
            <v>2</v>
          </cell>
          <cell r="Z24">
            <v>5</v>
          </cell>
        </row>
        <row r="25">
          <cell r="H25">
            <v>10</v>
          </cell>
          <cell r="I25">
            <v>9</v>
          </cell>
          <cell r="J25">
            <v>10</v>
          </cell>
          <cell r="L25">
            <v>3</v>
          </cell>
          <cell r="Q25">
            <v>171</v>
          </cell>
          <cell r="R25">
            <v>156</v>
          </cell>
          <cell r="S25">
            <v>155</v>
          </cell>
          <cell r="T25">
            <v>156</v>
          </cell>
          <cell r="U25">
            <v>166</v>
          </cell>
          <cell r="V25">
            <v>174</v>
          </cell>
          <cell r="X25">
            <v>10</v>
          </cell>
          <cell r="Y25">
            <v>4</v>
          </cell>
          <cell r="Z25">
            <v>3</v>
          </cell>
        </row>
        <row r="26">
          <cell r="H26">
            <v>6</v>
          </cell>
          <cell r="I26">
            <v>6</v>
          </cell>
          <cell r="J26">
            <v>6</v>
          </cell>
          <cell r="L26">
            <v>5</v>
          </cell>
          <cell r="Q26">
            <v>100</v>
          </cell>
          <cell r="R26">
            <v>115</v>
          </cell>
          <cell r="S26">
            <v>104</v>
          </cell>
          <cell r="T26">
            <v>80</v>
          </cell>
          <cell r="U26">
            <v>109</v>
          </cell>
          <cell r="V26">
            <v>101</v>
          </cell>
          <cell r="X26">
            <v>9</v>
          </cell>
          <cell r="Y26">
            <v>8</v>
          </cell>
          <cell r="Z26">
            <v>9</v>
          </cell>
        </row>
        <row r="27">
          <cell r="H27">
            <v>5</v>
          </cell>
          <cell r="I27">
            <v>5</v>
          </cell>
          <cell r="J27">
            <v>6</v>
          </cell>
          <cell r="L27">
            <v>3</v>
          </cell>
          <cell r="Q27">
            <v>91</v>
          </cell>
          <cell r="R27">
            <v>71</v>
          </cell>
          <cell r="S27">
            <v>86</v>
          </cell>
          <cell r="T27">
            <v>87</v>
          </cell>
          <cell r="U27">
            <v>86</v>
          </cell>
          <cell r="V27">
            <v>109</v>
          </cell>
          <cell r="X27">
            <v>7</v>
          </cell>
          <cell r="Y27">
            <v>8</v>
          </cell>
          <cell r="Z27">
            <v>5</v>
          </cell>
        </row>
        <row r="28">
          <cell r="H28">
            <v>5</v>
          </cell>
          <cell r="I28">
            <v>6</v>
          </cell>
          <cell r="J28">
            <v>5</v>
          </cell>
          <cell r="L28">
            <v>4</v>
          </cell>
          <cell r="Q28">
            <v>78</v>
          </cell>
          <cell r="R28">
            <v>104</v>
          </cell>
          <cell r="S28">
            <v>93</v>
          </cell>
          <cell r="T28">
            <v>93</v>
          </cell>
          <cell r="U28">
            <v>93</v>
          </cell>
          <cell r="V28">
            <v>86</v>
          </cell>
          <cell r="X28">
            <v>8</v>
          </cell>
          <cell r="Y28">
            <v>7</v>
          </cell>
          <cell r="Z28">
            <v>6</v>
          </cell>
        </row>
        <row r="29">
          <cell r="H29">
            <v>7</v>
          </cell>
          <cell r="I29">
            <v>7</v>
          </cell>
          <cell r="J29">
            <v>7</v>
          </cell>
          <cell r="L29">
            <v>3</v>
          </cell>
          <cell r="Q29">
            <v>132</v>
          </cell>
          <cell r="R29">
            <v>117</v>
          </cell>
          <cell r="S29">
            <v>126</v>
          </cell>
          <cell r="T29">
            <v>111</v>
          </cell>
          <cell r="U29">
            <v>139</v>
          </cell>
          <cell r="V29">
            <v>111</v>
          </cell>
          <cell r="X29">
            <v>6</v>
          </cell>
          <cell r="Y29">
            <v>8</v>
          </cell>
          <cell r="Z29">
            <v>6</v>
          </cell>
        </row>
        <row r="30">
          <cell r="H30">
            <v>9</v>
          </cell>
          <cell r="I30">
            <v>9</v>
          </cell>
          <cell r="J30">
            <v>9</v>
          </cell>
          <cell r="L30">
            <v>7</v>
          </cell>
          <cell r="Q30">
            <v>173</v>
          </cell>
          <cell r="R30">
            <v>157</v>
          </cell>
          <cell r="S30">
            <v>157</v>
          </cell>
          <cell r="T30">
            <v>149</v>
          </cell>
          <cell r="U30">
            <v>159</v>
          </cell>
          <cell r="V30">
            <v>165</v>
          </cell>
          <cell r="X30">
            <v>17</v>
          </cell>
          <cell r="Y30">
            <v>13</v>
          </cell>
          <cell r="Z30">
            <v>14</v>
          </cell>
        </row>
        <row r="31">
          <cell r="H31">
            <v>7</v>
          </cell>
          <cell r="I31">
            <v>7</v>
          </cell>
          <cell r="J31">
            <v>8</v>
          </cell>
          <cell r="L31">
            <v>5</v>
          </cell>
          <cell r="Q31">
            <v>129</v>
          </cell>
          <cell r="R31">
            <v>130</v>
          </cell>
          <cell r="S31">
            <v>139</v>
          </cell>
          <cell r="T31">
            <v>119</v>
          </cell>
          <cell r="U31">
            <v>131</v>
          </cell>
          <cell r="V31">
            <v>141</v>
          </cell>
          <cell r="X31">
            <v>15</v>
          </cell>
          <cell r="Y31">
            <v>10</v>
          </cell>
          <cell r="Z31">
            <v>6</v>
          </cell>
        </row>
        <row r="32">
          <cell r="H32">
            <v>5</v>
          </cell>
          <cell r="I32">
            <v>5</v>
          </cell>
          <cell r="J32">
            <v>4</v>
          </cell>
          <cell r="L32">
            <v>2</v>
          </cell>
          <cell r="Q32">
            <v>74</v>
          </cell>
          <cell r="R32">
            <v>76</v>
          </cell>
          <cell r="S32">
            <v>81</v>
          </cell>
          <cell r="T32">
            <v>75</v>
          </cell>
          <cell r="U32">
            <v>66</v>
          </cell>
          <cell r="V32">
            <v>60</v>
          </cell>
          <cell r="X32">
            <v>4</v>
          </cell>
          <cell r="Y32">
            <v>2</v>
          </cell>
          <cell r="Z32">
            <v>4</v>
          </cell>
        </row>
        <row r="33">
          <cell r="H33">
            <v>8</v>
          </cell>
          <cell r="I33">
            <v>8</v>
          </cell>
          <cell r="J33">
            <v>10</v>
          </cell>
          <cell r="L33">
            <v>5</v>
          </cell>
          <cell r="Q33">
            <v>151</v>
          </cell>
          <cell r="R33">
            <v>129</v>
          </cell>
          <cell r="S33">
            <v>146</v>
          </cell>
          <cell r="T33">
            <v>141</v>
          </cell>
          <cell r="U33">
            <v>165</v>
          </cell>
          <cell r="V33">
            <v>168</v>
          </cell>
          <cell r="X33">
            <v>6</v>
          </cell>
          <cell r="Y33">
            <v>7</v>
          </cell>
          <cell r="Z33">
            <v>10</v>
          </cell>
        </row>
        <row r="34">
          <cell r="H34">
            <v>11</v>
          </cell>
          <cell r="I34">
            <v>10</v>
          </cell>
          <cell r="J34">
            <v>12</v>
          </cell>
          <cell r="L34">
            <v>5</v>
          </cell>
          <cell r="Q34">
            <v>198</v>
          </cell>
          <cell r="R34">
            <v>186</v>
          </cell>
          <cell r="S34">
            <v>188</v>
          </cell>
          <cell r="T34">
            <v>163</v>
          </cell>
          <cell r="U34">
            <v>193</v>
          </cell>
          <cell r="V34">
            <v>210</v>
          </cell>
          <cell r="X34">
            <v>9</v>
          </cell>
          <cell r="Y34">
            <v>11</v>
          </cell>
          <cell r="Z34">
            <v>4</v>
          </cell>
        </row>
        <row r="35">
          <cell r="H35">
            <v>1</v>
          </cell>
          <cell r="I35">
            <v>1</v>
          </cell>
          <cell r="J35">
            <v>1</v>
          </cell>
          <cell r="L35">
            <v>1</v>
          </cell>
          <cell r="Q35">
            <v>11</v>
          </cell>
          <cell r="R35">
            <v>5</v>
          </cell>
          <cell r="S35">
            <v>9</v>
          </cell>
          <cell r="T35">
            <v>8</v>
          </cell>
          <cell r="U35">
            <v>11</v>
          </cell>
          <cell r="V35">
            <v>5</v>
          </cell>
          <cell r="X35">
            <v>1</v>
          </cell>
          <cell r="Y35">
            <v>1</v>
          </cell>
          <cell r="Z35">
            <v>1</v>
          </cell>
        </row>
        <row r="36">
          <cell r="H36">
            <v>1</v>
          </cell>
          <cell r="I36">
            <v>1</v>
          </cell>
          <cell r="J36">
            <v>1</v>
          </cell>
          <cell r="L36">
            <v>0</v>
          </cell>
          <cell r="Q36">
            <v>0</v>
          </cell>
          <cell r="R36">
            <v>2</v>
          </cell>
          <cell r="S36">
            <v>0</v>
          </cell>
          <cell r="T36">
            <v>1</v>
          </cell>
          <cell r="U36">
            <v>0</v>
          </cell>
          <cell r="V36">
            <v>1</v>
          </cell>
          <cell r="X36">
            <v>0</v>
          </cell>
          <cell r="Y36">
            <v>0</v>
          </cell>
          <cell r="Z36">
            <v>0</v>
          </cell>
        </row>
        <row r="37">
          <cell r="H37">
            <v>7</v>
          </cell>
          <cell r="I37">
            <v>8</v>
          </cell>
          <cell r="J37">
            <v>8</v>
          </cell>
          <cell r="L37">
            <v>3</v>
          </cell>
          <cell r="Q37">
            <v>123</v>
          </cell>
          <cell r="R37">
            <v>124</v>
          </cell>
          <cell r="S37">
            <v>150</v>
          </cell>
          <cell r="T37">
            <v>119</v>
          </cell>
          <cell r="U37">
            <v>141</v>
          </cell>
          <cell r="V37">
            <v>131</v>
          </cell>
          <cell r="X37">
            <v>10</v>
          </cell>
          <cell r="Y37">
            <v>6</v>
          </cell>
          <cell r="Z37">
            <v>1</v>
          </cell>
        </row>
        <row r="38">
          <cell r="H38">
            <v>1</v>
          </cell>
          <cell r="I38">
            <v>0</v>
          </cell>
          <cell r="J38">
            <v>1</v>
          </cell>
          <cell r="L38">
            <v>0</v>
          </cell>
          <cell r="Q38">
            <v>1</v>
          </cell>
          <cell r="R38">
            <v>0</v>
          </cell>
          <cell r="S38">
            <v>0</v>
          </cell>
          <cell r="T38">
            <v>0</v>
          </cell>
          <cell r="U38">
            <v>2</v>
          </cell>
          <cell r="V38">
            <v>1</v>
          </cell>
          <cell r="X38">
            <v>0</v>
          </cell>
          <cell r="Y38">
            <v>0</v>
          </cell>
          <cell r="Z38">
            <v>0</v>
          </cell>
        </row>
        <row r="39">
          <cell r="H39">
            <v>5</v>
          </cell>
          <cell r="I39">
            <v>5</v>
          </cell>
          <cell r="J39">
            <v>4</v>
          </cell>
          <cell r="L39">
            <v>4</v>
          </cell>
          <cell r="Q39">
            <v>87</v>
          </cell>
          <cell r="R39">
            <v>88</v>
          </cell>
          <cell r="S39">
            <v>75</v>
          </cell>
          <cell r="T39">
            <v>85</v>
          </cell>
          <cell r="U39">
            <v>70</v>
          </cell>
          <cell r="V39">
            <v>71</v>
          </cell>
          <cell r="X39">
            <v>4</v>
          </cell>
          <cell r="Y39">
            <v>5</v>
          </cell>
          <cell r="Z39">
            <v>6</v>
          </cell>
        </row>
        <row r="40">
          <cell r="H40">
            <v>4</v>
          </cell>
          <cell r="I40">
            <v>4</v>
          </cell>
          <cell r="J40">
            <v>4</v>
          </cell>
          <cell r="L40">
            <v>4</v>
          </cell>
          <cell r="Q40">
            <v>58</v>
          </cell>
          <cell r="R40">
            <v>72</v>
          </cell>
          <cell r="S40">
            <v>60</v>
          </cell>
          <cell r="T40">
            <v>59</v>
          </cell>
          <cell r="U40">
            <v>81</v>
          </cell>
          <cell r="V40">
            <v>65</v>
          </cell>
          <cell r="X40">
            <v>5</v>
          </cell>
          <cell r="Y40">
            <v>4</v>
          </cell>
          <cell r="Z40">
            <v>11</v>
          </cell>
        </row>
        <row r="41">
          <cell r="H41">
            <v>8</v>
          </cell>
          <cell r="I41">
            <v>7</v>
          </cell>
          <cell r="J41">
            <v>8</v>
          </cell>
          <cell r="L41">
            <v>11</v>
          </cell>
          <cell r="Q41">
            <v>154</v>
          </cell>
          <cell r="R41">
            <v>131</v>
          </cell>
          <cell r="S41">
            <v>131</v>
          </cell>
          <cell r="T41">
            <v>124</v>
          </cell>
          <cell r="U41">
            <v>148</v>
          </cell>
          <cell r="V41">
            <v>142</v>
          </cell>
          <cell r="X41">
            <v>20</v>
          </cell>
          <cell r="Y41">
            <v>20</v>
          </cell>
          <cell r="Z41">
            <v>18</v>
          </cell>
        </row>
        <row r="42">
          <cell r="H42">
            <v>4</v>
          </cell>
          <cell r="I42">
            <v>4</v>
          </cell>
          <cell r="J42">
            <v>4</v>
          </cell>
          <cell r="L42">
            <v>2</v>
          </cell>
          <cell r="Q42">
            <v>68</v>
          </cell>
          <cell r="R42">
            <v>51</v>
          </cell>
          <cell r="S42">
            <v>51</v>
          </cell>
          <cell r="T42">
            <v>59</v>
          </cell>
          <cell r="U42">
            <v>56</v>
          </cell>
          <cell r="V42">
            <v>55</v>
          </cell>
          <cell r="X42">
            <v>4</v>
          </cell>
          <cell r="Y42">
            <v>2</v>
          </cell>
          <cell r="Z42">
            <v>3</v>
          </cell>
        </row>
        <row r="43">
          <cell r="H43">
            <v>7</v>
          </cell>
          <cell r="I43">
            <v>7</v>
          </cell>
          <cell r="J43">
            <v>7</v>
          </cell>
          <cell r="L43">
            <v>2</v>
          </cell>
          <cell r="Q43">
            <v>140</v>
          </cell>
          <cell r="R43">
            <v>108</v>
          </cell>
          <cell r="S43">
            <v>110</v>
          </cell>
          <cell r="T43">
            <v>111</v>
          </cell>
          <cell r="U43">
            <v>123</v>
          </cell>
          <cell r="V43">
            <v>123</v>
          </cell>
          <cell r="X43">
            <v>4</v>
          </cell>
          <cell r="Y43">
            <v>5</v>
          </cell>
          <cell r="Z43">
            <v>2</v>
          </cell>
        </row>
        <row r="44">
          <cell r="H44">
            <v>6</v>
          </cell>
          <cell r="I44">
            <v>6</v>
          </cell>
          <cell r="J44">
            <v>7</v>
          </cell>
          <cell r="L44">
            <v>5</v>
          </cell>
          <cell r="Q44">
            <v>107</v>
          </cell>
          <cell r="R44">
            <v>110</v>
          </cell>
          <cell r="S44">
            <v>106</v>
          </cell>
          <cell r="T44">
            <v>87</v>
          </cell>
          <cell r="U44">
            <v>113</v>
          </cell>
          <cell r="V44">
            <v>114</v>
          </cell>
          <cell r="X44">
            <v>7</v>
          </cell>
          <cell r="Y44">
            <v>9</v>
          </cell>
          <cell r="Z44">
            <v>13</v>
          </cell>
        </row>
        <row r="45">
          <cell r="H45">
            <v>5</v>
          </cell>
          <cell r="I45">
            <v>5</v>
          </cell>
          <cell r="J45">
            <v>5</v>
          </cell>
          <cell r="L45">
            <v>8</v>
          </cell>
          <cell r="Q45">
            <v>80</v>
          </cell>
          <cell r="R45">
            <v>77</v>
          </cell>
          <cell r="S45">
            <v>97</v>
          </cell>
          <cell r="T45">
            <v>85</v>
          </cell>
          <cell r="U45">
            <v>100</v>
          </cell>
          <cell r="V45">
            <v>75</v>
          </cell>
          <cell r="X45">
            <v>13</v>
          </cell>
          <cell r="Y45">
            <v>19</v>
          </cell>
          <cell r="Z45">
            <v>11</v>
          </cell>
        </row>
        <row r="46">
          <cell r="H46">
            <v>6</v>
          </cell>
          <cell r="I46">
            <v>5</v>
          </cell>
          <cell r="J46">
            <v>6</v>
          </cell>
          <cell r="L46">
            <v>5</v>
          </cell>
          <cell r="Q46">
            <v>103</v>
          </cell>
          <cell r="R46">
            <v>104</v>
          </cell>
          <cell r="S46">
            <v>78</v>
          </cell>
          <cell r="T46">
            <v>104</v>
          </cell>
          <cell r="U46">
            <v>101</v>
          </cell>
          <cell r="V46">
            <v>105</v>
          </cell>
          <cell r="X46">
            <v>9</v>
          </cell>
          <cell r="Y46">
            <v>9</v>
          </cell>
          <cell r="Z46">
            <v>7</v>
          </cell>
        </row>
        <row r="47">
          <cell r="H47">
            <v>7</v>
          </cell>
          <cell r="I47">
            <v>7</v>
          </cell>
          <cell r="J47">
            <v>7</v>
          </cell>
          <cell r="L47">
            <v>4</v>
          </cell>
          <cell r="Q47">
            <v>133</v>
          </cell>
          <cell r="R47">
            <v>112</v>
          </cell>
          <cell r="S47">
            <v>104</v>
          </cell>
          <cell r="T47">
            <v>135</v>
          </cell>
          <cell r="U47">
            <v>119</v>
          </cell>
          <cell r="V47">
            <v>112</v>
          </cell>
          <cell r="X47">
            <v>6</v>
          </cell>
          <cell r="Y47">
            <v>16</v>
          </cell>
          <cell r="Z47">
            <v>6</v>
          </cell>
        </row>
        <row r="48">
          <cell r="H48">
            <v>7</v>
          </cell>
          <cell r="I48">
            <v>6</v>
          </cell>
          <cell r="J48">
            <v>7</v>
          </cell>
          <cell r="L48">
            <v>7</v>
          </cell>
          <cell r="Q48">
            <v>117</v>
          </cell>
          <cell r="R48">
            <v>120</v>
          </cell>
          <cell r="S48">
            <v>132</v>
          </cell>
          <cell r="T48">
            <v>101</v>
          </cell>
          <cell r="U48">
            <v>115</v>
          </cell>
          <cell r="V48">
            <v>108</v>
          </cell>
          <cell r="X48">
            <v>14</v>
          </cell>
          <cell r="Y48">
            <v>22</v>
          </cell>
          <cell r="Z48">
            <v>5</v>
          </cell>
        </row>
        <row r="49">
          <cell r="H49">
            <v>3</v>
          </cell>
          <cell r="I49">
            <v>3</v>
          </cell>
          <cell r="J49">
            <v>3</v>
          </cell>
          <cell r="L49">
            <v>4</v>
          </cell>
          <cell r="Q49">
            <v>50</v>
          </cell>
          <cell r="R49">
            <v>49</v>
          </cell>
          <cell r="S49">
            <v>45</v>
          </cell>
          <cell r="T49">
            <v>50</v>
          </cell>
          <cell r="U49">
            <v>53</v>
          </cell>
          <cell r="V49">
            <v>35</v>
          </cell>
          <cell r="X49">
            <v>6</v>
          </cell>
          <cell r="Y49">
            <v>9</v>
          </cell>
          <cell r="Z49">
            <v>3</v>
          </cell>
        </row>
        <row r="50">
          <cell r="H50">
            <v>8</v>
          </cell>
          <cell r="I50">
            <v>7</v>
          </cell>
          <cell r="J50">
            <v>8</v>
          </cell>
          <cell r="L50">
            <v>6</v>
          </cell>
          <cell r="Q50">
            <v>158</v>
          </cell>
          <cell r="R50">
            <v>127</v>
          </cell>
          <cell r="S50">
            <v>120</v>
          </cell>
          <cell r="T50">
            <v>118</v>
          </cell>
          <cell r="U50">
            <v>140</v>
          </cell>
          <cell r="V50">
            <v>146</v>
          </cell>
          <cell r="X50">
            <v>22</v>
          </cell>
          <cell r="Y50">
            <v>11</v>
          </cell>
          <cell r="Z50">
            <v>7</v>
          </cell>
        </row>
        <row r="51">
          <cell r="H51">
            <v>8</v>
          </cell>
          <cell r="I51">
            <v>8</v>
          </cell>
          <cell r="J51">
            <v>8</v>
          </cell>
          <cell r="L51">
            <v>4</v>
          </cell>
          <cell r="Q51">
            <v>137</v>
          </cell>
          <cell r="R51">
            <v>145</v>
          </cell>
          <cell r="S51">
            <v>127</v>
          </cell>
          <cell r="T51">
            <v>127</v>
          </cell>
          <cell r="U51">
            <v>149</v>
          </cell>
          <cell r="V51">
            <v>111</v>
          </cell>
          <cell r="X51">
            <v>8</v>
          </cell>
          <cell r="Y51">
            <v>7</v>
          </cell>
          <cell r="Z51">
            <v>6</v>
          </cell>
        </row>
        <row r="52">
          <cell r="H52">
            <v>9</v>
          </cell>
          <cell r="I52">
            <v>9</v>
          </cell>
          <cell r="J52">
            <v>9</v>
          </cell>
          <cell r="L52">
            <v>5</v>
          </cell>
          <cell r="Q52">
            <v>164</v>
          </cell>
          <cell r="R52">
            <v>140</v>
          </cell>
          <cell r="S52">
            <v>155</v>
          </cell>
          <cell r="T52">
            <v>146</v>
          </cell>
          <cell r="U52">
            <v>165</v>
          </cell>
          <cell r="V52">
            <v>138</v>
          </cell>
          <cell r="X52">
            <v>14</v>
          </cell>
          <cell r="Y52">
            <v>6</v>
          </cell>
          <cell r="Z52">
            <v>4</v>
          </cell>
        </row>
        <row r="53">
          <cell r="H53">
            <v>5</v>
          </cell>
          <cell r="I53">
            <v>5</v>
          </cell>
          <cell r="J53">
            <v>5</v>
          </cell>
          <cell r="L53">
            <v>3</v>
          </cell>
          <cell r="Q53">
            <v>83</v>
          </cell>
          <cell r="R53">
            <v>73</v>
          </cell>
          <cell r="S53">
            <v>80</v>
          </cell>
          <cell r="T53">
            <v>79</v>
          </cell>
          <cell r="U53">
            <v>77</v>
          </cell>
          <cell r="V53">
            <v>82</v>
          </cell>
          <cell r="X53">
            <v>6</v>
          </cell>
          <cell r="Y53">
            <v>8</v>
          </cell>
          <cell r="Z53">
            <v>4</v>
          </cell>
        </row>
        <row r="54">
          <cell r="H54">
            <v>6</v>
          </cell>
          <cell r="I54">
            <v>7</v>
          </cell>
          <cell r="J54">
            <v>6</v>
          </cell>
          <cell r="L54">
            <v>4</v>
          </cell>
          <cell r="Q54">
            <v>111</v>
          </cell>
          <cell r="R54">
            <v>94</v>
          </cell>
          <cell r="S54">
            <v>110</v>
          </cell>
          <cell r="T54">
            <v>117</v>
          </cell>
          <cell r="U54">
            <v>97</v>
          </cell>
          <cell r="V54">
            <v>93</v>
          </cell>
          <cell r="X54">
            <v>10</v>
          </cell>
          <cell r="Y54">
            <v>2</v>
          </cell>
          <cell r="Z54">
            <v>7</v>
          </cell>
        </row>
        <row r="55">
          <cell r="H55">
            <v>8</v>
          </cell>
          <cell r="I55">
            <v>8</v>
          </cell>
          <cell r="J55">
            <v>8</v>
          </cell>
          <cell r="L55">
            <v>4</v>
          </cell>
          <cell r="Q55">
            <v>129</v>
          </cell>
          <cell r="R55">
            <v>133</v>
          </cell>
          <cell r="S55">
            <v>135</v>
          </cell>
          <cell r="T55">
            <v>127</v>
          </cell>
          <cell r="U55">
            <v>134</v>
          </cell>
          <cell r="V55">
            <v>137</v>
          </cell>
          <cell r="X55">
            <v>7</v>
          </cell>
          <cell r="Y55">
            <v>8</v>
          </cell>
          <cell r="Z55">
            <v>5</v>
          </cell>
        </row>
        <row r="56">
          <cell r="H56">
            <v>5</v>
          </cell>
          <cell r="I56">
            <v>6</v>
          </cell>
          <cell r="J56">
            <v>5</v>
          </cell>
          <cell r="L56">
            <v>2</v>
          </cell>
          <cell r="Q56">
            <v>97</v>
          </cell>
          <cell r="R56">
            <v>75</v>
          </cell>
          <cell r="S56">
            <v>93</v>
          </cell>
          <cell r="T56">
            <v>86</v>
          </cell>
          <cell r="U56">
            <v>96</v>
          </cell>
          <cell r="V56">
            <v>80</v>
          </cell>
          <cell r="X56">
            <v>6</v>
          </cell>
          <cell r="Y56">
            <v>3</v>
          </cell>
          <cell r="Z56">
            <v>5</v>
          </cell>
        </row>
        <row r="57">
          <cell r="H57">
            <v>3</v>
          </cell>
          <cell r="I57">
            <v>3</v>
          </cell>
          <cell r="J57">
            <v>4</v>
          </cell>
          <cell r="L57">
            <v>2</v>
          </cell>
          <cell r="Q57">
            <v>60</v>
          </cell>
          <cell r="R57">
            <v>41</v>
          </cell>
          <cell r="S57">
            <v>43</v>
          </cell>
          <cell r="T57">
            <v>44</v>
          </cell>
          <cell r="U57">
            <v>57</v>
          </cell>
          <cell r="V57">
            <v>54</v>
          </cell>
          <cell r="X57">
            <v>3</v>
          </cell>
          <cell r="Y57">
            <v>2</v>
          </cell>
          <cell r="Z57">
            <v>4</v>
          </cell>
        </row>
        <row r="58">
          <cell r="H58">
            <v>2</v>
          </cell>
          <cell r="I58">
            <v>3</v>
          </cell>
          <cell r="J58">
            <v>3</v>
          </cell>
          <cell r="L58">
            <v>3</v>
          </cell>
          <cell r="Q58">
            <v>35</v>
          </cell>
          <cell r="R58">
            <v>45</v>
          </cell>
          <cell r="S58">
            <v>40</v>
          </cell>
          <cell r="T58">
            <v>38</v>
          </cell>
          <cell r="U58">
            <v>41</v>
          </cell>
          <cell r="V58">
            <v>35</v>
          </cell>
          <cell r="X58">
            <v>11</v>
          </cell>
          <cell r="Y58">
            <v>3</v>
          </cell>
          <cell r="Z58">
            <v>3</v>
          </cell>
        </row>
        <row r="59">
          <cell r="H59">
            <v>6</v>
          </cell>
          <cell r="I59">
            <v>7</v>
          </cell>
          <cell r="J59">
            <v>6</v>
          </cell>
          <cell r="L59">
            <v>4</v>
          </cell>
          <cell r="Q59">
            <v>102</v>
          </cell>
          <cell r="R59">
            <v>87</v>
          </cell>
          <cell r="S59">
            <v>117</v>
          </cell>
          <cell r="T59">
            <v>129</v>
          </cell>
          <cell r="U59">
            <v>108</v>
          </cell>
          <cell r="V59">
            <v>98</v>
          </cell>
          <cell r="X59">
            <v>5</v>
          </cell>
          <cell r="Y59">
            <v>5</v>
          </cell>
          <cell r="Z59">
            <v>10</v>
          </cell>
        </row>
        <row r="60">
          <cell r="H60">
            <v>3</v>
          </cell>
          <cell r="I60">
            <v>3</v>
          </cell>
          <cell r="J60">
            <v>3</v>
          </cell>
          <cell r="L60">
            <v>1</v>
          </cell>
          <cell r="Q60">
            <v>43</v>
          </cell>
          <cell r="R60">
            <v>45</v>
          </cell>
          <cell r="S60">
            <v>49</v>
          </cell>
          <cell r="T60">
            <v>48</v>
          </cell>
          <cell r="U60">
            <v>54</v>
          </cell>
          <cell r="V60">
            <v>49</v>
          </cell>
          <cell r="X60">
            <v>3</v>
          </cell>
          <cell r="Y60">
            <v>1</v>
          </cell>
          <cell r="Z60">
            <v>0</v>
          </cell>
        </row>
        <row r="61">
          <cell r="H61">
            <v>6</v>
          </cell>
          <cell r="I61">
            <v>6</v>
          </cell>
          <cell r="J61">
            <v>5</v>
          </cell>
          <cell r="L61">
            <v>5</v>
          </cell>
          <cell r="Q61">
            <v>95</v>
          </cell>
          <cell r="R61">
            <v>89</v>
          </cell>
          <cell r="S61">
            <v>93</v>
          </cell>
          <cell r="T61">
            <v>103</v>
          </cell>
          <cell r="U61">
            <v>95</v>
          </cell>
          <cell r="V61">
            <v>86</v>
          </cell>
          <cell r="X61">
            <v>8</v>
          </cell>
          <cell r="Y61">
            <v>5</v>
          </cell>
          <cell r="Z61">
            <v>7</v>
          </cell>
        </row>
        <row r="62">
          <cell r="H62">
            <v>4</v>
          </cell>
          <cell r="I62">
            <v>4</v>
          </cell>
          <cell r="J62">
            <v>4</v>
          </cell>
          <cell r="L62">
            <v>3</v>
          </cell>
          <cell r="Q62">
            <v>66</v>
          </cell>
          <cell r="R62">
            <v>74</v>
          </cell>
          <cell r="S62">
            <v>81</v>
          </cell>
          <cell r="T62">
            <v>55</v>
          </cell>
          <cell r="U62">
            <v>78</v>
          </cell>
          <cell r="V62">
            <v>66</v>
          </cell>
          <cell r="X62">
            <v>3</v>
          </cell>
          <cell r="Y62">
            <v>6</v>
          </cell>
          <cell r="Z62">
            <v>6</v>
          </cell>
        </row>
        <row r="63">
          <cell r="H63">
            <v>5</v>
          </cell>
          <cell r="I63">
            <v>6</v>
          </cell>
          <cell r="J63">
            <v>6</v>
          </cell>
          <cell r="L63">
            <v>5</v>
          </cell>
          <cell r="Q63">
            <v>101</v>
          </cell>
          <cell r="R63">
            <v>80</v>
          </cell>
          <cell r="S63">
            <v>99</v>
          </cell>
          <cell r="T63">
            <v>96</v>
          </cell>
          <cell r="U63">
            <v>98</v>
          </cell>
          <cell r="V63">
            <v>92</v>
          </cell>
          <cell r="X63">
            <v>10</v>
          </cell>
          <cell r="Y63">
            <v>11</v>
          </cell>
          <cell r="Z63">
            <v>8</v>
          </cell>
        </row>
        <row r="64">
          <cell r="H64">
            <v>5</v>
          </cell>
          <cell r="I64">
            <v>6</v>
          </cell>
          <cell r="J64">
            <v>5</v>
          </cell>
          <cell r="L64">
            <v>4</v>
          </cell>
          <cell r="Q64">
            <v>91</v>
          </cell>
          <cell r="R64">
            <v>88</v>
          </cell>
          <cell r="S64">
            <v>96</v>
          </cell>
          <cell r="T64">
            <v>106</v>
          </cell>
          <cell r="U64">
            <v>79</v>
          </cell>
          <cell r="V64">
            <v>86</v>
          </cell>
          <cell r="X64">
            <v>11</v>
          </cell>
          <cell r="Y64">
            <v>10</v>
          </cell>
          <cell r="Z64">
            <v>7</v>
          </cell>
        </row>
        <row r="65">
          <cell r="H65">
            <v>4</v>
          </cell>
          <cell r="I65">
            <v>4</v>
          </cell>
          <cell r="J65">
            <v>4</v>
          </cell>
          <cell r="L65">
            <v>4</v>
          </cell>
          <cell r="Q65">
            <v>60</v>
          </cell>
          <cell r="R65">
            <v>67</v>
          </cell>
          <cell r="S65">
            <v>75</v>
          </cell>
          <cell r="T65">
            <v>59</v>
          </cell>
          <cell r="U65">
            <v>63</v>
          </cell>
          <cell r="V65">
            <v>70</v>
          </cell>
          <cell r="X65">
            <v>9</v>
          </cell>
          <cell r="Y65">
            <v>9</v>
          </cell>
          <cell r="Z65">
            <v>4</v>
          </cell>
        </row>
        <row r="66">
          <cell r="H66">
            <v>6</v>
          </cell>
          <cell r="I66">
            <v>6</v>
          </cell>
          <cell r="J66">
            <v>6</v>
          </cell>
          <cell r="L66">
            <v>2</v>
          </cell>
          <cell r="Q66">
            <v>84</v>
          </cell>
          <cell r="R66">
            <v>104</v>
          </cell>
          <cell r="S66">
            <v>88</v>
          </cell>
          <cell r="T66">
            <v>102</v>
          </cell>
          <cell r="U66">
            <v>107</v>
          </cell>
          <cell r="V66">
            <v>100</v>
          </cell>
          <cell r="X66">
            <v>4</v>
          </cell>
          <cell r="Y66">
            <v>4</v>
          </cell>
          <cell r="Z66">
            <v>4</v>
          </cell>
        </row>
        <row r="67">
          <cell r="H67">
            <v>5</v>
          </cell>
          <cell r="I67">
            <v>6</v>
          </cell>
          <cell r="J67">
            <v>5</v>
          </cell>
          <cell r="L67">
            <v>2</v>
          </cell>
          <cell r="Q67">
            <v>87</v>
          </cell>
          <cell r="R67">
            <v>86</v>
          </cell>
          <cell r="S67">
            <v>91</v>
          </cell>
          <cell r="T67">
            <v>88</v>
          </cell>
          <cell r="U67">
            <v>91</v>
          </cell>
          <cell r="V67">
            <v>64</v>
          </cell>
          <cell r="X67">
            <v>4</v>
          </cell>
          <cell r="Y67">
            <v>3</v>
          </cell>
          <cell r="Z67">
            <v>4</v>
          </cell>
        </row>
        <row r="68">
          <cell r="H68">
            <v>8</v>
          </cell>
          <cell r="I68">
            <v>8</v>
          </cell>
          <cell r="J68">
            <v>7</v>
          </cell>
          <cell r="L68">
            <v>3</v>
          </cell>
          <cell r="Q68">
            <v>131</v>
          </cell>
          <cell r="R68">
            <v>124</v>
          </cell>
          <cell r="S68">
            <v>151</v>
          </cell>
          <cell r="T68">
            <v>136</v>
          </cell>
          <cell r="U68">
            <v>113</v>
          </cell>
          <cell r="V68">
            <v>123</v>
          </cell>
          <cell r="X68">
            <v>7</v>
          </cell>
          <cell r="Y68">
            <v>8</v>
          </cell>
          <cell r="Z68">
            <v>8</v>
          </cell>
        </row>
        <row r="69">
          <cell r="H69">
            <v>9</v>
          </cell>
          <cell r="I69">
            <v>8</v>
          </cell>
          <cell r="J69">
            <v>7</v>
          </cell>
          <cell r="L69">
            <v>4</v>
          </cell>
          <cell r="Q69">
            <v>146</v>
          </cell>
          <cell r="R69">
            <v>148</v>
          </cell>
          <cell r="S69">
            <v>115</v>
          </cell>
          <cell r="T69">
            <v>147</v>
          </cell>
          <cell r="U69">
            <v>124</v>
          </cell>
          <cell r="V69">
            <v>124</v>
          </cell>
          <cell r="X69">
            <v>7</v>
          </cell>
          <cell r="Y69">
            <v>4</v>
          </cell>
          <cell r="Z69">
            <v>6</v>
          </cell>
        </row>
        <row r="70">
          <cell r="H70">
            <v>2</v>
          </cell>
          <cell r="I70">
            <v>2</v>
          </cell>
          <cell r="J70">
            <v>3</v>
          </cell>
          <cell r="L70">
            <v>3</v>
          </cell>
          <cell r="Q70">
            <v>30</v>
          </cell>
          <cell r="R70">
            <v>32</v>
          </cell>
          <cell r="S70">
            <v>31</v>
          </cell>
          <cell r="T70">
            <v>32</v>
          </cell>
          <cell r="U70">
            <v>40</v>
          </cell>
          <cell r="V70">
            <v>41</v>
          </cell>
          <cell r="X70">
            <v>1</v>
          </cell>
          <cell r="Y70">
            <v>4</v>
          </cell>
          <cell r="Z70">
            <v>5</v>
          </cell>
        </row>
        <row r="71">
          <cell r="H71">
            <v>3</v>
          </cell>
          <cell r="I71">
            <v>4</v>
          </cell>
          <cell r="J71">
            <v>3</v>
          </cell>
          <cell r="L71">
            <v>4</v>
          </cell>
          <cell r="Q71">
            <v>67</v>
          </cell>
          <cell r="R71">
            <v>41</v>
          </cell>
          <cell r="S71">
            <v>60</v>
          </cell>
          <cell r="T71">
            <v>63</v>
          </cell>
          <cell r="U71">
            <v>54</v>
          </cell>
          <cell r="V71">
            <v>44</v>
          </cell>
          <cell r="X71">
            <v>5</v>
          </cell>
          <cell r="Y71">
            <v>4</v>
          </cell>
          <cell r="Z71">
            <v>9</v>
          </cell>
        </row>
        <row r="72">
          <cell r="H72">
            <v>1</v>
          </cell>
          <cell r="I72">
            <v>1</v>
          </cell>
          <cell r="J72">
            <v>2</v>
          </cell>
          <cell r="L72">
            <v>0</v>
          </cell>
          <cell r="Q72">
            <v>7</v>
          </cell>
          <cell r="R72">
            <v>16</v>
          </cell>
          <cell r="S72">
            <v>10</v>
          </cell>
          <cell r="T72">
            <v>19</v>
          </cell>
          <cell r="U72">
            <v>18</v>
          </cell>
          <cell r="V72">
            <v>25</v>
          </cell>
          <cell r="X72">
            <v>0</v>
          </cell>
          <cell r="Y72">
            <v>0</v>
          </cell>
          <cell r="Z72">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速報"/>
      <sheetName val="年報学科別"/>
    </sheetNames>
    <sheetDataSet>
      <sheetData sheetId="0">
        <row r="5">
          <cell r="B5">
            <v>184</v>
          </cell>
          <cell r="C5">
            <v>136</v>
          </cell>
          <cell r="E5">
            <v>163</v>
          </cell>
          <cell r="F5">
            <v>155</v>
          </cell>
          <cell r="H5">
            <v>160</v>
          </cell>
          <cell r="I5">
            <v>157</v>
          </cell>
          <cell r="N5">
            <v>8</v>
          </cell>
          <cell r="O5">
            <v>8</v>
          </cell>
          <cell r="P5">
            <v>8</v>
          </cell>
        </row>
        <row r="15">
          <cell r="B15">
            <v>219</v>
          </cell>
          <cell r="C15">
            <v>61</v>
          </cell>
          <cell r="E15">
            <v>230</v>
          </cell>
          <cell r="F15">
            <v>45</v>
          </cell>
          <cell r="H15">
            <v>200</v>
          </cell>
          <cell r="I15">
            <v>66</v>
          </cell>
          <cell r="N15">
            <v>7</v>
          </cell>
          <cell r="O15">
            <v>7</v>
          </cell>
          <cell r="P15">
            <v>7</v>
          </cell>
        </row>
        <row r="25">
          <cell r="B25">
            <v>0</v>
          </cell>
          <cell r="C25">
            <v>320</v>
          </cell>
          <cell r="E25">
            <v>0</v>
          </cell>
          <cell r="F25">
            <v>296</v>
          </cell>
          <cell r="H25">
            <v>0</v>
          </cell>
          <cell r="I25">
            <v>289</v>
          </cell>
          <cell r="N25">
            <v>8</v>
          </cell>
          <cell r="O25">
            <v>8</v>
          </cell>
          <cell r="P25">
            <v>8</v>
          </cell>
        </row>
        <row r="29">
          <cell r="B29">
            <v>138</v>
          </cell>
          <cell r="C29">
            <v>183</v>
          </cell>
          <cell r="E29">
            <v>153</v>
          </cell>
          <cell r="F29">
            <v>163</v>
          </cell>
          <cell r="H29">
            <v>155</v>
          </cell>
          <cell r="I29">
            <v>152</v>
          </cell>
          <cell r="N29">
            <v>8</v>
          </cell>
          <cell r="O29">
            <v>8</v>
          </cell>
          <cell r="P29">
            <v>8</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速報"/>
      <sheetName val="（使用していない）年報中高"/>
      <sheetName val="（使用していない）年報小学部"/>
    </sheetNames>
    <sheetDataSet>
      <sheetData sheetId="0">
        <row r="4">
          <cell r="H4">
            <v>7</v>
          </cell>
          <cell r="I4">
            <v>8</v>
          </cell>
          <cell r="J4">
            <v>4</v>
          </cell>
          <cell r="K4">
            <v>7</v>
          </cell>
          <cell r="L4">
            <v>5</v>
          </cell>
          <cell r="M4">
            <v>5</v>
          </cell>
          <cell r="N4">
            <v>1</v>
          </cell>
          <cell r="Y4">
            <v>25</v>
          </cell>
          <cell r="Z4">
            <v>9</v>
          </cell>
          <cell r="AA4">
            <v>29</v>
          </cell>
          <cell r="AB4">
            <v>12</v>
          </cell>
          <cell r="AC4">
            <v>13</v>
          </cell>
          <cell r="AD4">
            <v>7</v>
          </cell>
          <cell r="AE4">
            <v>18</v>
          </cell>
          <cell r="AF4">
            <v>10</v>
          </cell>
          <cell r="AG4">
            <v>14</v>
          </cell>
          <cell r="AH4">
            <v>7</v>
          </cell>
          <cell r="AI4">
            <v>14</v>
          </cell>
          <cell r="AJ4">
            <v>4</v>
          </cell>
        </row>
        <row r="5">
          <cell r="H5">
            <v>5</v>
          </cell>
          <cell r="I5">
            <v>6</v>
          </cell>
          <cell r="J5">
            <v>5</v>
          </cell>
          <cell r="K5">
            <v>4</v>
          </cell>
          <cell r="L5">
            <v>5</v>
          </cell>
          <cell r="M5">
            <v>4</v>
          </cell>
          <cell r="N5">
            <v>1</v>
          </cell>
          <cell r="V5">
            <v>1</v>
          </cell>
          <cell r="Y5">
            <v>16</v>
          </cell>
          <cell r="Z5">
            <v>7</v>
          </cell>
          <cell r="AA5">
            <v>21</v>
          </cell>
          <cell r="AB5">
            <v>4</v>
          </cell>
          <cell r="AC5">
            <v>13</v>
          </cell>
          <cell r="AD5">
            <v>4</v>
          </cell>
          <cell r="AE5">
            <v>11</v>
          </cell>
          <cell r="AF5">
            <v>7</v>
          </cell>
          <cell r="AG5">
            <v>10</v>
          </cell>
          <cell r="AH5">
            <v>9</v>
          </cell>
          <cell r="AI5">
            <v>11</v>
          </cell>
          <cell r="AJ5">
            <v>8</v>
          </cell>
          <cell r="AN5">
            <v>1</v>
          </cell>
          <cell r="AU5">
            <v>1</v>
          </cell>
        </row>
        <row r="8">
          <cell r="H8">
            <v>4</v>
          </cell>
          <cell r="I8">
            <v>5</v>
          </cell>
          <cell r="J8">
            <v>4</v>
          </cell>
          <cell r="K8">
            <v>5</v>
          </cell>
          <cell r="L8">
            <v>6</v>
          </cell>
          <cell r="M8">
            <v>4</v>
          </cell>
          <cell r="N8">
            <v>1</v>
          </cell>
          <cell r="P8">
            <v>2</v>
          </cell>
          <cell r="Q8">
            <v>1</v>
          </cell>
          <cell r="T8">
            <v>1</v>
          </cell>
          <cell r="U8">
            <v>1</v>
          </cell>
          <cell r="V8">
            <v>1</v>
          </cell>
          <cell r="Y8">
            <v>6</v>
          </cell>
          <cell r="Z8">
            <v>5</v>
          </cell>
          <cell r="AA8">
            <v>10</v>
          </cell>
          <cell r="AB8">
            <v>4</v>
          </cell>
          <cell r="AC8">
            <v>4</v>
          </cell>
          <cell r="AD8">
            <v>8</v>
          </cell>
          <cell r="AE8">
            <v>11</v>
          </cell>
          <cell r="AF8">
            <v>3</v>
          </cell>
          <cell r="AG8">
            <v>9</v>
          </cell>
          <cell r="AH8">
            <v>7</v>
          </cell>
          <cell r="AI8">
            <v>9</v>
          </cell>
          <cell r="AJ8">
            <v>6</v>
          </cell>
          <cell r="AL8">
            <v>3</v>
          </cell>
          <cell r="AM8">
            <v>2</v>
          </cell>
          <cell r="AN8">
            <v>2</v>
          </cell>
          <cell r="AO8">
            <v>1</v>
          </cell>
          <cell r="AS8">
            <v>1</v>
          </cell>
          <cell r="AT8">
            <v>2</v>
          </cell>
          <cell r="AU8">
            <v>3</v>
          </cell>
          <cell r="AV8">
            <v>2</v>
          </cell>
        </row>
        <row r="9">
          <cell r="H9">
            <v>7</v>
          </cell>
          <cell r="I9">
            <v>9</v>
          </cell>
          <cell r="J9">
            <v>9</v>
          </cell>
          <cell r="K9">
            <v>8</v>
          </cell>
          <cell r="L9">
            <v>8</v>
          </cell>
          <cell r="M9">
            <v>7</v>
          </cell>
          <cell r="Y9">
            <v>28</v>
          </cell>
          <cell r="Z9">
            <v>4</v>
          </cell>
          <cell r="AA9">
            <v>27</v>
          </cell>
          <cell r="AB9">
            <v>11</v>
          </cell>
          <cell r="AC9">
            <v>24</v>
          </cell>
          <cell r="AD9">
            <v>11</v>
          </cell>
          <cell r="AE9">
            <v>25</v>
          </cell>
          <cell r="AF9">
            <v>6</v>
          </cell>
          <cell r="AG9">
            <v>24</v>
          </cell>
          <cell r="AH9">
            <v>14</v>
          </cell>
          <cell r="AI9">
            <v>19</v>
          </cell>
          <cell r="AJ9">
            <v>10</v>
          </cell>
        </row>
        <row r="10">
          <cell r="H10">
            <v>4</v>
          </cell>
          <cell r="I10">
            <v>1</v>
          </cell>
          <cell r="J10">
            <v>3</v>
          </cell>
          <cell r="K10">
            <v>3</v>
          </cell>
          <cell r="L10">
            <v>4</v>
          </cell>
          <cell r="M10">
            <v>7</v>
          </cell>
          <cell r="N10">
            <v>2</v>
          </cell>
          <cell r="U10">
            <v>1</v>
          </cell>
          <cell r="V10">
            <v>2</v>
          </cell>
          <cell r="Y10">
            <v>3</v>
          </cell>
          <cell r="Z10">
            <v>7</v>
          </cell>
          <cell r="AA10">
            <v>2</v>
          </cell>
          <cell r="AB10">
            <v>0</v>
          </cell>
          <cell r="AC10">
            <v>5</v>
          </cell>
          <cell r="AD10">
            <v>2</v>
          </cell>
          <cell r="AE10">
            <v>3</v>
          </cell>
          <cell r="AF10">
            <v>9</v>
          </cell>
          <cell r="AG10">
            <v>5</v>
          </cell>
          <cell r="AH10">
            <v>7</v>
          </cell>
          <cell r="AI10">
            <v>9</v>
          </cell>
          <cell r="AJ10">
            <v>8</v>
          </cell>
          <cell r="AM10">
            <v>1</v>
          </cell>
          <cell r="AS10">
            <v>3</v>
          </cell>
          <cell r="AT10">
            <v>1</v>
          </cell>
          <cell r="AV10">
            <v>1</v>
          </cell>
          <cell r="AW10">
            <v>2</v>
          </cell>
        </row>
        <row r="11">
          <cell r="H11">
            <v>4</v>
          </cell>
          <cell r="I11">
            <v>3</v>
          </cell>
          <cell r="J11">
            <v>3</v>
          </cell>
          <cell r="K11">
            <v>3</v>
          </cell>
          <cell r="L11">
            <v>3</v>
          </cell>
          <cell r="M11">
            <v>4</v>
          </cell>
          <cell r="N11">
            <v>2</v>
          </cell>
          <cell r="Y11">
            <v>12</v>
          </cell>
          <cell r="Z11">
            <v>8</v>
          </cell>
          <cell r="AA11">
            <v>14</v>
          </cell>
          <cell r="AB11">
            <v>5</v>
          </cell>
          <cell r="AC11">
            <v>16</v>
          </cell>
          <cell r="AD11">
            <v>4</v>
          </cell>
          <cell r="AE11">
            <v>14</v>
          </cell>
          <cell r="AF11">
            <v>3</v>
          </cell>
          <cell r="AG11">
            <v>9</v>
          </cell>
          <cell r="AH11">
            <v>3</v>
          </cell>
          <cell r="AI11">
            <v>11</v>
          </cell>
          <cell r="AJ11">
            <v>3</v>
          </cell>
        </row>
        <row r="12">
          <cell r="H12">
            <v>6</v>
          </cell>
          <cell r="I12">
            <v>5</v>
          </cell>
          <cell r="J12">
            <v>6</v>
          </cell>
          <cell r="K12">
            <v>6</v>
          </cell>
          <cell r="L12">
            <v>6</v>
          </cell>
          <cell r="M12">
            <v>4</v>
          </cell>
          <cell r="Y12">
            <v>23</v>
          </cell>
          <cell r="Z12">
            <v>2</v>
          </cell>
          <cell r="AA12">
            <v>17</v>
          </cell>
          <cell r="AB12">
            <v>4</v>
          </cell>
          <cell r="AC12">
            <v>22</v>
          </cell>
          <cell r="AD12">
            <v>4</v>
          </cell>
          <cell r="AE12">
            <v>17</v>
          </cell>
          <cell r="AF12">
            <v>11</v>
          </cell>
          <cell r="AG12">
            <v>17</v>
          </cell>
          <cell r="AH12">
            <v>7</v>
          </cell>
          <cell r="AI12">
            <v>15</v>
          </cell>
          <cell r="AJ12">
            <v>2</v>
          </cell>
        </row>
        <row r="24">
          <cell r="H24">
            <v>6</v>
          </cell>
          <cell r="I24">
            <v>6</v>
          </cell>
          <cell r="J24">
            <v>5</v>
          </cell>
          <cell r="S24">
            <v>18</v>
          </cell>
          <cell r="T24">
            <v>8</v>
          </cell>
          <cell r="U24">
            <v>15</v>
          </cell>
          <cell r="V24">
            <v>12</v>
          </cell>
          <cell r="W24">
            <v>10</v>
          </cell>
          <cell r="X24">
            <v>9</v>
          </cell>
        </row>
        <row r="25">
          <cell r="H25">
            <v>5</v>
          </cell>
          <cell r="I25">
            <v>3</v>
          </cell>
          <cell r="J25">
            <v>4</v>
          </cell>
          <cell r="K25">
            <v>2</v>
          </cell>
          <cell r="O25">
            <v>1</v>
          </cell>
          <cell r="P25">
            <v>1</v>
          </cell>
          <cell r="S25">
            <v>19</v>
          </cell>
          <cell r="T25">
            <v>8</v>
          </cell>
          <cell r="U25">
            <v>7</v>
          </cell>
          <cell r="V25">
            <v>12</v>
          </cell>
          <cell r="W25">
            <v>14</v>
          </cell>
          <cell r="X25">
            <v>4</v>
          </cell>
          <cell r="AA25">
            <v>1</v>
          </cell>
          <cell r="AD25">
            <v>2</v>
          </cell>
          <cell r="AE25">
            <v>1</v>
          </cell>
        </row>
        <row r="28">
          <cell r="H28">
            <v>6</v>
          </cell>
          <cell r="I28">
            <v>4</v>
          </cell>
          <cell r="J28">
            <v>6</v>
          </cell>
          <cell r="N28">
            <v>1</v>
          </cell>
          <cell r="S28">
            <v>4</v>
          </cell>
          <cell r="T28">
            <v>10</v>
          </cell>
          <cell r="U28">
            <v>5</v>
          </cell>
          <cell r="V28">
            <v>6</v>
          </cell>
          <cell r="W28">
            <v>9</v>
          </cell>
          <cell r="X28">
            <v>5</v>
          </cell>
          <cell r="AB28">
            <v>1</v>
          </cell>
          <cell r="AC28">
            <v>1</v>
          </cell>
        </row>
        <row r="29">
          <cell r="H29">
            <v>8</v>
          </cell>
          <cell r="I29">
            <v>8</v>
          </cell>
          <cell r="J29">
            <v>9</v>
          </cell>
          <cell r="S29">
            <v>27</v>
          </cell>
          <cell r="T29">
            <v>9</v>
          </cell>
          <cell r="U29">
            <v>28</v>
          </cell>
          <cell r="V29">
            <v>11</v>
          </cell>
          <cell r="W29">
            <v>25</v>
          </cell>
          <cell r="X29">
            <v>12</v>
          </cell>
        </row>
        <row r="30">
          <cell r="H30">
            <v>3</v>
          </cell>
          <cell r="I30">
            <v>2</v>
          </cell>
          <cell r="J30">
            <v>2</v>
          </cell>
          <cell r="K30">
            <v>1</v>
          </cell>
          <cell r="M30">
            <v>1</v>
          </cell>
          <cell r="P30">
            <v>1</v>
          </cell>
          <cell r="S30">
            <v>2</v>
          </cell>
          <cell r="T30">
            <v>7</v>
          </cell>
          <cell r="U30">
            <v>1</v>
          </cell>
          <cell r="V30">
            <v>2</v>
          </cell>
          <cell r="W30">
            <v>6</v>
          </cell>
          <cell r="X30">
            <v>1</v>
          </cell>
          <cell r="Z30">
            <v>1</v>
          </cell>
          <cell r="AA30">
            <v>3</v>
          </cell>
          <cell r="AC30">
            <v>1</v>
          </cell>
          <cell r="AD30">
            <v>1</v>
          </cell>
        </row>
        <row r="31">
          <cell r="H31">
            <v>3</v>
          </cell>
          <cell r="I31">
            <v>5</v>
          </cell>
          <cell r="J31">
            <v>4</v>
          </cell>
          <cell r="S31">
            <v>9</v>
          </cell>
          <cell r="T31">
            <v>5</v>
          </cell>
          <cell r="U31">
            <v>14</v>
          </cell>
          <cell r="V31">
            <v>4</v>
          </cell>
          <cell r="W31">
            <v>12</v>
          </cell>
          <cell r="X31">
            <v>7</v>
          </cell>
        </row>
        <row r="32">
          <cell r="H32">
            <v>6</v>
          </cell>
          <cell r="I32">
            <v>7</v>
          </cell>
          <cell r="J32">
            <v>7</v>
          </cell>
          <cell r="S32">
            <v>18</v>
          </cell>
          <cell r="T32">
            <v>9</v>
          </cell>
          <cell r="U32">
            <v>24</v>
          </cell>
          <cell r="V32">
            <v>7</v>
          </cell>
          <cell r="W32">
            <v>29</v>
          </cell>
          <cell r="X32">
            <v>8</v>
          </cell>
        </row>
        <row r="43">
          <cell r="H43">
            <v>6</v>
          </cell>
          <cell r="I43">
            <v>3</v>
          </cell>
          <cell r="J43">
            <v>7</v>
          </cell>
          <cell r="S43">
            <v>18</v>
          </cell>
          <cell r="T43">
            <v>15</v>
          </cell>
          <cell r="U43">
            <v>10</v>
          </cell>
          <cell r="V43">
            <v>6</v>
          </cell>
          <cell r="W43">
            <v>23</v>
          </cell>
          <cell r="X43">
            <v>9</v>
          </cell>
        </row>
        <row r="44">
          <cell r="H44">
            <v>6</v>
          </cell>
          <cell r="I44">
            <v>6</v>
          </cell>
          <cell r="J44">
            <v>4</v>
          </cell>
          <cell r="K44">
            <v>1</v>
          </cell>
          <cell r="M44">
            <v>1</v>
          </cell>
          <cell r="N44">
            <v>1</v>
          </cell>
          <cell r="O44">
            <v>1</v>
          </cell>
          <cell r="P44">
            <v>1</v>
          </cell>
          <cell r="S44">
            <v>13</v>
          </cell>
          <cell r="T44">
            <v>13</v>
          </cell>
          <cell r="U44">
            <v>12</v>
          </cell>
          <cell r="V44">
            <v>10</v>
          </cell>
          <cell r="W44">
            <v>14</v>
          </cell>
          <cell r="X44">
            <v>5</v>
          </cell>
          <cell r="Z44">
            <v>2</v>
          </cell>
          <cell r="AA44">
            <v>1</v>
          </cell>
          <cell r="AB44">
            <v>1</v>
          </cell>
          <cell r="AC44">
            <v>3</v>
          </cell>
          <cell r="AD44">
            <v>1</v>
          </cell>
          <cell r="AE44">
            <v>2</v>
          </cell>
        </row>
        <row r="47">
          <cell r="H47">
            <v>3</v>
          </cell>
          <cell r="I47">
            <v>7</v>
          </cell>
          <cell r="J47">
            <v>6</v>
          </cell>
          <cell r="N47">
            <v>1</v>
          </cell>
          <cell r="O47">
            <v>1</v>
          </cell>
          <cell r="S47">
            <v>4</v>
          </cell>
          <cell r="T47">
            <v>4</v>
          </cell>
          <cell r="U47">
            <v>15</v>
          </cell>
          <cell r="V47">
            <v>7</v>
          </cell>
          <cell r="W47">
            <v>11</v>
          </cell>
          <cell r="X47">
            <v>2</v>
          </cell>
          <cell r="AB47">
            <v>3</v>
          </cell>
          <cell r="AD47">
            <v>1</v>
          </cell>
        </row>
        <row r="48">
          <cell r="H48">
            <v>5</v>
          </cell>
          <cell r="I48">
            <v>7</v>
          </cell>
          <cell r="J48">
            <v>6</v>
          </cell>
          <cell r="S48">
            <v>15</v>
          </cell>
          <cell r="T48">
            <v>9</v>
          </cell>
          <cell r="U48">
            <v>22</v>
          </cell>
          <cell r="V48">
            <v>17</v>
          </cell>
          <cell r="W48">
            <v>24</v>
          </cell>
          <cell r="X48">
            <v>8</v>
          </cell>
        </row>
        <row r="49">
          <cell r="H49">
            <v>4</v>
          </cell>
          <cell r="I49">
            <v>2</v>
          </cell>
          <cell r="J49">
            <v>5</v>
          </cell>
          <cell r="M49">
            <v>1</v>
          </cell>
          <cell r="S49">
            <v>4</v>
          </cell>
          <cell r="T49">
            <v>6</v>
          </cell>
          <cell r="U49">
            <v>3</v>
          </cell>
          <cell r="V49">
            <v>3</v>
          </cell>
          <cell r="W49">
            <v>9</v>
          </cell>
          <cell r="X49">
            <v>2</v>
          </cell>
          <cell r="Z49">
            <v>1</v>
          </cell>
          <cell r="AA49">
            <v>2</v>
          </cell>
        </row>
        <row r="50">
          <cell r="H50">
            <v>3</v>
          </cell>
          <cell r="I50">
            <v>2</v>
          </cell>
          <cell r="J50">
            <v>3</v>
          </cell>
          <cell r="S50">
            <v>10</v>
          </cell>
          <cell r="T50">
            <v>5</v>
          </cell>
          <cell r="U50">
            <v>4</v>
          </cell>
          <cell r="V50">
            <v>5</v>
          </cell>
          <cell r="W50">
            <v>9</v>
          </cell>
          <cell r="X50">
            <v>5</v>
          </cell>
        </row>
        <row r="51">
          <cell r="H51">
            <v>5</v>
          </cell>
          <cell r="I51">
            <v>8</v>
          </cell>
          <cell r="J51">
            <v>7</v>
          </cell>
          <cell r="S51">
            <v>18</v>
          </cell>
          <cell r="T51">
            <v>15</v>
          </cell>
          <cell r="U51">
            <v>32</v>
          </cell>
          <cell r="V51">
            <v>11</v>
          </cell>
          <cell r="W51">
            <v>29</v>
          </cell>
          <cell r="X51">
            <v>14</v>
          </cell>
        </row>
        <row r="52">
          <cell r="H52">
            <v>4</v>
          </cell>
          <cell r="I52">
            <v>4</v>
          </cell>
          <cell r="J52">
            <v>4</v>
          </cell>
          <cell r="S52">
            <v>28</v>
          </cell>
          <cell r="T52">
            <v>12</v>
          </cell>
          <cell r="U52">
            <v>24</v>
          </cell>
          <cell r="V52">
            <v>13</v>
          </cell>
          <cell r="W52">
            <v>30</v>
          </cell>
          <cell r="X52">
            <v>7</v>
          </cell>
        </row>
        <row r="53">
          <cell r="H53">
            <v>5</v>
          </cell>
          <cell r="I53">
            <v>4</v>
          </cell>
          <cell r="J53">
            <v>5</v>
          </cell>
          <cell r="S53">
            <v>45</v>
          </cell>
          <cell r="T53">
            <v>5</v>
          </cell>
          <cell r="U53">
            <v>23</v>
          </cell>
          <cell r="V53">
            <v>11</v>
          </cell>
          <cell r="W53">
            <v>39</v>
          </cell>
          <cell r="X53">
            <v>10</v>
          </cell>
        </row>
        <row r="54">
          <cell r="H54">
            <v>2</v>
          </cell>
          <cell r="I54">
            <v>1</v>
          </cell>
          <cell r="S54">
            <v>14</v>
          </cell>
          <cell r="T54">
            <v>6</v>
          </cell>
          <cell r="U54">
            <v>1</v>
          </cell>
          <cell r="V54">
            <v>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K54"/>
  <sheetViews>
    <sheetView tabSelected="1" view="pageBreakPreview" zoomScale="75" zoomScaleNormal="55" zoomScaleSheetLayoutView="75" workbookViewId="0">
      <selection activeCell="R43" sqref="R43"/>
    </sheetView>
  </sheetViews>
  <sheetFormatPr defaultColWidth="9" defaultRowHeight="13.5" x14ac:dyDescent="0.15"/>
  <cols>
    <col min="1" max="16384" width="9" style="56"/>
  </cols>
  <sheetData>
    <row r="8" spans="1:11" x14ac:dyDescent="0.15">
      <c r="C8" s="844" t="s">
        <v>598</v>
      </c>
      <c r="D8" s="845"/>
      <c r="E8" s="845"/>
      <c r="F8" s="845"/>
      <c r="G8" s="845"/>
    </row>
    <row r="9" spans="1:11" x14ac:dyDescent="0.15">
      <c r="C9" s="845"/>
      <c r="D9" s="845"/>
      <c r="E9" s="845"/>
      <c r="F9" s="845"/>
      <c r="G9" s="845"/>
    </row>
    <row r="10" spans="1:11" ht="13.5" customHeight="1" x14ac:dyDescent="0.15">
      <c r="A10" s="57"/>
      <c r="B10" s="57"/>
      <c r="C10" s="845"/>
      <c r="D10" s="845"/>
      <c r="E10" s="845"/>
      <c r="F10" s="845"/>
      <c r="G10" s="845"/>
      <c r="H10" s="57"/>
      <c r="I10" s="57"/>
    </row>
    <row r="11" spans="1:11" ht="13.5" customHeight="1" x14ac:dyDescent="0.15">
      <c r="A11" s="57"/>
      <c r="B11" s="57"/>
      <c r="C11" s="58"/>
      <c r="D11" s="58"/>
      <c r="E11" s="58"/>
      <c r="F11" s="58"/>
      <c r="G11" s="58"/>
      <c r="H11" s="57"/>
      <c r="I11" s="57"/>
    </row>
    <row r="12" spans="1:11" ht="13.5" customHeight="1" x14ac:dyDescent="0.15">
      <c r="A12" s="57"/>
      <c r="B12" s="57"/>
      <c r="C12" s="58"/>
      <c r="D12" s="58"/>
      <c r="E12" s="58"/>
      <c r="F12" s="58"/>
      <c r="G12" s="58"/>
      <c r="H12" s="57"/>
      <c r="I12" s="57"/>
    </row>
    <row r="13" spans="1:11" ht="13.5" customHeight="1" x14ac:dyDescent="0.15">
      <c r="A13" s="843" t="s">
        <v>596</v>
      </c>
      <c r="B13" s="843"/>
      <c r="C13" s="843"/>
      <c r="D13" s="843"/>
      <c r="E13" s="843"/>
      <c r="F13" s="843"/>
      <c r="G13" s="843"/>
      <c r="H13" s="843"/>
      <c r="I13" s="843"/>
    </row>
    <row r="14" spans="1:11" ht="13.5" customHeight="1" x14ac:dyDescent="0.15">
      <c r="A14" s="843"/>
      <c r="B14" s="843"/>
      <c r="C14" s="843"/>
      <c r="D14" s="843"/>
      <c r="E14" s="843"/>
      <c r="F14" s="843"/>
      <c r="G14" s="843"/>
      <c r="H14" s="843"/>
      <c r="I14" s="843"/>
    </row>
    <row r="15" spans="1:11" ht="13.5" customHeight="1" x14ac:dyDescent="0.15">
      <c r="A15" s="843"/>
      <c r="B15" s="843"/>
      <c r="C15" s="843"/>
      <c r="D15" s="843"/>
      <c r="E15" s="843"/>
      <c r="F15" s="843"/>
      <c r="G15" s="843"/>
      <c r="H15" s="843"/>
      <c r="I15" s="843"/>
    </row>
    <row r="16" spans="1:11" ht="13.5" customHeight="1" x14ac:dyDescent="0.15">
      <c r="A16" s="843" t="s">
        <v>597</v>
      </c>
      <c r="B16" s="843"/>
      <c r="C16" s="843"/>
      <c r="D16" s="843"/>
      <c r="E16" s="843"/>
      <c r="F16" s="843"/>
      <c r="G16" s="843"/>
      <c r="H16" s="843"/>
      <c r="I16" s="843"/>
      <c r="K16" s="59"/>
    </row>
    <row r="17" spans="1:9" ht="13.5" customHeight="1" x14ac:dyDescent="0.15">
      <c r="A17" s="843"/>
      <c r="B17" s="843"/>
      <c r="C17" s="843"/>
      <c r="D17" s="843"/>
      <c r="E17" s="843"/>
      <c r="F17" s="843"/>
      <c r="G17" s="843"/>
      <c r="H17" s="843"/>
      <c r="I17" s="843"/>
    </row>
    <row r="18" spans="1:9" ht="13.5" customHeight="1" x14ac:dyDescent="0.15">
      <c r="A18" s="843"/>
      <c r="B18" s="843"/>
      <c r="C18" s="843"/>
      <c r="D18" s="843"/>
      <c r="E18" s="843"/>
      <c r="F18" s="843"/>
      <c r="G18" s="843"/>
      <c r="H18" s="843"/>
      <c r="I18" s="843"/>
    </row>
    <row r="19" spans="1:9" ht="13.5" customHeight="1" x14ac:dyDescent="0.15">
      <c r="A19" s="554"/>
      <c r="B19" s="554"/>
      <c r="C19" s="554"/>
      <c r="D19" s="554"/>
      <c r="E19" s="554"/>
      <c r="F19" s="554"/>
      <c r="G19" s="554"/>
      <c r="H19" s="554"/>
      <c r="I19" s="554"/>
    </row>
    <row r="20" spans="1:9" ht="13.5" customHeight="1" x14ac:dyDescent="0.15">
      <c r="A20" s="554"/>
      <c r="B20" s="554"/>
      <c r="C20" s="554"/>
      <c r="D20" s="554"/>
      <c r="E20" s="554"/>
      <c r="F20" s="554"/>
      <c r="G20" s="554"/>
      <c r="H20" s="554"/>
      <c r="I20" s="554"/>
    </row>
    <row r="21" spans="1:9" ht="13.5" customHeight="1" x14ac:dyDescent="0.15">
      <c r="A21" s="847" t="s">
        <v>879</v>
      </c>
      <c r="B21" s="847"/>
      <c r="C21" s="847"/>
      <c r="D21" s="847"/>
      <c r="E21" s="847"/>
      <c r="F21" s="847"/>
      <c r="G21" s="847"/>
      <c r="H21" s="847"/>
      <c r="I21" s="847"/>
    </row>
    <row r="22" spans="1:9" ht="13.5" customHeight="1" x14ac:dyDescent="0.15">
      <c r="A22" s="847"/>
      <c r="B22" s="847"/>
      <c r="C22" s="847"/>
      <c r="D22" s="847"/>
      <c r="E22" s="847"/>
      <c r="F22" s="847"/>
      <c r="G22" s="847"/>
      <c r="H22" s="847"/>
      <c r="I22" s="847"/>
    </row>
    <row r="23" spans="1:9" ht="13.5" customHeight="1" x14ac:dyDescent="0.15">
      <c r="A23" s="847"/>
      <c r="B23" s="847"/>
      <c r="C23" s="847"/>
      <c r="D23" s="847"/>
      <c r="E23" s="847"/>
      <c r="F23" s="847"/>
      <c r="G23" s="847"/>
      <c r="H23" s="847"/>
      <c r="I23" s="847"/>
    </row>
    <row r="24" spans="1:9" ht="13.5" customHeight="1" x14ac:dyDescent="0.15">
      <c r="A24" s="57"/>
      <c r="B24" s="57"/>
      <c r="C24" s="57"/>
      <c r="D24" s="57"/>
      <c r="E24" s="57"/>
      <c r="F24" s="57"/>
      <c r="G24" s="57"/>
      <c r="H24" s="57"/>
      <c r="I24" s="57"/>
    </row>
    <row r="25" spans="1:9" ht="13.5" customHeight="1" x14ac:dyDescent="0.15">
      <c r="A25" s="57"/>
      <c r="B25" s="57"/>
      <c r="C25" s="57"/>
      <c r="D25" s="57"/>
      <c r="E25" s="57"/>
      <c r="F25" s="57"/>
      <c r="G25" s="57"/>
      <c r="H25" s="57"/>
      <c r="I25" s="57"/>
    </row>
    <row r="46" spans="1:9" ht="13.5" customHeight="1" x14ac:dyDescent="0.15">
      <c r="A46" s="846" t="s">
        <v>320</v>
      </c>
      <c r="B46" s="846"/>
      <c r="C46" s="846"/>
      <c r="D46" s="846"/>
      <c r="E46" s="846"/>
      <c r="F46" s="846"/>
      <c r="G46" s="846"/>
      <c r="H46" s="846"/>
      <c r="I46" s="846"/>
    </row>
    <row r="47" spans="1:9" ht="13.5" customHeight="1" x14ac:dyDescent="0.15">
      <c r="A47" s="846"/>
      <c r="B47" s="846"/>
      <c r="C47" s="846"/>
      <c r="D47" s="846"/>
      <c r="E47" s="846"/>
      <c r="F47" s="846"/>
      <c r="G47" s="846"/>
      <c r="H47" s="846"/>
      <c r="I47" s="846"/>
    </row>
    <row r="48" spans="1:9" ht="13.5" customHeight="1" x14ac:dyDescent="0.15">
      <c r="A48" s="846"/>
      <c r="B48" s="846"/>
      <c r="C48" s="846"/>
      <c r="D48" s="846"/>
      <c r="E48" s="846"/>
      <c r="F48" s="846"/>
      <c r="G48" s="846"/>
      <c r="H48" s="846"/>
      <c r="I48" s="846"/>
    </row>
    <row r="49" spans="1:9" ht="13.5" customHeight="1" x14ac:dyDescent="0.15">
      <c r="A49" s="846"/>
      <c r="B49" s="846"/>
      <c r="C49" s="846"/>
      <c r="D49" s="846"/>
      <c r="E49" s="846"/>
      <c r="F49" s="846"/>
      <c r="G49" s="846"/>
      <c r="H49" s="846"/>
      <c r="I49" s="846"/>
    </row>
    <row r="50" spans="1:9" ht="13.5" customHeight="1" x14ac:dyDescent="0.15">
      <c r="A50" s="846"/>
      <c r="B50" s="846"/>
      <c r="C50" s="846"/>
      <c r="D50" s="846"/>
      <c r="E50" s="846"/>
      <c r="F50" s="846"/>
      <c r="G50" s="846"/>
      <c r="H50" s="846"/>
      <c r="I50" s="846"/>
    </row>
    <row r="51" spans="1:9" ht="13.5" customHeight="1" x14ac:dyDescent="0.15">
      <c r="A51" s="846"/>
      <c r="B51" s="846"/>
      <c r="C51" s="846"/>
      <c r="D51" s="846"/>
      <c r="E51" s="846"/>
      <c r="F51" s="846"/>
      <c r="G51" s="846"/>
      <c r="H51" s="846"/>
      <c r="I51" s="846"/>
    </row>
    <row r="52" spans="1:9" ht="13.5" customHeight="1" x14ac:dyDescent="0.15">
      <c r="A52" s="846"/>
      <c r="B52" s="846"/>
      <c r="C52" s="846"/>
      <c r="D52" s="846"/>
      <c r="E52" s="846"/>
      <c r="F52" s="846"/>
      <c r="G52" s="846"/>
      <c r="H52" s="846"/>
      <c r="I52" s="846"/>
    </row>
    <row r="53" spans="1:9" ht="13.5" customHeight="1" x14ac:dyDescent="0.15">
      <c r="A53" s="846"/>
      <c r="B53" s="846"/>
      <c r="C53" s="846"/>
      <c r="D53" s="846"/>
      <c r="E53" s="846"/>
      <c r="F53" s="846"/>
      <c r="G53" s="846"/>
      <c r="H53" s="846"/>
      <c r="I53" s="846"/>
    </row>
    <row r="54" spans="1:9" ht="13.5" customHeight="1" x14ac:dyDescent="0.15">
      <c r="A54" s="846"/>
      <c r="B54" s="846"/>
      <c r="C54" s="846"/>
      <c r="D54" s="846"/>
      <c r="E54" s="846"/>
      <c r="F54" s="846"/>
      <c r="G54" s="846"/>
      <c r="H54" s="846"/>
      <c r="I54" s="846"/>
    </row>
  </sheetData>
  <mergeCells count="5">
    <mergeCell ref="A13:I15"/>
    <mergeCell ref="C8:G10"/>
    <mergeCell ref="A46:I54"/>
    <mergeCell ref="A16:I18"/>
    <mergeCell ref="A21:I23"/>
  </mergeCells>
  <phoneticPr fontId="2"/>
  <printOptions horizontalCentered="1"/>
  <pageMargins left="0.25" right="0.25" top="0.75" bottom="0.75" header="0.3" footer="0.3"/>
  <pageSetup paperSize="9" fitToWidth="0" orientation="portrait" r:id="rId1"/>
  <headerFooter differentFirst="1" scaleWithDoc="0"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D701-7EF6-4515-A249-4DA082AA3BA3}">
  <dimension ref="A1:AF157"/>
  <sheetViews>
    <sheetView showZeros="0" view="pageLayout" topLeftCell="A46" zoomScaleNormal="100" zoomScaleSheetLayoutView="115" workbookViewId="0">
      <selection activeCell="X66" sqref="X66"/>
    </sheetView>
  </sheetViews>
  <sheetFormatPr defaultRowHeight="13.5" x14ac:dyDescent="0.15"/>
  <cols>
    <col min="1" max="1" width="3.625" style="94" customWidth="1"/>
    <col min="2" max="2" width="9.25" style="495" customWidth="1"/>
    <col min="3" max="3" width="4.25" style="94" customWidth="1"/>
    <col min="4" max="8" width="4.125" style="94" customWidth="1"/>
    <col min="9" max="9" width="5.375" style="94" customWidth="1"/>
    <col min="10" max="11" width="5" style="94" customWidth="1"/>
    <col min="12" max="12" width="5.125" style="94" customWidth="1"/>
    <col min="13" max="14" width="5" style="94" customWidth="1"/>
    <col min="15" max="15" width="5.125" style="94" customWidth="1"/>
    <col min="16" max="17" width="5" style="94" customWidth="1"/>
    <col min="18" max="18" width="5.125" style="94" customWidth="1"/>
    <col min="19" max="20" width="5" style="94" customWidth="1"/>
    <col min="21" max="256" width="9" style="94"/>
    <col min="257" max="257" width="3.625" style="94" customWidth="1"/>
    <col min="258" max="258" width="9.25" style="94" customWidth="1"/>
    <col min="259" max="259" width="4.25" style="94" customWidth="1"/>
    <col min="260" max="264" width="4.125" style="94" customWidth="1"/>
    <col min="265" max="265" width="5.375" style="94" customWidth="1"/>
    <col min="266" max="267" width="5" style="94" customWidth="1"/>
    <col min="268" max="268" width="5.125" style="94" customWidth="1"/>
    <col min="269" max="270" width="5" style="94" customWidth="1"/>
    <col min="271" max="271" width="5.125" style="94" customWidth="1"/>
    <col min="272" max="273" width="5" style="94" customWidth="1"/>
    <col min="274" max="274" width="5.125" style="94" customWidth="1"/>
    <col min="275" max="276" width="5" style="94" customWidth="1"/>
    <col min="277" max="512" width="9" style="94"/>
    <col min="513" max="513" width="3.625" style="94" customWidth="1"/>
    <col min="514" max="514" width="9.25" style="94" customWidth="1"/>
    <col min="515" max="515" width="4.25" style="94" customWidth="1"/>
    <col min="516" max="520" width="4.125" style="94" customWidth="1"/>
    <col min="521" max="521" width="5.375" style="94" customWidth="1"/>
    <col min="522" max="523" width="5" style="94" customWidth="1"/>
    <col min="524" max="524" width="5.125" style="94" customWidth="1"/>
    <col min="525" max="526" width="5" style="94" customWidth="1"/>
    <col min="527" max="527" width="5.125" style="94" customWidth="1"/>
    <col min="528" max="529" width="5" style="94" customWidth="1"/>
    <col min="530" max="530" width="5.125" style="94" customWidth="1"/>
    <col min="531" max="532" width="5" style="94" customWidth="1"/>
    <col min="533" max="768" width="9" style="94"/>
    <col min="769" max="769" width="3.625" style="94" customWidth="1"/>
    <col min="770" max="770" width="9.25" style="94" customWidth="1"/>
    <col min="771" max="771" width="4.25" style="94" customWidth="1"/>
    <col min="772" max="776" width="4.125" style="94" customWidth="1"/>
    <col min="777" max="777" width="5.375" style="94" customWidth="1"/>
    <col min="778" max="779" width="5" style="94" customWidth="1"/>
    <col min="780" max="780" width="5.125" style="94" customWidth="1"/>
    <col min="781" max="782" width="5" style="94" customWidth="1"/>
    <col min="783" max="783" width="5.125" style="94" customWidth="1"/>
    <col min="784" max="785" width="5" style="94" customWidth="1"/>
    <col min="786" max="786" width="5.125" style="94" customWidth="1"/>
    <col min="787" max="788" width="5" style="94" customWidth="1"/>
    <col min="789" max="1024" width="9" style="94"/>
    <col min="1025" max="1025" width="3.625" style="94" customWidth="1"/>
    <col min="1026" max="1026" width="9.25" style="94" customWidth="1"/>
    <col min="1027" max="1027" width="4.25" style="94" customWidth="1"/>
    <col min="1028" max="1032" width="4.125" style="94" customWidth="1"/>
    <col min="1033" max="1033" width="5.375" style="94" customWidth="1"/>
    <col min="1034" max="1035" width="5" style="94" customWidth="1"/>
    <col min="1036" max="1036" width="5.125" style="94" customWidth="1"/>
    <col min="1037" max="1038" width="5" style="94" customWidth="1"/>
    <col min="1039" max="1039" width="5.125" style="94" customWidth="1"/>
    <col min="1040" max="1041" width="5" style="94" customWidth="1"/>
    <col min="1042" max="1042" width="5.125" style="94" customWidth="1"/>
    <col min="1043" max="1044" width="5" style="94" customWidth="1"/>
    <col min="1045" max="1280" width="9" style="94"/>
    <col min="1281" max="1281" width="3.625" style="94" customWidth="1"/>
    <col min="1282" max="1282" width="9.25" style="94" customWidth="1"/>
    <col min="1283" max="1283" width="4.25" style="94" customWidth="1"/>
    <col min="1284" max="1288" width="4.125" style="94" customWidth="1"/>
    <col min="1289" max="1289" width="5.375" style="94" customWidth="1"/>
    <col min="1290" max="1291" width="5" style="94" customWidth="1"/>
    <col min="1292" max="1292" width="5.125" style="94" customWidth="1"/>
    <col min="1293" max="1294" width="5" style="94" customWidth="1"/>
    <col min="1295" max="1295" width="5.125" style="94" customWidth="1"/>
    <col min="1296" max="1297" width="5" style="94" customWidth="1"/>
    <col min="1298" max="1298" width="5.125" style="94" customWidth="1"/>
    <col min="1299" max="1300" width="5" style="94" customWidth="1"/>
    <col min="1301" max="1536" width="9" style="94"/>
    <col min="1537" max="1537" width="3.625" style="94" customWidth="1"/>
    <col min="1538" max="1538" width="9.25" style="94" customWidth="1"/>
    <col min="1539" max="1539" width="4.25" style="94" customWidth="1"/>
    <col min="1540" max="1544" width="4.125" style="94" customWidth="1"/>
    <col min="1545" max="1545" width="5.375" style="94" customWidth="1"/>
    <col min="1546" max="1547" width="5" style="94" customWidth="1"/>
    <col min="1548" max="1548" width="5.125" style="94" customWidth="1"/>
    <col min="1549" max="1550" width="5" style="94" customWidth="1"/>
    <col min="1551" max="1551" width="5.125" style="94" customWidth="1"/>
    <col min="1552" max="1553" width="5" style="94" customWidth="1"/>
    <col min="1554" max="1554" width="5.125" style="94" customWidth="1"/>
    <col min="1555" max="1556" width="5" style="94" customWidth="1"/>
    <col min="1557" max="1792" width="9" style="94"/>
    <col min="1793" max="1793" width="3.625" style="94" customWidth="1"/>
    <col min="1794" max="1794" width="9.25" style="94" customWidth="1"/>
    <col min="1795" max="1795" width="4.25" style="94" customWidth="1"/>
    <col min="1796" max="1800" width="4.125" style="94" customWidth="1"/>
    <col min="1801" max="1801" width="5.375" style="94" customWidth="1"/>
    <col min="1802" max="1803" width="5" style="94" customWidth="1"/>
    <col min="1804" max="1804" width="5.125" style="94" customWidth="1"/>
    <col min="1805" max="1806" width="5" style="94" customWidth="1"/>
    <col min="1807" max="1807" width="5.125" style="94" customWidth="1"/>
    <col min="1808" max="1809" width="5" style="94" customWidth="1"/>
    <col min="1810" max="1810" width="5.125" style="94" customWidth="1"/>
    <col min="1811" max="1812" width="5" style="94" customWidth="1"/>
    <col min="1813" max="2048" width="9" style="94"/>
    <col min="2049" max="2049" width="3.625" style="94" customWidth="1"/>
    <col min="2050" max="2050" width="9.25" style="94" customWidth="1"/>
    <col min="2051" max="2051" width="4.25" style="94" customWidth="1"/>
    <col min="2052" max="2056" width="4.125" style="94" customWidth="1"/>
    <col min="2057" max="2057" width="5.375" style="94" customWidth="1"/>
    <col min="2058" max="2059" width="5" style="94" customWidth="1"/>
    <col min="2060" max="2060" width="5.125" style="94" customWidth="1"/>
    <col min="2061" max="2062" width="5" style="94" customWidth="1"/>
    <col min="2063" max="2063" width="5.125" style="94" customWidth="1"/>
    <col min="2064" max="2065" width="5" style="94" customWidth="1"/>
    <col min="2066" max="2066" width="5.125" style="94" customWidth="1"/>
    <col min="2067" max="2068" width="5" style="94" customWidth="1"/>
    <col min="2069" max="2304" width="9" style="94"/>
    <col min="2305" max="2305" width="3.625" style="94" customWidth="1"/>
    <col min="2306" max="2306" width="9.25" style="94" customWidth="1"/>
    <col min="2307" max="2307" width="4.25" style="94" customWidth="1"/>
    <col min="2308" max="2312" width="4.125" style="94" customWidth="1"/>
    <col min="2313" max="2313" width="5.375" style="94" customWidth="1"/>
    <col min="2314" max="2315" width="5" style="94" customWidth="1"/>
    <col min="2316" max="2316" width="5.125" style="94" customWidth="1"/>
    <col min="2317" max="2318" width="5" style="94" customWidth="1"/>
    <col min="2319" max="2319" width="5.125" style="94" customWidth="1"/>
    <col min="2320" max="2321" width="5" style="94" customWidth="1"/>
    <col min="2322" max="2322" width="5.125" style="94" customWidth="1"/>
    <col min="2323" max="2324" width="5" style="94" customWidth="1"/>
    <col min="2325" max="2560" width="9" style="94"/>
    <col min="2561" max="2561" width="3.625" style="94" customWidth="1"/>
    <col min="2562" max="2562" width="9.25" style="94" customWidth="1"/>
    <col min="2563" max="2563" width="4.25" style="94" customWidth="1"/>
    <col min="2564" max="2568" width="4.125" style="94" customWidth="1"/>
    <col min="2569" max="2569" width="5.375" style="94" customWidth="1"/>
    <col min="2570" max="2571" width="5" style="94" customWidth="1"/>
    <col min="2572" max="2572" width="5.125" style="94" customWidth="1"/>
    <col min="2573" max="2574" width="5" style="94" customWidth="1"/>
    <col min="2575" max="2575" width="5.125" style="94" customWidth="1"/>
    <col min="2576" max="2577" width="5" style="94" customWidth="1"/>
    <col min="2578" max="2578" width="5.125" style="94" customWidth="1"/>
    <col min="2579" max="2580" width="5" style="94" customWidth="1"/>
    <col min="2581" max="2816" width="9" style="94"/>
    <col min="2817" max="2817" width="3.625" style="94" customWidth="1"/>
    <col min="2818" max="2818" width="9.25" style="94" customWidth="1"/>
    <col min="2819" max="2819" width="4.25" style="94" customWidth="1"/>
    <col min="2820" max="2824" width="4.125" style="94" customWidth="1"/>
    <col min="2825" max="2825" width="5.375" style="94" customWidth="1"/>
    <col min="2826" max="2827" width="5" style="94" customWidth="1"/>
    <col min="2828" max="2828" width="5.125" style="94" customWidth="1"/>
    <col min="2829" max="2830" width="5" style="94" customWidth="1"/>
    <col min="2831" max="2831" width="5.125" style="94" customWidth="1"/>
    <col min="2832" max="2833" width="5" style="94" customWidth="1"/>
    <col min="2834" max="2834" width="5.125" style="94" customWidth="1"/>
    <col min="2835" max="2836" width="5" style="94" customWidth="1"/>
    <col min="2837" max="3072" width="9" style="94"/>
    <col min="3073" max="3073" width="3.625" style="94" customWidth="1"/>
    <col min="3074" max="3074" width="9.25" style="94" customWidth="1"/>
    <col min="3075" max="3075" width="4.25" style="94" customWidth="1"/>
    <col min="3076" max="3080" width="4.125" style="94" customWidth="1"/>
    <col min="3081" max="3081" width="5.375" style="94" customWidth="1"/>
    <col min="3082" max="3083" width="5" style="94" customWidth="1"/>
    <col min="3084" max="3084" width="5.125" style="94" customWidth="1"/>
    <col min="3085" max="3086" width="5" style="94" customWidth="1"/>
    <col min="3087" max="3087" width="5.125" style="94" customWidth="1"/>
    <col min="3088" max="3089" width="5" style="94" customWidth="1"/>
    <col min="3090" max="3090" width="5.125" style="94" customWidth="1"/>
    <col min="3091" max="3092" width="5" style="94" customWidth="1"/>
    <col min="3093" max="3328" width="9" style="94"/>
    <col min="3329" max="3329" width="3.625" style="94" customWidth="1"/>
    <col min="3330" max="3330" width="9.25" style="94" customWidth="1"/>
    <col min="3331" max="3331" width="4.25" style="94" customWidth="1"/>
    <col min="3332" max="3336" width="4.125" style="94" customWidth="1"/>
    <col min="3337" max="3337" width="5.375" style="94" customWidth="1"/>
    <col min="3338" max="3339" width="5" style="94" customWidth="1"/>
    <col min="3340" max="3340" width="5.125" style="94" customWidth="1"/>
    <col min="3341" max="3342" width="5" style="94" customWidth="1"/>
    <col min="3343" max="3343" width="5.125" style="94" customWidth="1"/>
    <col min="3344" max="3345" width="5" style="94" customWidth="1"/>
    <col min="3346" max="3346" width="5.125" style="94" customWidth="1"/>
    <col min="3347" max="3348" width="5" style="94" customWidth="1"/>
    <col min="3349" max="3584" width="9" style="94"/>
    <col min="3585" max="3585" width="3.625" style="94" customWidth="1"/>
    <col min="3586" max="3586" width="9.25" style="94" customWidth="1"/>
    <col min="3587" max="3587" width="4.25" style="94" customWidth="1"/>
    <col min="3588" max="3592" width="4.125" style="94" customWidth="1"/>
    <col min="3593" max="3593" width="5.375" style="94" customWidth="1"/>
    <col min="3594" max="3595" width="5" style="94" customWidth="1"/>
    <col min="3596" max="3596" width="5.125" style="94" customWidth="1"/>
    <col min="3597" max="3598" width="5" style="94" customWidth="1"/>
    <col min="3599" max="3599" width="5.125" style="94" customWidth="1"/>
    <col min="3600" max="3601" width="5" style="94" customWidth="1"/>
    <col min="3602" max="3602" width="5.125" style="94" customWidth="1"/>
    <col min="3603" max="3604" width="5" style="94" customWidth="1"/>
    <col min="3605" max="3840" width="9" style="94"/>
    <col min="3841" max="3841" width="3.625" style="94" customWidth="1"/>
    <col min="3842" max="3842" width="9.25" style="94" customWidth="1"/>
    <col min="3843" max="3843" width="4.25" style="94" customWidth="1"/>
    <col min="3844" max="3848" width="4.125" style="94" customWidth="1"/>
    <col min="3849" max="3849" width="5.375" style="94" customWidth="1"/>
    <col min="3850" max="3851" width="5" style="94" customWidth="1"/>
    <col min="3852" max="3852" width="5.125" style="94" customWidth="1"/>
    <col min="3853" max="3854" width="5" style="94" customWidth="1"/>
    <col min="3855" max="3855" width="5.125" style="94" customWidth="1"/>
    <col min="3856" max="3857" width="5" style="94" customWidth="1"/>
    <col min="3858" max="3858" width="5.125" style="94" customWidth="1"/>
    <col min="3859" max="3860" width="5" style="94" customWidth="1"/>
    <col min="3861" max="4096" width="9" style="94"/>
    <col min="4097" max="4097" width="3.625" style="94" customWidth="1"/>
    <col min="4098" max="4098" width="9.25" style="94" customWidth="1"/>
    <col min="4099" max="4099" width="4.25" style="94" customWidth="1"/>
    <col min="4100" max="4104" width="4.125" style="94" customWidth="1"/>
    <col min="4105" max="4105" width="5.375" style="94" customWidth="1"/>
    <col min="4106" max="4107" width="5" style="94" customWidth="1"/>
    <col min="4108" max="4108" width="5.125" style="94" customWidth="1"/>
    <col min="4109" max="4110" width="5" style="94" customWidth="1"/>
    <col min="4111" max="4111" width="5.125" style="94" customWidth="1"/>
    <col min="4112" max="4113" width="5" style="94" customWidth="1"/>
    <col min="4114" max="4114" width="5.125" style="94" customWidth="1"/>
    <col min="4115" max="4116" width="5" style="94" customWidth="1"/>
    <col min="4117" max="4352" width="9" style="94"/>
    <col min="4353" max="4353" width="3.625" style="94" customWidth="1"/>
    <col min="4354" max="4354" width="9.25" style="94" customWidth="1"/>
    <col min="4355" max="4355" width="4.25" style="94" customWidth="1"/>
    <col min="4356" max="4360" width="4.125" style="94" customWidth="1"/>
    <col min="4361" max="4361" width="5.375" style="94" customWidth="1"/>
    <col min="4362" max="4363" width="5" style="94" customWidth="1"/>
    <col min="4364" max="4364" width="5.125" style="94" customWidth="1"/>
    <col min="4365" max="4366" width="5" style="94" customWidth="1"/>
    <col min="4367" max="4367" width="5.125" style="94" customWidth="1"/>
    <col min="4368" max="4369" width="5" style="94" customWidth="1"/>
    <col min="4370" max="4370" width="5.125" style="94" customWidth="1"/>
    <col min="4371" max="4372" width="5" style="94" customWidth="1"/>
    <col min="4373" max="4608" width="9" style="94"/>
    <col min="4609" max="4609" width="3.625" style="94" customWidth="1"/>
    <col min="4610" max="4610" width="9.25" style="94" customWidth="1"/>
    <col min="4611" max="4611" width="4.25" style="94" customWidth="1"/>
    <col min="4612" max="4616" width="4.125" style="94" customWidth="1"/>
    <col min="4617" max="4617" width="5.375" style="94" customWidth="1"/>
    <col min="4618" max="4619" width="5" style="94" customWidth="1"/>
    <col min="4620" max="4620" width="5.125" style="94" customWidth="1"/>
    <col min="4621" max="4622" width="5" style="94" customWidth="1"/>
    <col min="4623" max="4623" width="5.125" style="94" customWidth="1"/>
    <col min="4624" max="4625" width="5" style="94" customWidth="1"/>
    <col min="4626" max="4626" width="5.125" style="94" customWidth="1"/>
    <col min="4627" max="4628" width="5" style="94" customWidth="1"/>
    <col min="4629" max="4864" width="9" style="94"/>
    <col min="4865" max="4865" width="3.625" style="94" customWidth="1"/>
    <col min="4866" max="4866" width="9.25" style="94" customWidth="1"/>
    <col min="4867" max="4867" width="4.25" style="94" customWidth="1"/>
    <col min="4868" max="4872" width="4.125" style="94" customWidth="1"/>
    <col min="4873" max="4873" width="5.375" style="94" customWidth="1"/>
    <col min="4874" max="4875" width="5" style="94" customWidth="1"/>
    <col min="4876" max="4876" width="5.125" style="94" customWidth="1"/>
    <col min="4877" max="4878" width="5" style="94" customWidth="1"/>
    <col min="4879" max="4879" width="5.125" style="94" customWidth="1"/>
    <col min="4880" max="4881" width="5" style="94" customWidth="1"/>
    <col min="4882" max="4882" width="5.125" style="94" customWidth="1"/>
    <col min="4883" max="4884" width="5" style="94" customWidth="1"/>
    <col min="4885" max="5120" width="9" style="94"/>
    <col min="5121" max="5121" width="3.625" style="94" customWidth="1"/>
    <col min="5122" max="5122" width="9.25" style="94" customWidth="1"/>
    <col min="5123" max="5123" width="4.25" style="94" customWidth="1"/>
    <col min="5124" max="5128" width="4.125" style="94" customWidth="1"/>
    <col min="5129" max="5129" width="5.375" style="94" customWidth="1"/>
    <col min="5130" max="5131" width="5" style="94" customWidth="1"/>
    <col min="5132" max="5132" width="5.125" style="94" customWidth="1"/>
    <col min="5133" max="5134" width="5" style="94" customWidth="1"/>
    <col min="5135" max="5135" width="5.125" style="94" customWidth="1"/>
    <col min="5136" max="5137" width="5" style="94" customWidth="1"/>
    <col min="5138" max="5138" width="5.125" style="94" customWidth="1"/>
    <col min="5139" max="5140" width="5" style="94" customWidth="1"/>
    <col min="5141" max="5376" width="9" style="94"/>
    <col min="5377" max="5377" width="3.625" style="94" customWidth="1"/>
    <col min="5378" max="5378" width="9.25" style="94" customWidth="1"/>
    <col min="5379" max="5379" width="4.25" style="94" customWidth="1"/>
    <col min="5380" max="5384" width="4.125" style="94" customWidth="1"/>
    <col min="5385" max="5385" width="5.375" style="94" customWidth="1"/>
    <col min="5386" max="5387" width="5" style="94" customWidth="1"/>
    <col min="5388" max="5388" width="5.125" style="94" customWidth="1"/>
    <col min="5389" max="5390" width="5" style="94" customWidth="1"/>
    <col min="5391" max="5391" width="5.125" style="94" customWidth="1"/>
    <col min="5392" max="5393" width="5" style="94" customWidth="1"/>
    <col min="5394" max="5394" width="5.125" style="94" customWidth="1"/>
    <col min="5395" max="5396" width="5" style="94" customWidth="1"/>
    <col min="5397" max="5632" width="9" style="94"/>
    <col min="5633" max="5633" width="3.625" style="94" customWidth="1"/>
    <col min="5634" max="5634" width="9.25" style="94" customWidth="1"/>
    <col min="5635" max="5635" width="4.25" style="94" customWidth="1"/>
    <col min="5636" max="5640" width="4.125" style="94" customWidth="1"/>
    <col min="5641" max="5641" width="5.375" style="94" customWidth="1"/>
    <col min="5642" max="5643" width="5" style="94" customWidth="1"/>
    <col min="5644" max="5644" width="5.125" style="94" customWidth="1"/>
    <col min="5645" max="5646" width="5" style="94" customWidth="1"/>
    <col min="5647" max="5647" width="5.125" style="94" customWidth="1"/>
    <col min="5648" max="5649" width="5" style="94" customWidth="1"/>
    <col min="5650" max="5650" width="5.125" style="94" customWidth="1"/>
    <col min="5651" max="5652" width="5" style="94" customWidth="1"/>
    <col min="5653" max="5888" width="9" style="94"/>
    <col min="5889" max="5889" width="3.625" style="94" customWidth="1"/>
    <col min="5890" max="5890" width="9.25" style="94" customWidth="1"/>
    <col min="5891" max="5891" width="4.25" style="94" customWidth="1"/>
    <col min="5892" max="5896" width="4.125" style="94" customWidth="1"/>
    <col min="5897" max="5897" width="5.375" style="94" customWidth="1"/>
    <col min="5898" max="5899" width="5" style="94" customWidth="1"/>
    <col min="5900" max="5900" width="5.125" style="94" customWidth="1"/>
    <col min="5901" max="5902" width="5" style="94" customWidth="1"/>
    <col min="5903" max="5903" width="5.125" style="94" customWidth="1"/>
    <col min="5904" max="5905" width="5" style="94" customWidth="1"/>
    <col min="5906" max="5906" width="5.125" style="94" customWidth="1"/>
    <col min="5907" max="5908" width="5" style="94" customWidth="1"/>
    <col min="5909" max="6144" width="9" style="94"/>
    <col min="6145" max="6145" width="3.625" style="94" customWidth="1"/>
    <col min="6146" max="6146" width="9.25" style="94" customWidth="1"/>
    <col min="6147" max="6147" width="4.25" style="94" customWidth="1"/>
    <col min="6148" max="6152" width="4.125" style="94" customWidth="1"/>
    <col min="6153" max="6153" width="5.375" style="94" customWidth="1"/>
    <col min="6154" max="6155" width="5" style="94" customWidth="1"/>
    <col min="6156" max="6156" width="5.125" style="94" customWidth="1"/>
    <col min="6157" max="6158" width="5" style="94" customWidth="1"/>
    <col min="6159" max="6159" width="5.125" style="94" customWidth="1"/>
    <col min="6160" max="6161" width="5" style="94" customWidth="1"/>
    <col min="6162" max="6162" width="5.125" style="94" customWidth="1"/>
    <col min="6163" max="6164" width="5" style="94" customWidth="1"/>
    <col min="6165" max="6400" width="9" style="94"/>
    <col min="6401" max="6401" width="3.625" style="94" customWidth="1"/>
    <col min="6402" max="6402" width="9.25" style="94" customWidth="1"/>
    <col min="6403" max="6403" width="4.25" style="94" customWidth="1"/>
    <col min="6404" max="6408" width="4.125" style="94" customWidth="1"/>
    <col min="6409" max="6409" width="5.375" style="94" customWidth="1"/>
    <col min="6410" max="6411" width="5" style="94" customWidth="1"/>
    <col min="6412" max="6412" width="5.125" style="94" customWidth="1"/>
    <col min="6413" max="6414" width="5" style="94" customWidth="1"/>
    <col min="6415" max="6415" width="5.125" style="94" customWidth="1"/>
    <col min="6416" max="6417" width="5" style="94" customWidth="1"/>
    <col min="6418" max="6418" width="5.125" style="94" customWidth="1"/>
    <col min="6419" max="6420" width="5" style="94" customWidth="1"/>
    <col min="6421" max="6656" width="9" style="94"/>
    <col min="6657" max="6657" width="3.625" style="94" customWidth="1"/>
    <col min="6658" max="6658" width="9.25" style="94" customWidth="1"/>
    <col min="6659" max="6659" width="4.25" style="94" customWidth="1"/>
    <col min="6660" max="6664" width="4.125" style="94" customWidth="1"/>
    <col min="6665" max="6665" width="5.375" style="94" customWidth="1"/>
    <col min="6666" max="6667" width="5" style="94" customWidth="1"/>
    <col min="6668" max="6668" width="5.125" style="94" customWidth="1"/>
    <col min="6669" max="6670" width="5" style="94" customWidth="1"/>
    <col min="6671" max="6671" width="5.125" style="94" customWidth="1"/>
    <col min="6672" max="6673" width="5" style="94" customWidth="1"/>
    <col min="6674" max="6674" width="5.125" style="94" customWidth="1"/>
    <col min="6675" max="6676" width="5" style="94" customWidth="1"/>
    <col min="6677" max="6912" width="9" style="94"/>
    <col min="6913" max="6913" width="3.625" style="94" customWidth="1"/>
    <col min="6914" max="6914" width="9.25" style="94" customWidth="1"/>
    <col min="6915" max="6915" width="4.25" style="94" customWidth="1"/>
    <col min="6916" max="6920" width="4.125" style="94" customWidth="1"/>
    <col min="6921" max="6921" width="5.375" style="94" customWidth="1"/>
    <col min="6922" max="6923" width="5" style="94" customWidth="1"/>
    <col min="6924" max="6924" width="5.125" style="94" customWidth="1"/>
    <col min="6925" max="6926" width="5" style="94" customWidth="1"/>
    <col min="6927" max="6927" width="5.125" style="94" customWidth="1"/>
    <col min="6928" max="6929" width="5" style="94" customWidth="1"/>
    <col min="6930" max="6930" width="5.125" style="94" customWidth="1"/>
    <col min="6931" max="6932" width="5" style="94" customWidth="1"/>
    <col min="6933" max="7168" width="9" style="94"/>
    <col min="7169" max="7169" width="3.625" style="94" customWidth="1"/>
    <col min="7170" max="7170" width="9.25" style="94" customWidth="1"/>
    <col min="7171" max="7171" width="4.25" style="94" customWidth="1"/>
    <col min="7172" max="7176" width="4.125" style="94" customWidth="1"/>
    <col min="7177" max="7177" width="5.375" style="94" customWidth="1"/>
    <col min="7178" max="7179" width="5" style="94" customWidth="1"/>
    <col min="7180" max="7180" width="5.125" style="94" customWidth="1"/>
    <col min="7181" max="7182" width="5" style="94" customWidth="1"/>
    <col min="7183" max="7183" width="5.125" style="94" customWidth="1"/>
    <col min="7184" max="7185" width="5" style="94" customWidth="1"/>
    <col min="7186" max="7186" width="5.125" style="94" customWidth="1"/>
    <col min="7187" max="7188" width="5" style="94" customWidth="1"/>
    <col min="7189" max="7424" width="9" style="94"/>
    <col min="7425" max="7425" width="3.625" style="94" customWidth="1"/>
    <col min="7426" max="7426" width="9.25" style="94" customWidth="1"/>
    <col min="7427" max="7427" width="4.25" style="94" customWidth="1"/>
    <col min="7428" max="7432" width="4.125" style="94" customWidth="1"/>
    <col min="7433" max="7433" width="5.375" style="94" customWidth="1"/>
    <col min="7434" max="7435" width="5" style="94" customWidth="1"/>
    <col min="7436" max="7436" width="5.125" style="94" customWidth="1"/>
    <col min="7437" max="7438" width="5" style="94" customWidth="1"/>
    <col min="7439" max="7439" width="5.125" style="94" customWidth="1"/>
    <col min="7440" max="7441" width="5" style="94" customWidth="1"/>
    <col min="7442" max="7442" width="5.125" style="94" customWidth="1"/>
    <col min="7443" max="7444" width="5" style="94" customWidth="1"/>
    <col min="7445" max="7680" width="9" style="94"/>
    <col min="7681" max="7681" width="3.625" style="94" customWidth="1"/>
    <col min="7682" max="7682" width="9.25" style="94" customWidth="1"/>
    <col min="7683" max="7683" width="4.25" style="94" customWidth="1"/>
    <col min="7684" max="7688" width="4.125" style="94" customWidth="1"/>
    <col min="7689" max="7689" width="5.375" style="94" customWidth="1"/>
    <col min="7690" max="7691" width="5" style="94" customWidth="1"/>
    <col min="7692" max="7692" width="5.125" style="94" customWidth="1"/>
    <col min="7693" max="7694" width="5" style="94" customWidth="1"/>
    <col min="7695" max="7695" width="5.125" style="94" customWidth="1"/>
    <col min="7696" max="7697" width="5" style="94" customWidth="1"/>
    <col min="7698" max="7698" width="5.125" style="94" customWidth="1"/>
    <col min="7699" max="7700" width="5" style="94" customWidth="1"/>
    <col min="7701" max="7936" width="9" style="94"/>
    <col min="7937" max="7937" width="3.625" style="94" customWidth="1"/>
    <col min="7938" max="7938" width="9.25" style="94" customWidth="1"/>
    <col min="7939" max="7939" width="4.25" style="94" customWidth="1"/>
    <col min="7940" max="7944" width="4.125" style="94" customWidth="1"/>
    <col min="7945" max="7945" width="5.375" style="94" customWidth="1"/>
    <col min="7946" max="7947" width="5" style="94" customWidth="1"/>
    <col min="7948" max="7948" width="5.125" style="94" customWidth="1"/>
    <col min="7949" max="7950" width="5" style="94" customWidth="1"/>
    <col min="7951" max="7951" width="5.125" style="94" customWidth="1"/>
    <col min="7952" max="7953" width="5" style="94" customWidth="1"/>
    <col min="7954" max="7954" width="5.125" style="94" customWidth="1"/>
    <col min="7955" max="7956" width="5" style="94" customWidth="1"/>
    <col min="7957" max="8192" width="9" style="94"/>
    <col min="8193" max="8193" width="3.625" style="94" customWidth="1"/>
    <col min="8194" max="8194" width="9.25" style="94" customWidth="1"/>
    <col min="8195" max="8195" width="4.25" style="94" customWidth="1"/>
    <col min="8196" max="8200" width="4.125" style="94" customWidth="1"/>
    <col min="8201" max="8201" width="5.375" style="94" customWidth="1"/>
    <col min="8202" max="8203" width="5" style="94" customWidth="1"/>
    <col min="8204" max="8204" width="5.125" style="94" customWidth="1"/>
    <col min="8205" max="8206" width="5" style="94" customWidth="1"/>
    <col min="8207" max="8207" width="5.125" style="94" customWidth="1"/>
    <col min="8208" max="8209" width="5" style="94" customWidth="1"/>
    <col min="8210" max="8210" width="5.125" style="94" customWidth="1"/>
    <col min="8211" max="8212" width="5" style="94" customWidth="1"/>
    <col min="8213" max="8448" width="9" style="94"/>
    <col min="8449" max="8449" width="3.625" style="94" customWidth="1"/>
    <col min="8450" max="8450" width="9.25" style="94" customWidth="1"/>
    <col min="8451" max="8451" width="4.25" style="94" customWidth="1"/>
    <col min="8452" max="8456" width="4.125" style="94" customWidth="1"/>
    <col min="8457" max="8457" width="5.375" style="94" customWidth="1"/>
    <col min="8458" max="8459" width="5" style="94" customWidth="1"/>
    <col min="8460" max="8460" width="5.125" style="94" customWidth="1"/>
    <col min="8461" max="8462" width="5" style="94" customWidth="1"/>
    <col min="8463" max="8463" width="5.125" style="94" customWidth="1"/>
    <col min="8464" max="8465" width="5" style="94" customWidth="1"/>
    <col min="8466" max="8466" width="5.125" style="94" customWidth="1"/>
    <col min="8467" max="8468" width="5" style="94" customWidth="1"/>
    <col min="8469" max="8704" width="9" style="94"/>
    <col min="8705" max="8705" width="3.625" style="94" customWidth="1"/>
    <col min="8706" max="8706" width="9.25" style="94" customWidth="1"/>
    <col min="8707" max="8707" width="4.25" style="94" customWidth="1"/>
    <col min="8708" max="8712" width="4.125" style="94" customWidth="1"/>
    <col min="8713" max="8713" width="5.375" style="94" customWidth="1"/>
    <col min="8714" max="8715" width="5" style="94" customWidth="1"/>
    <col min="8716" max="8716" width="5.125" style="94" customWidth="1"/>
    <col min="8717" max="8718" width="5" style="94" customWidth="1"/>
    <col min="8719" max="8719" width="5.125" style="94" customWidth="1"/>
    <col min="8720" max="8721" width="5" style="94" customWidth="1"/>
    <col min="8722" max="8722" width="5.125" style="94" customWidth="1"/>
    <col min="8723" max="8724" width="5" style="94" customWidth="1"/>
    <col min="8725" max="8960" width="9" style="94"/>
    <col min="8961" max="8961" width="3.625" style="94" customWidth="1"/>
    <col min="8962" max="8962" width="9.25" style="94" customWidth="1"/>
    <col min="8963" max="8963" width="4.25" style="94" customWidth="1"/>
    <col min="8964" max="8968" width="4.125" style="94" customWidth="1"/>
    <col min="8969" max="8969" width="5.375" style="94" customWidth="1"/>
    <col min="8970" max="8971" width="5" style="94" customWidth="1"/>
    <col min="8972" max="8972" width="5.125" style="94" customWidth="1"/>
    <col min="8973" max="8974" width="5" style="94" customWidth="1"/>
    <col min="8975" max="8975" width="5.125" style="94" customWidth="1"/>
    <col min="8976" max="8977" width="5" style="94" customWidth="1"/>
    <col min="8978" max="8978" width="5.125" style="94" customWidth="1"/>
    <col min="8979" max="8980" width="5" style="94" customWidth="1"/>
    <col min="8981" max="9216" width="9" style="94"/>
    <col min="9217" max="9217" width="3.625" style="94" customWidth="1"/>
    <col min="9218" max="9218" width="9.25" style="94" customWidth="1"/>
    <col min="9219" max="9219" width="4.25" style="94" customWidth="1"/>
    <col min="9220" max="9224" width="4.125" style="94" customWidth="1"/>
    <col min="9225" max="9225" width="5.375" style="94" customWidth="1"/>
    <col min="9226" max="9227" width="5" style="94" customWidth="1"/>
    <col min="9228" max="9228" width="5.125" style="94" customWidth="1"/>
    <col min="9229" max="9230" width="5" style="94" customWidth="1"/>
    <col min="9231" max="9231" width="5.125" style="94" customWidth="1"/>
    <col min="9232" max="9233" width="5" style="94" customWidth="1"/>
    <col min="9234" max="9234" width="5.125" style="94" customWidth="1"/>
    <col min="9235" max="9236" width="5" style="94" customWidth="1"/>
    <col min="9237" max="9472" width="9" style="94"/>
    <col min="9473" max="9473" width="3.625" style="94" customWidth="1"/>
    <col min="9474" max="9474" width="9.25" style="94" customWidth="1"/>
    <col min="9475" max="9475" width="4.25" style="94" customWidth="1"/>
    <col min="9476" max="9480" width="4.125" style="94" customWidth="1"/>
    <col min="9481" max="9481" width="5.375" style="94" customWidth="1"/>
    <col min="9482" max="9483" width="5" style="94" customWidth="1"/>
    <col min="9484" max="9484" width="5.125" style="94" customWidth="1"/>
    <col min="9485" max="9486" width="5" style="94" customWidth="1"/>
    <col min="9487" max="9487" width="5.125" style="94" customWidth="1"/>
    <col min="9488" max="9489" width="5" style="94" customWidth="1"/>
    <col min="9490" max="9490" width="5.125" style="94" customWidth="1"/>
    <col min="9491" max="9492" width="5" style="94" customWidth="1"/>
    <col min="9493" max="9728" width="9" style="94"/>
    <col min="9729" max="9729" width="3.625" style="94" customWidth="1"/>
    <col min="9730" max="9730" width="9.25" style="94" customWidth="1"/>
    <col min="9731" max="9731" width="4.25" style="94" customWidth="1"/>
    <col min="9732" max="9736" width="4.125" style="94" customWidth="1"/>
    <col min="9737" max="9737" width="5.375" style="94" customWidth="1"/>
    <col min="9738" max="9739" width="5" style="94" customWidth="1"/>
    <col min="9740" max="9740" width="5.125" style="94" customWidth="1"/>
    <col min="9741" max="9742" width="5" style="94" customWidth="1"/>
    <col min="9743" max="9743" width="5.125" style="94" customWidth="1"/>
    <col min="9744" max="9745" width="5" style="94" customWidth="1"/>
    <col min="9746" max="9746" width="5.125" style="94" customWidth="1"/>
    <col min="9747" max="9748" width="5" style="94" customWidth="1"/>
    <col min="9749" max="9984" width="9" style="94"/>
    <col min="9985" max="9985" width="3.625" style="94" customWidth="1"/>
    <col min="9986" max="9986" width="9.25" style="94" customWidth="1"/>
    <col min="9987" max="9987" width="4.25" style="94" customWidth="1"/>
    <col min="9988" max="9992" width="4.125" style="94" customWidth="1"/>
    <col min="9993" max="9993" width="5.375" style="94" customWidth="1"/>
    <col min="9994" max="9995" width="5" style="94" customWidth="1"/>
    <col min="9996" max="9996" width="5.125" style="94" customWidth="1"/>
    <col min="9997" max="9998" width="5" style="94" customWidth="1"/>
    <col min="9999" max="9999" width="5.125" style="94" customWidth="1"/>
    <col min="10000" max="10001" width="5" style="94" customWidth="1"/>
    <col min="10002" max="10002" width="5.125" style="94" customWidth="1"/>
    <col min="10003" max="10004" width="5" style="94" customWidth="1"/>
    <col min="10005" max="10240" width="9" style="94"/>
    <col min="10241" max="10241" width="3.625" style="94" customWidth="1"/>
    <col min="10242" max="10242" width="9.25" style="94" customWidth="1"/>
    <col min="10243" max="10243" width="4.25" style="94" customWidth="1"/>
    <col min="10244" max="10248" width="4.125" style="94" customWidth="1"/>
    <col min="10249" max="10249" width="5.375" style="94" customWidth="1"/>
    <col min="10250" max="10251" width="5" style="94" customWidth="1"/>
    <col min="10252" max="10252" width="5.125" style="94" customWidth="1"/>
    <col min="10253" max="10254" width="5" style="94" customWidth="1"/>
    <col min="10255" max="10255" width="5.125" style="94" customWidth="1"/>
    <col min="10256" max="10257" width="5" style="94" customWidth="1"/>
    <col min="10258" max="10258" width="5.125" style="94" customWidth="1"/>
    <col min="10259" max="10260" width="5" style="94" customWidth="1"/>
    <col min="10261" max="10496" width="9" style="94"/>
    <col min="10497" max="10497" width="3.625" style="94" customWidth="1"/>
    <col min="10498" max="10498" width="9.25" style="94" customWidth="1"/>
    <col min="10499" max="10499" width="4.25" style="94" customWidth="1"/>
    <col min="10500" max="10504" width="4.125" style="94" customWidth="1"/>
    <col min="10505" max="10505" width="5.375" style="94" customWidth="1"/>
    <col min="10506" max="10507" width="5" style="94" customWidth="1"/>
    <col min="10508" max="10508" width="5.125" style="94" customWidth="1"/>
    <col min="10509" max="10510" width="5" style="94" customWidth="1"/>
    <col min="10511" max="10511" width="5.125" style="94" customWidth="1"/>
    <col min="10512" max="10513" width="5" style="94" customWidth="1"/>
    <col min="10514" max="10514" width="5.125" style="94" customWidth="1"/>
    <col min="10515" max="10516" width="5" style="94" customWidth="1"/>
    <col min="10517" max="10752" width="9" style="94"/>
    <col min="10753" max="10753" width="3.625" style="94" customWidth="1"/>
    <col min="10754" max="10754" width="9.25" style="94" customWidth="1"/>
    <col min="10755" max="10755" width="4.25" style="94" customWidth="1"/>
    <col min="10756" max="10760" width="4.125" style="94" customWidth="1"/>
    <col min="10761" max="10761" width="5.375" style="94" customWidth="1"/>
    <col min="10762" max="10763" width="5" style="94" customWidth="1"/>
    <col min="10764" max="10764" width="5.125" style="94" customWidth="1"/>
    <col min="10765" max="10766" width="5" style="94" customWidth="1"/>
    <col min="10767" max="10767" width="5.125" style="94" customWidth="1"/>
    <col min="10768" max="10769" width="5" style="94" customWidth="1"/>
    <col min="10770" max="10770" width="5.125" style="94" customWidth="1"/>
    <col min="10771" max="10772" width="5" style="94" customWidth="1"/>
    <col min="10773" max="11008" width="9" style="94"/>
    <col min="11009" max="11009" width="3.625" style="94" customWidth="1"/>
    <col min="11010" max="11010" width="9.25" style="94" customWidth="1"/>
    <col min="11011" max="11011" width="4.25" style="94" customWidth="1"/>
    <col min="11012" max="11016" width="4.125" style="94" customWidth="1"/>
    <col min="11017" max="11017" width="5.375" style="94" customWidth="1"/>
    <col min="11018" max="11019" width="5" style="94" customWidth="1"/>
    <col min="11020" max="11020" width="5.125" style="94" customWidth="1"/>
    <col min="11021" max="11022" width="5" style="94" customWidth="1"/>
    <col min="11023" max="11023" width="5.125" style="94" customWidth="1"/>
    <col min="11024" max="11025" width="5" style="94" customWidth="1"/>
    <col min="11026" max="11026" width="5.125" style="94" customWidth="1"/>
    <col min="11027" max="11028" width="5" style="94" customWidth="1"/>
    <col min="11029" max="11264" width="9" style="94"/>
    <col min="11265" max="11265" width="3.625" style="94" customWidth="1"/>
    <col min="11266" max="11266" width="9.25" style="94" customWidth="1"/>
    <col min="11267" max="11267" width="4.25" style="94" customWidth="1"/>
    <col min="11268" max="11272" width="4.125" style="94" customWidth="1"/>
    <col min="11273" max="11273" width="5.375" style="94" customWidth="1"/>
    <col min="11274" max="11275" width="5" style="94" customWidth="1"/>
    <col min="11276" max="11276" width="5.125" style="94" customWidth="1"/>
    <col min="11277" max="11278" width="5" style="94" customWidth="1"/>
    <col min="11279" max="11279" width="5.125" style="94" customWidth="1"/>
    <col min="11280" max="11281" width="5" style="94" customWidth="1"/>
    <col min="11282" max="11282" width="5.125" style="94" customWidth="1"/>
    <col min="11283" max="11284" width="5" style="94" customWidth="1"/>
    <col min="11285" max="11520" width="9" style="94"/>
    <col min="11521" max="11521" width="3.625" style="94" customWidth="1"/>
    <col min="11522" max="11522" width="9.25" style="94" customWidth="1"/>
    <col min="11523" max="11523" width="4.25" style="94" customWidth="1"/>
    <col min="11524" max="11528" width="4.125" style="94" customWidth="1"/>
    <col min="11529" max="11529" width="5.375" style="94" customWidth="1"/>
    <col min="11530" max="11531" width="5" style="94" customWidth="1"/>
    <col min="11532" max="11532" width="5.125" style="94" customWidth="1"/>
    <col min="11533" max="11534" width="5" style="94" customWidth="1"/>
    <col min="11535" max="11535" width="5.125" style="94" customWidth="1"/>
    <col min="11536" max="11537" width="5" style="94" customWidth="1"/>
    <col min="11538" max="11538" width="5.125" style="94" customWidth="1"/>
    <col min="11539" max="11540" width="5" style="94" customWidth="1"/>
    <col min="11541" max="11776" width="9" style="94"/>
    <col min="11777" max="11777" width="3.625" style="94" customWidth="1"/>
    <col min="11778" max="11778" width="9.25" style="94" customWidth="1"/>
    <col min="11779" max="11779" width="4.25" style="94" customWidth="1"/>
    <col min="11780" max="11784" width="4.125" style="94" customWidth="1"/>
    <col min="11785" max="11785" width="5.375" style="94" customWidth="1"/>
    <col min="11786" max="11787" width="5" style="94" customWidth="1"/>
    <col min="11788" max="11788" width="5.125" style="94" customWidth="1"/>
    <col min="11789" max="11790" width="5" style="94" customWidth="1"/>
    <col min="11791" max="11791" width="5.125" style="94" customWidth="1"/>
    <col min="11792" max="11793" width="5" style="94" customWidth="1"/>
    <col min="11794" max="11794" width="5.125" style="94" customWidth="1"/>
    <col min="11795" max="11796" width="5" style="94" customWidth="1"/>
    <col min="11797" max="12032" width="9" style="94"/>
    <col min="12033" max="12033" width="3.625" style="94" customWidth="1"/>
    <col min="12034" max="12034" width="9.25" style="94" customWidth="1"/>
    <col min="12035" max="12035" width="4.25" style="94" customWidth="1"/>
    <col min="12036" max="12040" width="4.125" style="94" customWidth="1"/>
    <col min="12041" max="12041" width="5.375" style="94" customWidth="1"/>
    <col min="12042" max="12043" width="5" style="94" customWidth="1"/>
    <col min="12044" max="12044" width="5.125" style="94" customWidth="1"/>
    <col min="12045" max="12046" width="5" style="94" customWidth="1"/>
    <col min="12047" max="12047" width="5.125" style="94" customWidth="1"/>
    <col min="12048" max="12049" width="5" style="94" customWidth="1"/>
    <col min="12050" max="12050" width="5.125" style="94" customWidth="1"/>
    <col min="12051" max="12052" width="5" style="94" customWidth="1"/>
    <col min="12053" max="12288" width="9" style="94"/>
    <col min="12289" max="12289" width="3.625" style="94" customWidth="1"/>
    <col min="12290" max="12290" width="9.25" style="94" customWidth="1"/>
    <col min="12291" max="12291" width="4.25" style="94" customWidth="1"/>
    <col min="12292" max="12296" width="4.125" style="94" customWidth="1"/>
    <col min="12297" max="12297" width="5.375" style="94" customWidth="1"/>
    <col min="12298" max="12299" width="5" style="94" customWidth="1"/>
    <col min="12300" max="12300" width="5.125" style="94" customWidth="1"/>
    <col min="12301" max="12302" width="5" style="94" customWidth="1"/>
    <col min="12303" max="12303" width="5.125" style="94" customWidth="1"/>
    <col min="12304" max="12305" width="5" style="94" customWidth="1"/>
    <col min="12306" max="12306" width="5.125" style="94" customWidth="1"/>
    <col min="12307" max="12308" width="5" style="94" customWidth="1"/>
    <col min="12309" max="12544" width="9" style="94"/>
    <col min="12545" max="12545" width="3.625" style="94" customWidth="1"/>
    <col min="12546" max="12546" width="9.25" style="94" customWidth="1"/>
    <col min="12547" max="12547" width="4.25" style="94" customWidth="1"/>
    <col min="12548" max="12552" width="4.125" style="94" customWidth="1"/>
    <col min="12553" max="12553" width="5.375" style="94" customWidth="1"/>
    <col min="12554" max="12555" width="5" style="94" customWidth="1"/>
    <col min="12556" max="12556" width="5.125" style="94" customWidth="1"/>
    <col min="12557" max="12558" width="5" style="94" customWidth="1"/>
    <col min="12559" max="12559" width="5.125" style="94" customWidth="1"/>
    <col min="12560" max="12561" width="5" style="94" customWidth="1"/>
    <col min="12562" max="12562" width="5.125" style="94" customWidth="1"/>
    <col min="12563" max="12564" width="5" style="94" customWidth="1"/>
    <col min="12565" max="12800" width="9" style="94"/>
    <col min="12801" max="12801" width="3.625" style="94" customWidth="1"/>
    <col min="12802" max="12802" width="9.25" style="94" customWidth="1"/>
    <col min="12803" max="12803" width="4.25" style="94" customWidth="1"/>
    <col min="12804" max="12808" width="4.125" style="94" customWidth="1"/>
    <col min="12809" max="12809" width="5.375" style="94" customWidth="1"/>
    <col min="12810" max="12811" width="5" style="94" customWidth="1"/>
    <col min="12812" max="12812" width="5.125" style="94" customWidth="1"/>
    <col min="12813" max="12814" width="5" style="94" customWidth="1"/>
    <col min="12815" max="12815" width="5.125" style="94" customWidth="1"/>
    <col min="12816" max="12817" width="5" style="94" customWidth="1"/>
    <col min="12818" max="12818" width="5.125" style="94" customWidth="1"/>
    <col min="12819" max="12820" width="5" style="94" customWidth="1"/>
    <col min="12821" max="13056" width="9" style="94"/>
    <col min="13057" max="13057" width="3.625" style="94" customWidth="1"/>
    <col min="13058" max="13058" width="9.25" style="94" customWidth="1"/>
    <col min="13059" max="13059" width="4.25" style="94" customWidth="1"/>
    <col min="13060" max="13064" width="4.125" style="94" customWidth="1"/>
    <col min="13065" max="13065" width="5.375" style="94" customWidth="1"/>
    <col min="13066" max="13067" width="5" style="94" customWidth="1"/>
    <col min="13068" max="13068" width="5.125" style="94" customWidth="1"/>
    <col min="13069" max="13070" width="5" style="94" customWidth="1"/>
    <col min="13071" max="13071" width="5.125" style="94" customWidth="1"/>
    <col min="13072" max="13073" width="5" style="94" customWidth="1"/>
    <col min="13074" max="13074" width="5.125" style="94" customWidth="1"/>
    <col min="13075" max="13076" width="5" style="94" customWidth="1"/>
    <col min="13077" max="13312" width="9" style="94"/>
    <col min="13313" max="13313" width="3.625" style="94" customWidth="1"/>
    <col min="13314" max="13314" width="9.25" style="94" customWidth="1"/>
    <col min="13315" max="13315" width="4.25" style="94" customWidth="1"/>
    <col min="13316" max="13320" width="4.125" style="94" customWidth="1"/>
    <col min="13321" max="13321" width="5.375" style="94" customWidth="1"/>
    <col min="13322" max="13323" width="5" style="94" customWidth="1"/>
    <col min="13324" max="13324" width="5.125" style="94" customWidth="1"/>
    <col min="13325" max="13326" width="5" style="94" customWidth="1"/>
    <col min="13327" max="13327" width="5.125" style="94" customWidth="1"/>
    <col min="13328" max="13329" width="5" style="94" customWidth="1"/>
    <col min="13330" max="13330" width="5.125" style="94" customWidth="1"/>
    <col min="13331" max="13332" width="5" style="94" customWidth="1"/>
    <col min="13333" max="13568" width="9" style="94"/>
    <col min="13569" max="13569" width="3.625" style="94" customWidth="1"/>
    <col min="13570" max="13570" width="9.25" style="94" customWidth="1"/>
    <col min="13571" max="13571" width="4.25" style="94" customWidth="1"/>
    <col min="13572" max="13576" width="4.125" style="94" customWidth="1"/>
    <col min="13577" max="13577" width="5.375" style="94" customWidth="1"/>
    <col min="13578" max="13579" width="5" style="94" customWidth="1"/>
    <col min="13580" max="13580" width="5.125" style="94" customWidth="1"/>
    <col min="13581" max="13582" width="5" style="94" customWidth="1"/>
    <col min="13583" max="13583" width="5.125" style="94" customWidth="1"/>
    <col min="13584" max="13585" width="5" style="94" customWidth="1"/>
    <col min="13586" max="13586" width="5.125" style="94" customWidth="1"/>
    <col min="13587" max="13588" width="5" style="94" customWidth="1"/>
    <col min="13589" max="13824" width="9" style="94"/>
    <col min="13825" max="13825" width="3.625" style="94" customWidth="1"/>
    <col min="13826" max="13826" width="9.25" style="94" customWidth="1"/>
    <col min="13827" max="13827" width="4.25" style="94" customWidth="1"/>
    <col min="13828" max="13832" width="4.125" style="94" customWidth="1"/>
    <col min="13833" max="13833" width="5.375" style="94" customWidth="1"/>
    <col min="13834" max="13835" width="5" style="94" customWidth="1"/>
    <col min="13836" max="13836" width="5.125" style="94" customWidth="1"/>
    <col min="13837" max="13838" width="5" style="94" customWidth="1"/>
    <col min="13839" max="13839" width="5.125" style="94" customWidth="1"/>
    <col min="13840" max="13841" width="5" style="94" customWidth="1"/>
    <col min="13842" max="13842" width="5.125" style="94" customWidth="1"/>
    <col min="13843" max="13844" width="5" style="94" customWidth="1"/>
    <col min="13845" max="14080" width="9" style="94"/>
    <col min="14081" max="14081" width="3.625" style="94" customWidth="1"/>
    <col min="14082" max="14082" width="9.25" style="94" customWidth="1"/>
    <col min="14083" max="14083" width="4.25" style="94" customWidth="1"/>
    <col min="14084" max="14088" width="4.125" style="94" customWidth="1"/>
    <col min="14089" max="14089" width="5.375" style="94" customWidth="1"/>
    <col min="14090" max="14091" width="5" style="94" customWidth="1"/>
    <col min="14092" max="14092" width="5.125" style="94" customWidth="1"/>
    <col min="14093" max="14094" width="5" style="94" customWidth="1"/>
    <col min="14095" max="14095" width="5.125" style="94" customWidth="1"/>
    <col min="14096" max="14097" width="5" style="94" customWidth="1"/>
    <col min="14098" max="14098" width="5.125" style="94" customWidth="1"/>
    <col min="14099" max="14100" width="5" style="94" customWidth="1"/>
    <col min="14101" max="14336" width="9" style="94"/>
    <col min="14337" max="14337" width="3.625" style="94" customWidth="1"/>
    <col min="14338" max="14338" width="9.25" style="94" customWidth="1"/>
    <col min="14339" max="14339" width="4.25" style="94" customWidth="1"/>
    <col min="14340" max="14344" width="4.125" style="94" customWidth="1"/>
    <col min="14345" max="14345" width="5.375" style="94" customWidth="1"/>
    <col min="14346" max="14347" width="5" style="94" customWidth="1"/>
    <col min="14348" max="14348" width="5.125" style="94" customWidth="1"/>
    <col min="14349" max="14350" width="5" style="94" customWidth="1"/>
    <col min="14351" max="14351" width="5.125" style="94" customWidth="1"/>
    <col min="14352" max="14353" width="5" style="94" customWidth="1"/>
    <col min="14354" max="14354" width="5.125" style="94" customWidth="1"/>
    <col min="14355" max="14356" width="5" style="94" customWidth="1"/>
    <col min="14357" max="14592" width="9" style="94"/>
    <col min="14593" max="14593" width="3.625" style="94" customWidth="1"/>
    <col min="14594" max="14594" width="9.25" style="94" customWidth="1"/>
    <col min="14595" max="14595" width="4.25" style="94" customWidth="1"/>
    <col min="14596" max="14600" width="4.125" style="94" customWidth="1"/>
    <col min="14601" max="14601" width="5.375" style="94" customWidth="1"/>
    <col min="14602" max="14603" width="5" style="94" customWidth="1"/>
    <col min="14604" max="14604" width="5.125" style="94" customWidth="1"/>
    <col min="14605" max="14606" width="5" style="94" customWidth="1"/>
    <col min="14607" max="14607" width="5.125" style="94" customWidth="1"/>
    <col min="14608" max="14609" width="5" style="94" customWidth="1"/>
    <col min="14610" max="14610" width="5.125" style="94" customWidth="1"/>
    <col min="14611" max="14612" width="5" style="94" customWidth="1"/>
    <col min="14613" max="14848" width="9" style="94"/>
    <col min="14849" max="14849" width="3.625" style="94" customWidth="1"/>
    <col min="14850" max="14850" width="9.25" style="94" customWidth="1"/>
    <col min="14851" max="14851" width="4.25" style="94" customWidth="1"/>
    <col min="14852" max="14856" width="4.125" style="94" customWidth="1"/>
    <col min="14857" max="14857" width="5.375" style="94" customWidth="1"/>
    <col min="14858" max="14859" width="5" style="94" customWidth="1"/>
    <col min="14860" max="14860" width="5.125" style="94" customWidth="1"/>
    <col min="14861" max="14862" width="5" style="94" customWidth="1"/>
    <col min="14863" max="14863" width="5.125" style="94" customWidth="1"/>
    <col min="14864" max="14865" width="5" style="94" customWidth="1"/>
    <col min="14866" max="14866" width="5.125" style="94" customWidth="1"/>
    <col min="14867" max="14868" width="5" style="94" customWidth="1"/>
    <col min="14869" max="15104" width="9" style="94"/>
    <col min="15105" max="15105" width="3.625" style="94" customWidth="1"/>
    <col min="15106" max="15106" width="9.25" style="94" customWidth="1"/>
    <col min="15107" max="15107" width="4.25" style="94" customWidth="1"/>
    <col min="15108" max="15112" width="4.125" style="94" customWidth="1"/>
    <col min="15113" max="15113" width="5.375" style="94" customWidth="1"/>
    <col min="15114" max="15115" width="5" style="94" customWidth="1"/>
    <col min="15116" max="15116" width="5.125" style="94" customWidth="1"/>
    <col min="15117" max="15118" width="5" style="94" customWidth="1"/>
    <col min="15119" max="15119" width="5.125" style="94" customWidth="1"/>
    <col min="15120" max="15121" width="5" style="94" customWidth="1"/>
    <col min="15122" max="15122" width="5.125" style="94" customWidth="1"/>
    <col min="15123" max="15124" width="5" style="94" customWidth="1"/>
    <col min="15125" max="15360" width="9" style="94"/>
    <col min="15361" max="15361" width="3.625" style="94" customWidth="1"/>
    <col min="15362" max="15362" width="9.25" style="94" customWidth="1"/>
    <col min="15363" max="15363" width="4.25" style="94" customWidth="1"/>
    <col min="15364" max="15368" width="4.125" style="94" customWidth="1"/>
    <col min="15369" max="15369" width="5.375" style="94" customWidth="1"/>
    <col min="15370" max="15371" width="5" style="94" customWidth="1"/>
    <col min="15372" max="15372" width="5.125" style="94" customWidth="1"/>
    <col min="15373" max="15374" width="5" style="94" customWidth="1"/>
    <col min="15375" max="15375" width="5.125" style="94" customWidth="1"/>
    <col min="15376" max="15377" width="5" style="94" customWidth="1"/>
    <col min="15378" max="15378" width="5.125" style="94" customWidth="1"/>
    <col min="15379" max="15380" width="5" style="94" customWidth="1"/>
    <col min="15381" max="15616" width="9" style="94"/>
    <col min="15617" max="15617" width="3.625" style="94" customWidth="1"/>
    <col min="15618" max="15618" width="9.25" style="94" customWidth="1"/>
    <col min="15619" max="15619" width="4.25" style="94" customWidth="1"/>
    <col min="15620" max="15624" width="4.125" style="94" customWidth="1"/>
    <col min="15625" max="15625" width="5.375" style="94" customWidth="1"/>
    <col min="15626" max="15627" width="5" style="94" customWidth="1"/>
    <col min="15628" max="15628" width="5.125" style="94" customWidth="1"/>
    <col min="15629" max="15630" width="5" style="94" customWidth="1"/>
    <col min="15631" max="15631" width="5.125" style="94" customWidth="1"/>
    <col min="15632" max="15633" width="5" style="94" customWidth="1"/>
    <col min="15634" max="15634" width="5.125" style="94" customWidth="1"/>
    <col min="15635" max="15636" width="5" style="94" customWidth="1"/>
    <col min="15637" max="15872" width="9" style="94"/>
    <col min="15873" max="15873" width="3.625" style="94" customWidth="1"/>
    <col min="15874" max="15874" width="9.25" style="94" customWidth="1"/>
    <col min="15875" max="15875" width="4.25" style="94" customWidth="1"/>
    <col min="15876" max="15880" width="4.125" style="94" customWidth="1"/>
    <col min="15881" max="15881" width="5.375" style="94" customWidth="1"/>
    <col min="15882" max="15883" width="5" style="94" customWidth="1"/>
    <col min="15884" max="15884" width="5.125" style="94" customWidth="1"/>
    <col min="15885" max="15886" width="5" style="94" customWidth="1"/>
    <col min="15887" max="15887" width="5.125" style="94" customWidth="1"/>
    <col min="15888" max="15889" width="5" style="94" customWidth="1"/>
    <col min="15890" max="15890" width="5.125" style="94" customWidth="1"/>
    <col min="15891" max="15892" width="5" style="94" customWidth="1"/>
    <col min="15893" max="16128" width="9" style="94"/>
    <col min="16129" max="16129" width="3.625" style="94" customWidth="1"/>
    <col min="16130" max="16130" width="9.25" style="94" customWidth="1"/>
    <col min="16131" max="16131" width="4.25" style="94" customWidth="1"/>
    <col min="16132" max="16136" width="4.125" style="94" customWidth="1"/>
    <col min="16137" max="16137" width="5.375" style="94" customWidth="1"/>
    <col min="16138" max="16139" width="5" style="94" customWidth="1"/>
    <col min="16140" max="16140" width="5.125" style="94" customWidth="1"/>
    <col min="16141" max="16142" width="5" style="94" customWidth="1"/>
    <col min="16143" max="16143" width="5.125" style="94" customWidth="1"/>
    <col min="16144" max="16145" width="5" style="94" customWidth="1"/>
    <col min="16146" max="16146" width="5.125" style="94" customWidth="1"/>
    <col min="16147" max="16148" width="5" style="94" customWidth="1"/>
    <col min="16149" max="16384" width="9" style="94"/>
  </cols>
  <sheetData>
    <row r="1" spans="1:32" s="568" customFormat="1" ht="24" customHeight="1" x14ac:dyDescent="0.15">
      <c r="A1" s="565" t="s">
        <v>632</v>
      </c>
      <c r="C1" s="565"/>
      <c r="D1" s="565"/>
      <c r="E1" s="565"/>
      <c r="F1" s="565"/>
      <c r="G1" s="565"/>
      <c r="H1" s="565"/>
      <c r="I1" s="565"/>
      <c r="J1" s="565"/>
      <c r="K1" s="565"/>
      <c r="L1" s="565"/>
      <c r="M1" s="565"/>
      <c r="N1" s="566"/>
      <c r="O1" s="163"/>
      <c r="P1" s="566"/>
      <c r="Q1" s="566"/>
      <c r="R1" s="566"/>
      <c r="S1" s="566"/>
      <c r="T1" s="163" t="s">
        <v>830</v>
      </c>
      <c r="U1" s="566"/>
      <c r="V1" s="566"/>
      <c r="W1" s="566"/>
      <c r="X1" s="566"/>
      <c r="Y1" s="567"/>
      <c r="Z1" s="567"/>
      <c r="AA1" s="567"/>
      <c r="AB1" s="567"/>
      <c r="AC1" s="567"/>
      <c r="AD1" s="567"/>
      <c r="AE1" s="567"/>
      <c r="AF1" s="567"/>
    </row>
    <row r="2" spans="1:32" x14ac:dyDescent="0.15">
      <c r="A2" s="1014" t="s">
        <v>78</v>
      </c>
      <c r="B2" s="1015" t="s">
        <v>79</v>
      </c>
      <c r="C2" s="1018" t="s">
        <v>245</v>
      </c>
      <c r="D2" s="1019"/>
      <c r="E2" s="1019"/>
      <c r="F2" s="1019"/>
      <c r="G2" s="1020"/>
      <c r="H2" s="1021"/>
      <c r="I2" s="1022" t="s">
        <v>246</v>
      </c>
      <c r="J2" s="1023"/>
      <c r="K2" s="1023"/>
      <c r="L2" s="1023"/>
      <c r="M2" s="1023"/>
      <c r="N2" s="1023"/>
      <c r="O2" s="1023"/>
      <c r="P2" s="1023"/>
      <c r="Q2" s="1023"/>
      <c r="R2" s="1023"/>
      <c r="S2" s="1023"/>
      <c r="T2" s="1023"/>
    </row>
    <row r="3" spans="1:32" x14ac:dyDescent="0.15">
      <c r="A3" s="1014"/>
      <c r="B3" s="1016"/>
      <c r="C3" s="1024" t="s">
        <v>247</v>
      </c>
      <c r="D3" s="1025" t="s">
        <v>326</v>
      </c>
      <c r="E3" s="1025"/>
      <c r="F3" s="1025"/>
      <c r="G3" s="1026" t="s">
        <v>84</v>
      </c>
      <c r="H3" s="1028" t="s">
        <v>85</v>
      </c>
      <c r="I3" s="1022" t="s">
        <v>248</v>
      </c>
      <c r="J3" s="1023"/>
      <c r="K3" s="1029"/>
      <c r="L3" s="1023" t="s">
        <v>249</v>
      </c>
      <c r="M3" s="1023"/>
      <c r="N3" s="1023"/>
      <c r="O3" s="1022" t="s">
        <v>250</v>
      </c>
      <c r="P3" s="1023"/>
      <c r="Q3" s="1029"/>
      <c r="R3" s="1023" t="s">
        <v>251</v>
      </c>
      <c r="S3" s="1023"/>
      <c r="T3" s="1023"/>
    </row>
    <row r="4" spans="1:32" ht="42" x14ac:dyDescent="0.15">
      <c r="A4" s="1014"/>
      <c r="B4" s="1041"/>
      <c r="C4" s="1024"/>
      <c r="D4" s="164" t="s">
        <v>93</v>
      </c>
      <c r="E4" s="164" t="s">
        <v>94</v>
      </c>
      <c r="F4" s="164" t="s">
        <v>95</v>
      </c>
      <c r="G4" s="1027"/>
      <c r="H4" s="1028"/>
      <c r="I4" s="165" t="s">
        <v>99</v>
      </c>
      <c r="J4" s="559" t="s">
        <v>100</v>
      </c>
      <c r="K4" s="560" t="s">
        <v>101</v>
      </c>
      <c r="L4" s="562" t="s">
        <v>99</v>
      </c>
      <c r="M4" s="559" t="s">
        <v>100</v>
      </c>
      <c r="N4" s="561" t="s">
        <v>101</v>
      </c>
      <c r="O4" s="166" t="s">
        <v>252</v>
      </c>
      <c r="P4" s="559" t="s">
        <v>100</v>
      </c>
      <c r="Q4" s="560" t="s">
        <v>101</v>
      </c>
      <c r="R4" s="558" t="s">
        <v>99</v>
      </c>
      <c r="S4" s="559" t="s">
        <v>100</v>
      </c>
      <c r="T4" s="561" t="s">
        <v>101</v>
      </c>
    </row>
    <row r="5" spans="1:32" ht="15.4" customHeight="1" x14ac:dyDescent="0.15">
      <c r="A5" s="347"/>
      <c r="B5" s="1040" t="s">
        <v>253</v>
      </c>
      <c r="C5" s="167"/>
      <c r="D5" s="168"/>
      <c r="E5" s="168"/>
      <c r="F5" s="168"/>
      <c r="G5" s="169"/>
      <c r="H5" s="170"/>
      <c r="I5" s="124">
        <f>SUM(L5,O5,R5)</f>
        <v>12</v>
      </c>
      <c r="J5" s="171"/>
      <c r="K5" s="172"/>
      <c r="L5" s="173">
        <f>'[4]data（並び替え不可）'!$X$3</f>
        <v>4</v>
      </c>
      <c r="M5" s="171"/>
      <c r="N5" s="174"/>
      <c r="O5" s="175">
        <f>'[4]data（並び替え不可）'!Y3</f>
        <v>4</v>
      </c>
      <c r="P5" s="171"/>
      <c r="Q5" s="172"/>
      <c r="R5" s="173">
        <f>'[4]data（並び替え不可）'!Z3</f>
        <v>4</v>
      </c>
      <c r="S5" s="171"/>
      <c r="T5" s="174"/>
    </row>
    <row r="6" spans="1:32" ht="15.4" customHeight="1" x14ac:dyDescent="0.15">
      <c r="A6" s="176">
        <v>1</v>
      </c>
      <c r="B6" s="1032"/>
      <c r="C6" s="177">
        <f>SUM(D6:H6)</f>
        <v>19</v>
      </c>
      <c r="D6" s="178">
        <f>'[4]data（並び替え不可）'!H3</f>
        <v>5</v>
      </c>
      <c r="E6" s="178">
        <f>'[4]data（並び替え不可）'!I3</f>
        <v>5</v>
      </c>
      <c r="F6" s="178">
        <f>'[4]data（並び替え不可）'!J3</f>
        <v>6</v>
      </c>
      <c r="G6" s="179">
        <f>'[4]data（並び替え不可）'!K3</f>
        <v>0</v>
      </c>
      <c r="H6" s="180">
        <f>'[4]data（並び替え不可）'!L3</f>
        <v>3</v>
      </c>
      <c r="I6" s="40">
        <f>SUM(J6:K6)</f>
        <v>500</v>
      </c>
      <c r="J6" s="178">
        <f>SUM(M6,P6,S6)</f>
        <v>245</v>
      </c>
      <c r="K6" s="179">
        <f>SUM(N6,Q6,T6)</f>
        <v>255</v>
      </c>
      <c r="L6" s="177">
        <f>SUM(M6:N6)</f>
        <v>153</v>
      </c>
      <c r="M6" s="178">
        <f>'[4]data（並び替え不可）'!Q3</f>
        <v>72</v>
      </c>
      <c r="N6" s="180">
        <f>'[4]data（並び替え不可）'!R3</f>
        <v>81</v>
      </c>
      <c r="O6" s="181">
        <f>SUM(P6:Q6)</f>
        <v>158</v>
      </c>
      <c r="P6" s="178">
        <f>'[4]data（並び替え不可）'!S3</f>
        <v>77</v>
      </c>
      <c r="Q6" s="179">
        <f>'[4]data（並び替え不可）'!T3</f>
        <v>81</v>
      </c>
      <c r="R6" s="177">
        <f>SUM(S6:T6)</f>
        <v>189</v>
      </c>
      <c r="S6" s="178">
        <f>'[4]data（並び替え不可）'!U3</f>
        <v>96</v>
      </c>
      <c r="T6" s="180">
        <f>'[4]data（並び替え不可）'!V3</f>
        <v>93</v>
      </c>
    </row>
    <row r="7" spans="1:32" ht="15.4" customHeight="1" x14ac:dyDescent="0.15">
      <c r="A7" s="182"/>
      <c r="B7" s="1030" t="s">
        <v>254</v>
      </c>
      <c r="C7" s="183"/>
      <c r="D7" s="184"/>
      <c r="E7" s="184"/>
      <c r="F7" s="184"/>
      <c r="G7" s="185"/>
      <c r="H7" s="186"/>
      <c r="I7" s="41">
        <f>SUM(L7,O7,R7)</f>
        <v>4</v>
      </c>
      <c r="J7" s="222"/>
      <c r="K7" s="223"/>
      <c r="L7" s="224">
        <f>'[4]data（並び替え不可）'!X4</f>
        <v>2</v>
      </c>
      <c r="M7" s="222"/>
      <c r="N7" s="225"/>
      <c r="O7" s="226">
        <f>'[4]data（並び替え不可）'!Y4</f>
        <v>0</v>
      </c>
      <c r="P7" s="222"/>
      <c r="Q7" s="223"/>
      <c r="R7" s="224">
        <f>'[4]data（並び替え不可）'!Z4</f>
        <v>2</v>
      </c>
      <c r="S7" s="222"/>
      <c r="T7" s="225"/>
    </row>
    <row r="8" spans="1:32" ht="15.4" customHeight="1" x14ac:dyDescent="0.15">
      <c r="A8" s="187">
        <v>2</v>
      </c>
      <c r="B8" s="1031"/>
      <c r="C8" s="188">
        <f>SUM(D8:H8)</f>
        <v>7</v>
      </c>
      <c r="D8" s="189">
        <f>'[4]data（並び替え不可）'!H4</f>
        <v>2</v>
      </c>
      <c r="E8" s="189">
        <f>'[4]data（並び替え不可）'!I4</f>
        <v>2</v>
      </c>
      <c r="F8" s="189">
        <f>'[4]data（並び替え不可）'!J4</f>
        <v>2</v>
      </c>
      <c r="G8" s="190">
        <f>'[4]data（並び替え不可）'!K4</f>
        <v>0</v>
      </c>
      <c r="H8" s="191">
        <f>'[4]data（並び替え不可）'!L4</f>
        <v>1</v>
      </c>
      <c r="I8" s="42">
        <f>SUM(J8:K8)</f>
        <v>159</v>
      </c>
      <c r="J8" s="189">
        <f>SUM(M8,P8,S8)</f>
        <v>92</v>
      </c>
      <c r="K8" s="190">
        <f>SUM(N8,Q8,T8)</f>
        <v>67</v>
      </c>
      <c r="L8" s="188">
        <f>SUM(M8:N8)</f>
        <v>55</v>
      </c>
      <c r="M8" s="189">
        <f>'[4]data（並び替え不可）'!Q4</f>
        <v>34</v>
      </c>
      <c r="N8" s="191">
        <f>'[4]data（並び替え不可）'!R4</f>
        <v>21</v>
      </c>
      <c r="O8" s="192">
        <f>SUM(P8:Q8)</f>
        <v>57</v>
      </c>
      <c r="P8" s="189">
        <f>'[4]data（並び替え不可）'!S4</f>
        <v>32</v>
      </c>
      <c r="Q8" s="190">
        <f>'[4]data（並び替え不可）'!T4</f>
        <v>25</v>
      </c>
      <c r="R8" s="188">
        <f>SUM(S8:T8)</f>
        <v>47</v>
      </c>
      <c r="S8" s="189">
        <f>'[4]data（並び替え不可）'!U4</f>
        <v>26</v>
      </c>
      <c r="T8" s="191">
        <f>'[4]data（並び替え不可）'!V4</f>
        <v>21</v>
      </c>
    </row>
    <row r="9" spans="1:32" ht="15.4" customHeight="1" x14ac:dyDescent="0.15">
      <c r="A9" s="176"/>
      <c r="B9" s="1032" t="s">
        <v>255</v>
      </c>
      <c r="C9" s="177"/>
      <c r="D9" s="178"/>
      <c r="E9" s="178"/>
      <c r="F9" s="178"/>
      <c r="G9" s="179"/>
      <c r="H9" s="180"/>
      <c r="I9" s="43">
        <f>SUM(L9,O9,R9)</f>
        <v>7</v>
      </c>
      <c r="J9" s="203"/>
      <c r="K9" s="204"/>
      <c r="L9" s="205">
        <f>'[4]data（並び替え不可）'!X5</f>
        <v>1</v>
      </c>
      <c r="M9" s="203"/>
      <c r="N9" s="206"/>
      <c r="O9" s="207">
        <f>'[4]data（並び替え不可）'!Y5</f>
        <v>2</v>
      </c>
      <c r="P9" s="203"/>
      <c r="Q9" s="204"/>
      <c r="R9" s="205">
        <f>'[4]data（並び替え不可）'!Z5</f>
        <v>4</v>
      </c>
      <c r="S9" s="203"/>
      <c r="T9" s="206"/>
    </row>
    <row r="10" spans="1:32" ht="15.4" customHeight="1" x14ac:dyDescent="0.15">
      <c r="A10" s="176">
        <v>3</v>
      </c>
      <c r="B10" s="1032"/>
      <c r="C10" s="177">
        <f>SUM(D10:H10)</f>
        <v>6</v>
      </c>
      <c r="D10" s="178">
        <f>'[4]data（並び替え不可）'!H5</f>
        <v>1</v>
      </c>
      <c r="E10" s="178">
        <f>'[4]data（並び替え不可）'!I5</f>
        <v>2</v>
      </c>
      <c r="F10" s="178">
        <f>'[4]data（並び替え不可）'!J5</f>
        <v>1</v>
      </c>
      <c r="G10" s="179">
        <f>'[4]data（並び替え不可）'!K5</f>
        <v>0</v>
      </c>
      <c r="H10" s="180">
        <f>'[4]data（並び替え不可）'!L5</f>
        <v>2</v>
      </c>
      <c r="I10" s="40">
        <f>SUM(J10:K10)</f>
        <v>107</v>
      </c>
      <c r="J10" s="178">
        <f>SUM(M10,P10,S10)</f>
        <v>57</v>
      </c>
      <c r="K10" s="179">
        <f>SUM(N10,Q10,T10)</f>
        <v>50</v>
      </c>
      <c r="L10" s="177">
        <f>SUM(M10:N10)</f>
        <v>26</v>
      </c>
      <c r="M10" s="178">
        <f>'[4]data（並び替え不可）'!Q5</f>
        <v>12</v>
      </c>
      <c r="N10" s="180">
        <f>'[4]data（並び替え不可）'!R5</f>
        <v>14</v>
      </c>
      <c r="O10" s="181">
        <f>SUM(P10:Q10)</f>
        <v>44</v>
      </c>
      <c r="P10" s="178">
        <f>'[4]data（並び替え不可）'!S5</f>
        <v>19</v>
      </c>
      <c r="Q10" s="179">
        <f>'[4]data（並び替え不可）'!T5</f>
        <v>25</v>
      </c>
      <c r="R10" s="177">
        <f>SUM(S10:T10)</f>
        <v>37</v>
      </c>
      <c r="S10" s="178">
        <f>'[4]data（並び替え不可）'!U5</f>
        <v>26</v>
      </c>
      <c r="T10" s="180">
        <f>'[4]data（並び替え不可）'!V5</f>
        <v>11</v>
      </c>
    </row>
    <row r="11" spans="1:32" ht="15.4" customHeight="1" x14ac:dyDescent="0.15">
      <c r="A11" s="182"/>
      <c r="B11" s="1030" t="s">
        <v>256</v>
      </c>
      <c r="C11" s="183"/>
      <c r="D11" s="184"/>
      <c r="E11" s="184"/>
      <c r="F11" s="184"/>
      <c r="G11" s="185"/>
      <c r="H11" s="186"/>
      <c r="I11" s="41">
        <f>SUM(L11,O11,R11)</f>
        <v>12</v>
      </c>
      <c r="J11" s="222"/>
      <c r="K11" s="223"/>
      <c r="L11" s="224">
        <f>'[4]data（並び替え不可）'!X6</f>
        <v>3</v>
      </c>
      <c r="M11" s="222"/>
      <c r="N11" s="225"/>
      <c r="O11" s="226">
        <f>'[4]data（並び替え不可）'!Y6</f>
        <v>4</v>
      </c>
      <c r="P11" s="222"/>
      <c r="Q11" s="223"/>
      <c r="R11" s="224">
        <f>'[4]data（並び替え不可）'!Z6</f>
        <v>5</v>
      </c>
      <c r="S11" s="222"/>
      <c r="T11" s="225"/>
    </row>
    <row r="12" spans="1:32" ht="15.4" customHeight="1" x14ac:dyDescent="0.15">
      <c r="A12" s="187">
        <v>4</v>
      </c>
      <c r="B12" s="1031"/>
      <c r="C12" s="188">
        <f>SUM(D12:H12)</f>
        <v>8</v>
      </c>
      <c r="D12" s="189">
        <f>'[4]data（並び替え不可）'!H6</f>
        <v>2</v>
      </c>
      <c r="E12" s="189">
        <f>'[4]data（並び替え不可）'!I6</f>
        <v>2</v>
      </c>
      <c r="F12" s="189">
        <f>'[4]data（並び替え不可）'!J6</f>
        <v>2</v>
      </c>
      <c r="G12" s="190">
        <f>'[4]data（並び替え不可）'!K6</f>
        <v>0</v>
      </c>
      <c r="H12" s="191">
        <f>'[4]data（並び替え不可）'!L6</f>
        <v>2</v>
      </c>
      <c r="I12" s="42">
        <f>SUM(J12:K12)</f>
        <v>183</v>
      </c>
      <c r="J12" s="189">
        <f>SUM(M12,P12,S12)</f>
        <v>89</v>
      </c>
      <c r="K12" s="190">
        <f>SUM(N12,Q12,T12)</f>
        <v>94</v>
      </c>
      <c r="L12" s="188">
        <f>SUM(M12:N12)</f>
        <v>59</v>
      </c>
      <c r="M12" s="189">
        <f>'[4]data（並び替え不可）'!Q6</f>
        <v>28</v>
      </c>
      <c r="N12" s="191">
        <f>'[4]data（並び替え不可）'!R6</f>
        <v>31</v>
      </c>
      <c r="O12" s="192">
        <f>SUM(P12:Q12)</f>
        <v>73</v>
      </c>
      <c r="P12" s="189">
        <f>'[4]data（並び替え不可）'!S6</f>
        <v>32</v>
      </c>
      <c r="Q12" s="190">
        <f>'[4]data（並び替え不可）'!T6</f>
        <v>41</v>
      </c>
      <c r="R12" s="188">
        <f>SUM(S12:T12)</f>
        <v>51</v>
      </c>
      <c r="S12" s="189">
        <f>'[4]data（並び替え不可）'!U6</f>
        <v>29</v>
      </c>
      <c r="T12" s="191">
        <f>'[4]data（並び替え不可）'!V6</f>
        <v>22</v>
      </c>
    </row>
    <row r="13" spans="1:32" ht="15.4" customHeight="1" x14ac:dyDescent="0.15">
      <c r="A13" s="176"/>
      <c r="B13" s="1032" t="s">
        <v>257</v>
      </c>
      <c r="C13" s="177"/>
      <c r="D13" s="178"/>
      <c r="E13" s="178"/>
      <c r="F13" s="178"/>
      <c r="G13" s="179"/>
      <c r="H13" s="180"/>
      <c r="I13" s="43">
        <f>SUM(L13,O13,R13)</f>
        <v>9</v>
      </c>
      <c r="J13" s="203"/>
      <c r="K13" s="204"/>
      <c r="L13" s="205">
        <f>'[4]data（並び替え不可）'!X57</f>
        <v>3</v>
      </c>
      <c r="M13" s="203"/>
      <c r="N13" s="206"/>
      <c r="O13" s="207">
        <f>'[4]data（並び替え不可）'!Y57</f>
        <v>2</v>
      </c>
      <c r="P13" s="203"/>
      <c r="Q13" s="204"/>
      <c r="R13" s="205">
        <f>'[4]data（並び替え不可）'!Z57</f>
        <v>4</v>
      </c>
      <c r="S13" s="203"/>
      <c r="T13" s="206"/>
    </row>
    <row r="14" spans="1:32" ht="15.4" customHeight="1" x14ac:dyDescent="0.15">
      <c r="A14" s="176">
        <v>5</v>
      </c>
      <c r="B14" s="1032"/>
      <c r="C14" s="177">
        <f>SUM(D14:H14)</f>
        <v>12</v>
      </c>
      <c r="D14" s="178">
        <f>'[4]data（並び替え不可）'!H57</f>
        <v>3</v>
      </c>
      <c r="E14" s="178">
        <f>'[4]data（並び替え不可）'!I57</f>
        <v>3</v>
      </c>
      <c r="F14" s="178">
        <f>'[4]data（並び替え不可）'!J57</f>
        <v>4</v>
      </c>
      <c r="G14" s="179">
        <f>'[4]data（並び替え不可）'!K57</f>
        <v>0</v>
      </c>
      <c r="H14" s="180">
        <f>'[4]data（並び替え不可）'!L57</f>
        <v>2</v>
      </c>
      <c r="I14" s="40">
        <f>SUM(J14:K14)</f>
        <v>299</v>
      </c>
      <c r="J14" s="178">
        <f>SUM(M14,P14,S14)</f>
        <v>160</v>
      </c>
      <c r="K14" s="179">
        <f>SUM(N14,Q14,T14)</f>
        <v>139</v>
      </c>
      <c r="L14" s="177">
        <f>SUM(M14:N14)</f>
        <v>101</v>
      </c>
      <c r="M14" s="178">
        <f>'[4]data（並び替え不可）'!Q57</f>
        <v>60</v>
      </c>
      <c r="N14" s="180">
        <f>'[4]data（並び替え不可）'!R57</f>
        <v>41</v>
      </c>
      <c r="O14" s="181">
        <f>SUM(P14:Q14)</f>
        <v>87</v>
      </c>
      <c r="P14" s="178">
        <f>'[4]data（並び替え不可）'!S57</f>
        <v>43</v>
      </c>
      <c r="Q14" s="179">
        <f>'[4]data（並び替え不可）'!T57</f>
        <v>44</v>
      </c>
      <c r="R14" s="177">
        <f>SUM(S14:T14)</f>
        <v>111</v>
      </c>
      <c r="S14" s="178">
        <f>'[4]data（並び替え不可）'!U57</f>
        <v>57</v>
      </c>
      <c r="T14" s="180">
        <f>'[4]data（並び替え不可）'!V57</f>
        <v>54</v>
      </c>
    </row>
    <row r="15" spans="1:32" ht="15.4" customHeight="1" x14ac:dyDescent="0.15">
      <c r="A15" s="182"/>
      <c r="B15" s="1030" t="s">
        <v>115</v>
      </c>
      <c r="C15" s="183"/>
      <c r="D15" s="184"/>
      <c r="E15" s="184"/>
      <c r="F15" s="184"/>
      <c r="G15" s="185"/>
      <c r="H15" s="186"/>
      <c r="I15" s="41">
        <f>SUM(L15,O15,R15)</f>
        <v>31</v>
      </c>
      <c r="J15" s="222"/>
      <c r="K15" s="223"/>
      <c r="L15" s="224">
        <f>'[4]data（並び替え不可）'!X7</f>
        <v>6</v>
      </c>
      <c r="M15" s="222"/>
      <c r="N15" s="225"/>
      <c r="O15" s="226">
        <f>'[4]data（並び替え不可）'!Y7</f>
        <v>13</v>
      </c>
      <c r="P15" s="222"/>
      <c r="Q15" s="223"/>
      <c r="R15" s="224">
        <f>'[4]data（並び替え不可）'!Z7</f>
        <v>12</v>
      </c>
      <c r="S15" s="222"/>
      <c r="T15" s="225"/>
    </row>
    <row r="16" spans="1:32" ht="15.4" customHeight="1" x14ac:dyDescent="0.15">
      <c r="A16" s="187">
        <v>7</v>
      </c>
      <c r="B16" s="1031"/>
      <c r="C16" s="188">
        <f>SUM(D16:H16)</f>
        <v>18</v>
      </c>
      <c r="D16" s="189">
        <f>'[4]data（並び替え不可）'!H7</f>
        <v>4</v>
      </c>
      <c r="E16" s="189">
        <f>'[4]data（並び替え不可）'!I7</f>
        <v>4</v>
      </c>
      <c r="F16" s="189">
        <f>'[4]data（並び替え不可）'!J7</f>
        <v>4</v>
      </c>
      <c r="G16" s="190">
        <f>'[4]data（並び替え不可）'!K7</f>
        <v>0</v>
      </c>
      <c r="H16" s="191">
        <f>'[4]data（並び替え不可）'!L7</f>
        <v>6</v>
      </c>
      <c r="I16" s="42">
        <f>SUM(J16:K16)</f>
        <v>384</v>
      </c>
      <c r="J16" s="189">
        <f>SUM(M16,P16,S16)</f>
        <v>208</v>
      </c>
      <c r="K16" s="190">
        <f>SUM(N16,Q16,T16)</f>
        <v>176</v>
      </c>
      <c r="L16" s="188">
        <f>SUM(M16:N16)</f>
        <v>122</v>
      </c>
      <c r="M16" s="189">
        <f>'[4]data（並び替え不可）'!Q7</f>
        <v>64</v>
      </c>
      <c r="N16" s="191">
        <f>'[4]data（並び替え不可）'!R7</f>
        <v>58</v>
      </c>
      <c r="O16" s="192">
        <f>SUM(P16:Q16)</f>
        <v>128</v>
      </c>
      <c r="P16" s="189">
        <f>'[4]data（並び替え不可）'!S7</f>
        <v>70</v>
      </c>
      <c r="Q16" s="190">
        <f>'[4]data（並び替え不可）'!T7</f>
        <v>58</v>
      </c>
      <c r="R16" s="188">
        <f>SUM(S16:T16)</f>
        <v>134</v>
      </c>
      <c r="S16" s="189">
        <f>'[4]data（並び替え不可）'!U7</f>
        <v>74</v>
      </c>
      <c r="T16" s="191">
        <f>'[4]data（並び替え不可）'!V7</f>
        <v>60</v>
      </c>
    </row>
    <row r="17" spans="1:20" ht="15.4" customHeight="1" x14ac:dyDescent="0.15">
      <c r="A17" s="193"/>
      <c r="B17" s="1032" t="s">
        <v>258</v>
      </c>
      <c r="C17" s="194"/>
      <c r="D17" s="195"/>
      <c r="E17" s="195"/>
      <c r="F17" s="195"/>
      <c r="G17" s="196"/>
      <c r="H17" s="197"/>
      <c r="I17" s="43">
        <f>SUM(L17,O17,R17)</f>
        <v>22</v>
      </c>
      <c r="J17" s="198"/>
      <c r="K17" s="199"/>
      <c r="L17" s="200">
        <f>'[4]data（並び替え不可）'!X8</f>
        <v>9</v>
      </c>
      <c r="M17" s="198"/>
      <c r="N17" s="201"/>
      <c r="O17" s="202">
        <f>'[4]data（並び替え不可）'!Y8</f>
        <v>6</v>
      </c>
      <c r="P17" s="198"/>
      <c r="Q17" s="199"/>
      <c r="R17" s="200">
        <f>'[4]data（並び替え不可）'!Z8</f>
        <v>7</v>
      </c>
      <c r="S17" s="198"/>
      <c r="T17" s="201"/>
    </row>
    <row r="18" spans="1:20" ht="15.4" customHeight="1" x14ac:dyDescent="0.15">
      <c r="A18" s="187">
        <v>8</v>
      </c>
      <c r="B18" s="1031"/>
      <c r="C18" s="188">
        <f>SUM(D18:H18)</f>
        <v>28</v>
      </c>
      <c r="D18" s="189">
        <f>'[4]data（並び替え不可）'!H8</f>
        <v>8</v>
      </c>
      <c r="E18" s="189">
        <f>'[4]data（並び替え不可）'!I8</f>
        <v>8</v>
      </c>
      <c r="F18" s="189">
        <f>'[4]data（並び替え不可）'!J8</f>
        <v>8</v>
      </c>
      <c r="G18" s="190">
        <f>'[4]data（並び替え不可）'!K8</f>
        <v>0</v>
      </c>
      <c r="H18" s="191">
        <f>'[4]data（並び替え不可）'!L8</f>
        <v>4</v>
      </c>
      <c r="I18" s="42">
        <f>SUM(J18:K18)</f>
        <v>805</v>
      </c>
      <c r="J18" s="189">
        <f>SUM(M18,P18,S18)</f>
        <v>426</v>
      </c>
      <c r="K18" s="190">
        <f>SUM(N18,Q18,T18)</f>
        <v>379</v>
      </c>
      <c r="L18" s="188">
        <f>SUM(M18:N18)</f>
        <v>285</v>
      </c>
      <c r="M18" s="189">
        <f>'[4]data（並び替え不可）'!Q8</f>
        <v>166</v>
      </c>
      <c r="N18" s="191">
        <f>'[4]data（並び替え不可）'!R8</f>
        <v>119</v>
      </c>
      <c r="O18" s="192">
        <f>SUM(P18:Q18)</f>
        <v>255</v>
      </c>
      <c r="P18" s="189">
        <f>'[4]data（並び替え不可）'!S8</f>
        <v>127</v>
      </c>
      <c r="Q18" s="190">
        <f>'[4]data（並び替え不可）'!T8</f>
        <v>128</v>
      </c>
      <c r="R18" s="188">
        <f>SUM(S18:T18)</f>
        <v>265</v>
      </c>
      <c r="S18" s="189">
        <f>'[4]data（並び替え不可）'!U8</f>
        <v>133</v>
      </c>
      <c r="T18" s="191">
        <f>'[4]data（並び替え不可）'!V8</f>
        <v>132</v>
      </c>
    </row>
    <row r="19" spans="1:20" ht="15.4" customHeight="1" x14ac:dyDescent="0.15">
      <c r="A19" s="176"/>
      <c r="B19" s="1032" t="s">
        <v>259</v>
      </c>
      <c r="C19" s="177"/>
      <c r="D19" s="178"/>
      <c r="E19" s="178"/>
      <c r="F19" s="178"/>
      <c r="G19" s="179"/>
      <c r="H19" s="180"/>
      <c r="I19" s="43">
        <f>SUM(L19,O19,R19)</f>
        <v>16</v>
      </c>
      <c r="J19" s="203"/>
      <c r="K19" s="204"/>
      <c r="L19" s="205">
        <f>'[4]data（並び替え不可）'!X9</f>
        <v>8</v>
      </c>
      <c r="M19" s="203"/>
      <c r="N19" s="206"/>
      <c r="O19" s="207">
        <f>'[4]data（並び替え不可）'!Y9</f>
        <v>3</v>
      </c>
      <c r="P19" s="203"/>
      <c r="Q19" s="204"/>
      <c r="R19" s="205">
        <f>'[4]data（並び替え不可）'!Z9</f>
        <v>5</v>
      </c>
      <c r="S19" s="203"/>
      <c r="T19" s="206"/>
    </row>
    <row r="20" spans="1:20" ht="15.4" customHeight="1" x14ac:dyDescent="0.15">
      <c r="A20" s="187">
        <v>9</v>
      </c>
      <c r="B20" s="1031"/>
      <c r="C20" s="188">
        <f>SUM(D20:H20)</f>
        <v>13</v>
      </c>
      <c r="D20" s="189">
        <f>'[4]data（並び替え不可）'!H9</f>
        <v>4</v>
      </c>
      <c r="E20" s="189">
        <f>'[4]data（並び替え不可）'!I9</f>
        <v>4</v>
      </c>
      <c r="F20" s="189">
        <f>'[4]data（並び替え不可）'!J9</f>
        <v>3</v>
      </c>
      <c r="G20" s="190">
        <f>'[4]data（並び替え不可）'!K9</f>
        <v>0</v>
      </c>
      <c r="H20" s="191">
        <f>'[4]data（並び替え不可）'!L9</f>
        <v>2</v>
      </c>
      <c r="I20" s="42">
        <f>SUM(J20:K20)</f>
        <v>351</v>
      </c>
      <c r="J20" s="189">
        <f>SUM(M20,P20,S20)</f>
        <v>185</v>
      </c>
      <c r="K20" s="190">
        <f>SUM(N20,Q20,T20)</f>
        <v>166</v>
      </c>
      <c r="L20" s="188">
        <f>SUM(M20:N20)</f>
        <v>132</v>
      </c>
      <c r="M20" s="189">
        <f>'[4]data（並び替え不可）'!Q9</f>
        <v>68</v>
      </c>
      <c r="N20" s="191">
        <f>'[4]data（並び替え不可）'!R9</f>
        <v>64</v>
      </c>
      <c r="O20" s="192">
        <f>SUM(P20:Q20)</f>
        <v>118</v>
      </c>
      <c r="P20" s="189">
        <f>'[4]data（並び替え不可）'!S9</f>
        <v>62</v>
      </c>
      <c r="Q20" s="190">
        <f>'[4]data（並び替え不可）'!T9</f>
        <v>56</v>
      </c>
      <c r="R20" s="188">
        <f>SUM(S20:T20)</f>
        <v>101</v>
      </c>
      <c r="S20" s="189">
        <f>'[4]data（並び替え不可）'!U9</f>
        <v>55</v>
      </c>
      <c r="T20" s="191">
        <f>'[4]data（並び替え不可）'!V9</f>
        <v>46</v>
      </c>
    </row>
    <row r="21" spans="1:20" ht="15.4" customHeight="1" x14ac:dyDescent="0.15">
      <c r="A21" s="176"/>
      <c r="B21" s="1032" t="s">
        <v>260</v>
      </c>
      <c r="C21" s="177"/>
      <c r="D21" s="178"/>
      <c r="E21" s="178"/>
      <c r="F21" s="178"/>
      <c r="G21" s="179"/>
      <c r="H21" s="180"/>
      <c r="I21" s="43">
        <f>SUM(L21,O21,R21)</f>
        <v>20</v>
      </c>
      <c r="J21" s="203"/>
      <c r="K21" s="204"/>
      <c r="L21" s="205">
        <f>'[4]data（並び替え不可）'!X10</f>
        <v>10</v>
      </c>
      <c r="M21" s="203"/>
      <c r="N21" s="206"/>
      <c r="O21" s="207">
        <f>'[4]data（並び替え不可）'!Y10</f>
        <v>1</v>
      </c>
      <c r="P21" s="203"/>
      <c r="Q21" s="204"/>
      <c r="R21" s="205">
        <f>'[4]data（並び替え不可）'!Z10</f>
        <v>9</v>
      </c>
      <c r="S21" s="203"/>
      <c r="T21" s="206"/>
    </row>
    <row r="22" spans="1:20" ht="15.4" customHeight="1" x14ac:dyDescent="0.15">
      <c r="A22" s="187">
        <v>10</v>
      </c>
      <c r="B22" s="1031"/>
      <c r="C22" s="188">
        <f>SUM(D22:H22)</f>
        <v>29</v>
      </c>
      <c r="D22" s="189">
        <f>'[4]data（並び替え不可）'!H10</f>
        <v>8</v>
      </c>
      <c r="E22" s="189">
        <f>'[4]data（並び替え不可）'!I10</f>
        <v>9</v>
      </c>
      <c r="F22" s="189">
        <f>'[4]data（並び替え不可）'!J10</f>
        <v>9</v>
      </c>
      <c r="G22" s="190">
        <f>'[4]data（並び替え不可）'!K10</f>
        <v>0</v>
      </c>
      <c r="H22" s="191">
        <f>'[4]data（並び替え不可）'!L10</f>
        <v>3</v>
      </c>
      <c r="I22" s="42">
        <f>SUM(J22:K22)</f>
        <v>884</v>
      </c>
      <c r="J22" s="189">
        <f>SUM(M22,P22,S22)</f>
        <v>445</v>
      </c>
      <c r="K22" s="190">
        <f>SUM(N22,Q22,T22)</f>
        <v>439</v>
      </c>
      <c r="L22" s="188">
        <f>SUM(M22:N22)</f>
        <v>284</v>
      </c>
      <c r="M22" s="189">
        <f>'[4]data（並び替え不可）'!Q10</f>
        <v>144</v>
      </c>
      <c r="N22" s="191">
        <f>'[4]data（並び替え不可）'!R10</f>
        <v>140</v>
      </c>
      <c r="O22" s="192">
        <f>SUM(P22:Q22)</f>
        <v>297</v>
      </c>
      <c r="P22" s="189">
        <f>'[4]data（並び替え不可）'!S10</f>
        <v>136</v>
      </c>
      <c r="Q22" s="190">
        <f>'[4]data（並び替え不可）'!T10</f>
        <v>161</v>
      </c>
      <c r="R22" s="188">
        <f>SUM(S22:T22)</f>
        <v>303</v>
      </c>
      <c r="S22" s="189">
        <f>'[4]data（並び替え不可）'!U10</f>
        <v>165</v>
      </c>
      <c r="T22" s="191">
        <f>'[4]data（並び替え不可）'!V10</f>
        <v>138</v>
      </c>
    </row>
    <row r="23" spans="1:20" ht="15.4" customHeight="1" x14ac:dyDescent="0.15">
      <c r="A23" s="176"/>
      <c r="B23" s="1032" t="s">
        <v>261</v>
      </c>
      <c r="C23" s="177"/>
      <c r="D23" s="178"/>
      <c r="E23" s="178"/>
      <c r="F23" s="178"/>
      <c r="G23" s="179"/>
      <c r="H23" s="180"/>
      <c r="I23" s="43">
        <f>SUM(L23,O23,R23)</f>
        <v>18</v>
      </c>
      <c r="J23" s="203"/>
      <c r="K23" s="204"/>
      <c r="L23" s="205">
        <f>'[4]data（並び替え不可）'!X11</f>
        <v>5</v>
      </c>
      <c r="M23" s="203"/>
      <c r="N23" s="206"/>
      <c r="O23" s="207">
        <f>'[4]data（並び替え不可）'!Y11</f>
        <v>6</v>
      </c>
      <c r="P23" s="203"/>
      <c r="Q23" s="204"/>
      <c r="R23" s="205">
        <f>'[4]data（並び替え不可）'!Z11</f>
        <v>7</v>
      </c>
      <c r="S23" s="203"/>
      <c r="T23" s="206"/>
    </row>
    <row r="24" spans="1:20" ht="15.4" customHeight="1" x14ac:dyDescent="0.15">
      <c r="A24" s="187">
        <v>11</v>
      </c>
      <c r="B24" s="1031"/>
      <c r="C24" s="188">
        <f>SUM(D24:H24)</f>
        <v>26</v>
      </c>
      <c r="D24" s="189">
        <f>'[4]data（並び替え不可）'!H11</f>
        <v>7</v>
      </c>
      <c r="E24" s="189">
        <f>'[4]data（並び替え不可）'!I11</f>
        <v>9</v>
      </c>
      <c r="F24" s="189">
        <f>'[4]data（並び替え不可）'!J11</f>
        <v>7</v>
      </c>
      <c r="G24" s="190">
        <f>'[4]data（並び替え不可）'!K11</f>
        <v>0</v>
      </c>
      <c r="H24" s="191">
        <f>'[4]data（並び替え不可）'!L11</f>
        <v>3</v>
      </c>
      <c r="I24" s="42">
        <f>SUM(J24:K24)</f>
        <v>779</v>
      </c>
      <c r="J24" s="189">
        <f>SUM(M24,P24,S24)</f>
        <v>406</v>
      </c>
      <c r="K24" s="190">
        <f>SUM(N24,Q24,T24)</f>
        <v>373</v>
      </c>
      <c r="L24" s="188">
        <f>SUM(M24:N24)</f>
        <v>244</v>
      </c>
      <c r="M24" s="189">
        <f>'[4]data（並び替え不可）'!Q11</f>
        <v>125</v>
      </c>
      <c r="N24" s="191">
        <f>'[4]data（並び替え不可）'!R11</f>
        <v>119</v>
      </c>
      <c r="O24" s="192">
        <f>SUM(P24:Q24)</f>
        <v>287</v>
      </c>
      <c r="P24" s="189">
        <f>'[4]data（並び替え不可）'!S11</f>
        <v>145</v>
      </c>
      <c r="Q24" s="190">
        <f>'[4]data（並び替え不可）'!T11</f>
        <v>142</v>
      </c>
      <c r="R24" s="188">
        <f>SUM(S24:T24)</f>
        <v>248</v>
      </c>
      <c r="S24" s="189">
        <f>'[4]data（並び替え不可）'!U11</f>
        <v>136</v>
      </c>
      <c r="T24" s="191">
        <f>'[4]data（並び替え不可）'!V11</f>
        <v>112</v>
      </c>
    </row>
    <row r="25" spans="1:20" ht="15.4" customHeight="1" x14ac:dyDescent="0.15">
      <c r="A25" s="176"/>
      <c r="B25" s="1032" t="s">
        <v>262</v>
      </c>
      <c r="C25" s="177"/>
      <c r="D25" s="178"/>
      <c r="E25" s="178"/>
      <c r="F25" s="178"/>
      <c r="G25" s="179"/>
      <c r="H25" s="180"/>
      <c r="I25" s="43">
        <f>SUM(L25,O25,R25)</f>
        <v>5</v>
      </c>
      <c r="J25" s="203"/>
      <c r="K25" s="204"/>
      <c r="L25" s="205">
        <f>'[4]data（並び替え不可）'!X12</f>
        <v>0</v>
      </c>
      <c r="M25" s="203"/>
      <c r="N25" s="206"/>
      <c r="O25" s="207">
        <f>'[4]data（並び替え不可）'!Y12</f>
        <v>2</v>
      </c>
      <c r="P25" s="203"/>
      <c r="Q25" s="204"/>
      <c r="R25" s="205">
        <f>'[4]data（並び替え不可）'!Z12</f>
        <v>3</v>
      </c>
      <c r="S25" s="203"/>
      <c r="T25" s="206"/>
    </row>
    <row r="26" spans="1:20" ht="15.4" customHeight="1" x14ac:dyDescent="0.15">
      <c r="A26" s="187">
        <v>12</v>
      </c>
      <c r="B26" s="1031"/>
      <c r="C26" s="188">
        <f>SUM(D26:H26)</f>
        <v>14</v>
      </c>
      <c r="D26" s="189">
        <f>'[4]data（並び替え不可）'!H12</f>
        <v>4</v>
      </c>
      <c r="E26" s="189">
        <f>'[4]data（並び替え不可）'!I12</f>
        <v>4</v>
      </c>
      <c r="F26" s="189">
        <f>'[4]data（並び替え不可）'!J12</f>
        <v>5</v>
      </c>
      <c r="G26" s="190">
        <f>'[4]data（並び替え不可）'!K12</f>
        <v>0</v>
      </c>
      <c r="H26" s="191">
        <f>'[4]data（並び替え不可）'!L12</f>
        <v>1</v>
      </c>
      <c r="I26" s="42">
        <f>SUM(J26:K26)</f>
        <v>424</v>
      </c>
      <c r="J26" s="189">
        <f>SUM(M26,P26,S26)</f>
        <v>222</v>
      </c>
      <c r="K26" s="190">
        <f>SUM(N26,Q26,T26)</f>
        <v>202</v>
      </c>
      <c r="L26" s="188">
        <f>SUM(M26:N26)</f>
        <v>130</v>
      </c>
      <c r="M26" s="189">
        <f>'[4]data（並び替え不可）'!Q12</f>
        <v>63</v>
      </c>
      <c r="N26" s="191">
        <f>'[4]data（並び替え不可）'!R12</f>
        <v>67</v>
      </c>
      <c r="O26" s="192">
        <f>SUM(P26:Q26)</f>
        <v>126</v>
      </c>
      <c r="P26" s="189">
        <f>'[4]data（並び替え不可）'!S12</f>
        <v>60</v>
      </c>
      <c r="Q26" s="190">
        <f>'[4]data（並び替え不可）'!T12</f>
        <v>66</v>
      </c>
      <c r="R26" s="188">
        <f>SUM(S26:T26)</f>
        <v>168</v>
      </c>
      <c r="S26" s="189">
        <f>'[4]data（並び替え不可）'!U12</f>
        <v>99</v>
      </c>
      <c r="T26" s="191">
        <f>'[4]data（並び替え不可）'!V12</f>
        <v>69</v>
      </c>
    </row>
    <row r="27" spans="1:20" ht="15.4" customHeight="1" x14ac:dyDescent="0.15">
      <c r="A27" s="176"/>
      <c r="B27" s="1032" t="s">
        <v>263</v>
      </c>
      <c r="C27" s="177"/>
      <c r="D27" s="178"/>
      <c r="E27" s="178"/>
      <c r="F27" s="178"/>
      <c r="G27" s="179"/>
      <c r="H27" s="180"/>
      <c r="I27" s="43">
        <f>SUM(L27,O27,R27)</f>
        <v>20</v>
      </c>
      <c r="J27" s="203"/>
      <c r="K27" s="204"/>
      <c r="L27" s="205">
        <f>'[4]data（並び替え不可）'!X13</f>
        <v>9</v>
      </c>
      <c r="M27" s="203"/>
      <c r="N27" s="206"/>
      <c r="O27" s="207">
        <f>'[4]data（並び替え不可）'!Y13</f>
        <v>7</v>
      </c>
      <c r="P27" s="203"/>
      <c r="Q27" s="204"/>
      <c r="R27" s="205">
        <f>'[4]data（並び替え不可）'!Z13</f>
        <v>4</v>
      </c>
      <c r="S27" s="203"/>
      <c r="T27" s="206"/>
    </row>
    <row r="28" spans="1:20" ht="15.4" customHeight="1" x14ac:dyDescent="0.15">
      <c r="A28" s="187">
        <v>13</v>
      </c>
      <c r="B28" s="1031"/>
      <c r="C28" s="188">
        <f>SUM(D28:H28)</f>
        <v>22</v>
      </c>
      <c r="D28" s="189">
        <f>'[4]data（並び替え不可）'!H13</f>
        <v>5</v>
      </c>
      <c r="E28" s="189">
        <f>'[4]data（並び替え不可）'!I13</f>
        <v>6</v>
      </c>
      <c r="F28" s="189">
        <f>'[4]data（並び替え不可）'!J13</f>
        <v>6</v>
      </c>
      <c r="G28" s="190">
        <f>'[4]data（並び替え不可）'!K13</f>
        <v>0</v>
      </c>
      <c r="H28" s="191">
        <f>'[4]data（並び替え不可）'!L13</f>
        <v>5</v>
      </c>
      <c r="I28" s="42">
        <f>SUM(J28:K28)</f>
        <v>554</v>
      </c>
      <c r="J28" s="189">
        <f>SUM(M28,P28,S28)</f>
        <v>296</v>
      </c>
      <c r="K28" s="190">
        <f>SUM(N28,Q28,T28)</f>
        <v>258</v>
      </c>
      <c r="L28" s="188">
        <f>SUM(M28:N28)</f>
        <v>183</v>
      </c>
      <c r="M28" s="189">
        <f>'[4]data（並び替え不可）'!Q13</f>
        <v>95</v>
      </c>
      <c r="N28" s="191">
        <f>'[4]data（並び替え不可）'!R13</f>
        <v>88</v>
      </c>
      <c r="O28" s="192">
        <f>SUM(P28:Q28)</f>
        <v>185</v>
      </c>
      <c r="P28" s="189">
        <f>'[4]data（並び替え不可）'!S13</f>
        <v>106</v>
      </c>
      <c r="Q28" s="190">
        <f>'[4]data（並び替え不可）'!T13</f>
        <v>79</v>
      </c>
      <c r="R28" s="188">
        <f>SUM(S28:T28)</f>
        <v>186</v>
      </c>
      <c r="S28" s="189">
        <f>'[4]data（並び替え不可）'!U13</f>
        <v>95</v>
      </c>
      <c r="T28" s="191">
        <f>'[4]data（並び替え不可）'!V13</f>
        <v>91</v>
      </c>
    </row>
    <row r="29" spans="1:20" ht="15.4" customHeight="1" x14ac:dyDescent="0.15">
      <c r="A29" s="193"/>
      <c r="B29" s="1032" t="s">
        <v>264</v>
      </c>
      <c r="C29" s="194"/>
      <c r="D29" s="195"/>
      <c r="E29" s="195"/>
      <c r="F29" s="195"/>
      <c r="G29" s="196"/>
      <c r="H29" s="197"/>
      <c r="I29" s="43">
        <f>SUM(L29,O29,R29)</f>
        <v>28</v>
      </c>
      <c r="J29" s="198"/>
      <c r="K29" s="199"/>
      <c r="L29" s="200">
        <f>'[4]data（並び替え不可）'!X14</f>
        <v>8</v>
      </c>
      <c r="M29" s="198"/>
      <c r="N29" s="201"/>
      <c r="O29" s="202">
        <f>'[4]data（並び替え不可）'!Y14</f>
        <v>12</v>
      </c>
      <c r="P29" s="198"/>
      <c r="Q29" s="199"/>
      <c r="R29" s="200">
        <f>'[4]data（並び替え不可）'!Z14</f>
        <v>8</v>
      </c>
      <c r="S29" s="198"/>
      <c r="T29" s="201"/>
    </row>
    <row r="30" spans="1:20" ht="15.4" customHeight="1" x14ac:dyDescent="0.15">
      <c r="A30" s="187">
        <v>14</v>
      </c>
      <c r="B30" s="1031"/>
      <c r="C30" s="188">
        <f>SUM(D30:H30)</f>
        <v>26</v>
      </c>
      <c r="D30" s="189">
        <f>'[4]data（並び替え不可）'!H14</f>
        <v>7</v>
      </c>
      <c r="E30" s="189">
        <f>'[4]data（並び替え不可）'!I14</f>
        <v>7</v>
      </c>
      <c r="F30" s="189">
        <f>'[4]data（並び替え不可）'!J14</f>
        <v>7</v>
      </c>
      <c r="G30" s="190">
        <f>'[4]data（並び替え不可）'!K14</f>
        <v>0</v>
      </c>
      <c r="H30" s="191">
        <f>'[4]data（並び替え不可）'!L14</f>
        <v>5</v>
      </c>
      <c r="I30" s="42">
        <f>SUM(J30:K30)</f>
        <v>689</v>
      </c>
      <c r="J30" s="189">
        <f>SUM(M30,P30,S30)</f>
        <v>366</v>
      </c>
      <c r="K30" s="190">
        <f>SUM(N30,Q30,T30)</f>
        <v>323</v>
      </c>
      <c r="L30" s="188">
        <f>SUM(M30:N30)</f>
        <v>223</v>
      </c>
      <c r="M30" s="189">
        <f>'[4]data（並び替え不可）'!Q14</f>
        <v>129</v>
      </c>
      <c r="N30" s="191">
        <f>'[4]data（並び替え不可）'!R14</f>
        <v>94</v>
      </c>
      <c r="O30" s="192">
        <f>SUM(P30:Q30)</f>
        <v>240</v>
      </c>
      <c r="P30" s="189">
        <f>'[4]data（並び替え不可）'!S14</f>
        <v>121</v>
      </c>
      <c r="Q30" s="190">
        <f>'[4]data（並び替え不可）'!T14</f>
        <v>119</v>
      </c>
      <c r="R30" s="188">
        <f>SUM(S30:T30)</f>
        <v>226</v>
      </c>
      <c r="S30" s="189">
        <f>'[4]data（並び替え不可）'!U14</f>
        <v>116</v>
      </c>
      <c r="T30" s="191">
        <f>'[4]data（並び替え不可）'!V14</f>
        <v>110</v>
      </c>
    </row>
    <row r="31" spans="1:20" ht="15.4" customHeight="1" x14ac:dyDescent="0.15">
      <c r="A31" s="176"/>
      <c r="B31" s="1032" t="s">
        <v>265</v>
      </c>
      <c r="C31" s="177"/>
      <c r="D31" s="178"/>
      <c r="E31" s="178"/>
      <c r="F31" s="178"/>
      <c r="G31" s="179"/>
      <c r="H31" s="180"/>
      <c r="I31" s="43">
        <f>SUM(L31,O31,R31)</f>
        <v>12</v>
      </c>
      <c r="J31" s="203"/>
      <c r="K31" s="204"/>
      <c r="L31" s="205">
        <f>'[4]data（並び替え不可）'!X15</f>
        <v>6</v>
      </c>
      <c r="M31" s="203"/>
      <c r="N31" s="206"/>
      <c r="O31" s="207">
        <f>'[4]data（並び替え不可）'!Y15</f>
        <v>2</v>
      </c>
      <c r="P31" s="203"/>
      <c r="Q31" s="204"/>
      <c r="R31" s="205">
        <f>'[4]data（並び替え不可）'!Z15</f>
        <v>4</v>
      </c>
      <c r="S31" s="203"/>
      <c r="T31" s="206"/>
    </row>
    <row r="32" spans="1:20" ht="15.4" customHeight="1" x14ac:dyDescent="0.15">
      <c r="A32" s="187">
        <v>15</v>
      </c>
      <c r="B32" s="1031"/>
      <c r="C32" s="188">
        <f>SUM(D32:H32)</f>
        <v>29</v>
      </c>
      <c r="D32" s="189">
        <f>'[4]data（並び替え不可）'!H15</f>
        <v>9</v>
      </c>
      <c r="E32" s="189">
        <f>'[4]data（並び替え不可）'!I15</f>
        <v>9</v>
      </c>
      <c r="F32" s="189">
        <f>'[4]data（並び替え不可）'!J15</f>
        <v>9</v>
      </c>
      <c r="G32" s="190">
        <f>'[4]data（並び替え不可）'!K15</f>
        <v>0</v>
      </c>
      <c r="H32" s="191">
        <f>'[4]data（並び替え不可）'!L15</f>
        <v>2</v>
      </c>
      <c r="I32" s="42">
        <f>SUM(J32:K32)</f>
        <v>900</v>
      </c>
      <c r="J32" s="189">
        <f>SUM(M32,P32,S32)</f>
        <v>497</v>
      </c>
      <c r="K32" s="190">
        <f>SUM(N32,Q32,T32)</f>
        <v>403</v>
      </c>
      <c r="L32" s="188">
        <f>SUM(M32:N32)</f>
        <v>289</v>
      </c>
      <c r="M32" s="189">
        <f>'[4]data（並び替え不可）'!Q15</f>
        <v>167</v>
      </c>
      <c r="N32" s="191">
        <f>'[4]data（並び替え不可）'!R15</f>
        <v>122</v>
      </c>
      <c r="O32" s="192">
        <f>SUM(P32:Q32)</f>
        <v>291</v>
      </c>
      <c r="P32" s="189">
        <f>'[4]data（並び替え不可）'!S15</f>
        <v>154</v>
      </c>
      <c r="Q32" s="190">
        <f>'[4]data（並び替え不可）'!T15</f>
        <v>137</v>
      </c>
      <c r="R32" s="188">
        <f>SUM(S32:T32)</f>
        <v>320</v>
      </c>
      <c r="S32" s="189">
        <f>'[4]data（並び替え不可）'!U15</f>
        <v>176</v>
      </c>
      <c r="T32" s="191">
        <f>'[4]data（並び替え不可）'!V15</f>
        <v>144</v>
      </c>
    </row>
    <row r="33" spans="1:20" ht="15.4" customHeight="1" x14ac:dyDescent="0.15">
      <c r="A33" s="176"/>
      <c r="B33" s="1032" t="s">
        <v>266</v>
      </c>
      <c r="C33" s="177"/>
      <c r="D33" s="178"/>
      <c r="E33" s="178"/>
      <c r="F33" s="178"/>
      <c r="G33" s="179"/>
      <c r="H33" s="180"/>
      <c r="I33" s="43">
        <f>SUM(L33,O33,R33)</f>
        <v>44</v>
      </c>
      <c r="J33" s="203"/>
      <c r="K33" s="204"/>
      <c r="L33" s="205">
        <f>'[4]data（並び替え不可）'!X16</f>
        <v>8</v>
      </c>
      <c r="M33" s="203"/>
      <c r="N33" s="206"/>
      <c r="O33" s="207">
        <f>'[4]data（並び替え不可）'!Y16</f>
        <v>21</v>
      </c>
      <c r="P33" s="203"/>
      <c r="Q33" s="204"/>
      <c r="R33" s="205">
        <f>'[4]data（並び替え不可）'!Z16</f>
        <v>15</v>
      </c>
      <c r="S33" s="203"/>
      <c r="T33" s="206"/>
    </row>
    <row r="34" spans="1:20" ht="15.4" customHeight="1" x14ac:dyDescent="0.15">
      <c r="A34" s="187">
        <v>16</v>
      </c>
      <c r="B34" s="1031"/>
      <c r="C34" s="188">
        <f>SUM(D34:H34)</f>
        <v>22</v>
      </c>
      <c r="D34" s="189">
        <f>'[4]data（並び替え不可）'!H16</f>
        <v>4</v>
      </c>
      <c r="E34" s="189">
        <f>'[4]data（並び替え不可）'!I16</f>
        <v>5</v>
      </c>
      <c r="F34" s="189">
        <f>'[4]data（並び替え不可）'!J16</f>
        <v>4</v>
      </c>
      <c r="G34" s="190">
        <f>'[4]data（並び替え不可）'!K16</f>
        <v>0</v>
      </c>
      <c r="H34" s="191">
        <f>'[4]data（並び替え不可）'!L16</f>
        <v>9</v>
      </c>
      <c r="I34" s="42">
        <f>SUM(J34:K34)</f>
        <v>470</v>
      </c>
      <c r="J34" s="189">
        <f>SUM(M34,P34,S34)</f>
        <v>260</v>
      </c>
      <c r="K34" s="190">
        <f>SUM(N34,Q34,T34)</f>
        <v>210</v>
      </c>
      <c r="L34" s="188">
        <f>SUM(M34:N34)</f>
        <v>145</v>
      </c>
      <c r="M34" s="189">
        <f>'[4]data（並び替え不可）'!Q16</f>
        <v>83</v>
      </c>
      <c r="N34" s="191">
        <f>'[4]data（並び替え不可）'!R16</f>
        <v>62</v>
      </c>
      <c r="O34" s="192">
        <f>SUM(P34:Q34)</f>
        <v>176</v>
      </c>
      <c r="P34" s="189">
        <f>'[4]data（並び替え不可）'!S16</f>
        <v>94</v>
      </c>
      <c r="Q34" s="190">
        <f>'[4]data（並び替え不可）'!T16</f>
        <v>82</v>
      </c>
      <c r="R34" s="188">
        <f>SUM(S34:T34)</f>
        <v>149</v>
      </c>
      <c r="S34" s="189">
        <f>'[4]data（並び替え不可）'!U16</f>
        <v>83</v>
      </c>
      <c r="T34" s="191">
        <f>'[4]data（並び替え不可）'!V16</f>
        <v>66</v>
      </c>
    </row>
    <row r="35" spans="1:20" ht="15.4" customHeight="1" x14ac:dyDescent="0.15">
      <c r="A35" s="176"/>
      <c r="B35" s="1032" t="s">
        <v>267</v>
      </c>
      <c r="C35" s="177"/>
      <c r="D35" s="178"/>
      <c r="E35" s="178"/>
      <c r="F35" s="178"/>
      <c r="G35" s="179"/>
      <c r="H35" s="180"/>
      <c r="I35" s="43">
        <f>SUM(L35,O35,R35)</f>
        <v>24</v>
      </c>
      <c r="J35" s="203"/>
      <c r="K35" s="204"/>
      <c r="L35" s="205">
        <f>'[4]data（並び替え不可）'!X17</f>
        <v>4</v>
      </c>
      <c r="M35" s="203"/>
      <c r="N35" s="206"/>
      <c r="O35" s="207">
        <f>'[4]data（並び替え不可）'!Y17</f>
        <v>11</v>
      </c>
      <c r="P35" s="203"/>
      <c r="Q35" s="204"/>
      <c r="R35" s="205">
        <f>'[4]data（並び替え不可）'!Z17</f>
        <v>9</v>
      </c>
      <c r="S35" s="203"/>
      <c r="T35" s="206"/>
    </row>
    <row r="36" spans="1:20" ht="15.4" customHeight="1" x14ac:dyDescent="0.15">
      <c r="A36" s="187">
        <v>17</v>
      </c>
      <c r="B36" s="1031"/>
      <c r="C36" s="188">
        <f>SUM(D36:H36)</f>
        <v>29</v>
      </c>
      <c r="D36" s="189">
        <f>'[4]data（並び替え不可）'!H17</f>
        <v>8</v>
      </c>
      <c r="E36" s="189">
        <f>'[4]data（並び替え不可）'!I17</f>
        <v>8</v>
      </c>
      <c r="F36" s="189">
        <f>'[4]data（並び替え不可）'!J17</f>
        <v>8</v>
      </c>
      <c r="G36" s="190">
        <f>'[4]data（並び替え不可）'!K17</f>
        <v>0</v>
      </c>
      <c r="H36" s="191">
        <f>'[4]data（並び替え不可）'!L17</f>
        <v>5</v>
      </c>
      <c r="I36" s="42">
        <f>SUM(J36:K36)</f>
        <v>839</v>
      </c>
      <c r="J36" s="189">
        <f>SUM(M36,P36,S36)</f>
        <v>435</v>
      </c>
      <c r="K36" s="190">
        <f>SUM(N36,Q36,T36)</f>
        <v>404</v>
      </c>
      <c r="L36" s="188">
        <f>SUM(M36:N36)</f>
        <v>275</v>
      </c>
      <c r="M36" s="189">
        <f>'[4]data（並び替え不可）'!Q17</f>
        <v>145</v>
      </c>
      <c r="N36" s="191">
        <f>'[4]data（並び替え不可）'!R17</f>
        <v>130</v>
      </c>
      <c r="O36" s="192">
        <f>SUM(P36:Q36)</f>
        <v>274</v>
      </c>
      <c r="P36" s="189">
        <f>'[4]data（並び替え不可）'!S17</f>
        <v>145</v>
      </c>
      <c r="Q36" s="190">
        <f>'[4]data（並び替え不可）'!T17</f>
        <v>129</v>
      </c>
      <c r="R36" s="188">
        <f>SUM(S36:T36)</f>
        <v>290</v>
      </c>
      <c r="S36" s="189">
        <f>'[4]data（並び替え不可）'!U17</f>
        <v>145</v>
      </c>
      <c r="T36" s="191">
        <f>'[4]data（並び替え不可）'!V17</f>
        <v>145</v>
      </c>
    </row>
    <row r="37" spans="1:20" ht="15.4" customHeight="1" x14ac:dyDescent="0.15">
      <c r="A37" s="176"/>
      <c r="B37" s="1032" t="s">
        <v>268</v>
      </c>
      <c r="C37" s="177"/>
      <c r="D37" s="178"/>
      <c r="E37" s="178"/>
      <c r="F37" s="178"/>
      <c r="G37" s="179"/>
      <c r="H37" s="180"/>
      <c r="I37" s="43">
        <f>SUM(L37,O37,R37)</f>
        <v>29</v>
      </c>
      <c r="J37" s="203"/>
      <c r="K37" s="204"/>
      <c r="L37" s="205">
        <f>'[4]data（並び替え不可）'!X18</f>
        <v>9</v>
      </c>
      <c r="M37" s="203"/>
      <c r="N37" s="206"/>
      <c r="O37" s="207">
        <f>'[4]data（並び替え不可）'!Y18</f>
        <v>9</v>
      </c>
      <c r="P37" s="203"/>
      <c r="Q37" s="204"/>
      <c r="R37" s="205">
        <f>'[4]data（並び替え不可）'!Z18</f>
        <v>11</v>
      </c>
      <c r="S37" s="203"/>
      <c r="T37" s="206"/>
    </row>
    <row r="38" spans="1:20" ht="15.4" customHeight="1" x14ac:dyDescent="0.15">
      <c r="A38" s="187">
        <v>18</v>
      </c>
      <c r="B38" s="1031"/>
      <c r="C38" s="188">
        <f>SUM(D38:H38)</f>
        <v>33</v>
      </c>
      <c r="D38" s="189">
        <f>'[4]data（並び替え不可）'!H18</f>
        <v>9</v>
      </c>
      <c r="E38" s="189">
        <f>'[4]data（並び替え不可）'!I18</f>
        <v>9</v>
      </c>
      <c r="F38" s="189">
        <f>'[4]data（並び替え不可）'!J18</f>
        <v>9</v>
      </c>
      <c r="G38" s="190">
        <f>'[4]data（並び替え不可）'!K18</f>
        <v>0</v>
      </c>
      <c r="H38" s="191">
        <f>'[4]data（並び替え不可）'!L18</f>
        <v>6</v>
      </c>
      <c r="I38" s="42">
        <f>SUM(J38:K38)</f>
        <v>940</v>
      </c>
      <c r="J38" s="189">
        <f>SUM(M38,P38,S38)</f>
        <v>517</v>
      </c>
      <c r="K38" s="190">
        <f>SUM(N38,Q38,T38)</f>
        <v>423</v>
      </c>
      <c r="L38" s="188">
        <f>SUM(M38:N38)</f>
        <v>304</v>
      </c>
      <c r="M38" s="189">
        <f>'[4]data（並び替え不可）'!Q18</f>
        <v>179</v>
      </c>
      <c r="N38" s="191">
        <f>'[4]data（並び替え不可）'!R18</f>
        <v>125</v>
      </c>
      <c r="O38" s="192">
        <f>SUM(P38:Q38)</f>
        <v>316</v>
      </c>
      <c r="P38" s="189">
        <f>'[4]data（並び替え不可）'!S18</f>
        <v>175</v>
      </c>
      <c r="Q38" s="190">
        <f>'[4]data（並び替え不可）'!T18</f>
        <v>141</v>
      </c>
      <c r="R38" s="188">
        <f>SUM(S38:T38)</f>
        <v>320</v>
      </c>
      <c r="S38" s="189">
        <f>'[4]data（並び替え不可）'!U18</f>
        <v>163</v>
      </c>
      <c r="T38" s="191">
        <f>'[4]data（並び替え不可）'!V18</f>
        <v>157</v>
      </c>
    </row>
    <row r="39" spans="1:20" ht="15.4" customHeight="1" x14ac:dyDescent="0.15">
      <c r="A39" s="176"/>
      <c r="B39" s="1032" t="s">
        <v>269</v>
      </c>
      <c r="C39" s="177"/>
      <c r="D39" s="178"/>
      <c r="E39" s="178"/>
      <c r="F39" s="178"/>
      <c r="G39" s="179"/>
      <c r="H39" s="180"/>
      <c r="I39" s="43">
        <f>SUM(L39,O39,R39)</f>
        <v>0</v>
      </c>
      <c r="J39" s="203"/>
      <c r="K39" s="204"/>
      <c r="L39" s="205">
        <f>'[4]data（並び替え不可）'!X19</f>
        <v>0</v>
      </c>
      <c r="M39" s="203"/>
      <c r="N39" s="206"/>
      <c r="O39" s="207">
        <f>'[4]data（並び替え不可）'!Y19</f>
        <v>0</v>
      </c>
      <c r="P39" s="203"/>
      <c r="Q39" s="204"/>
      <c r="R39" s="205">
        <f>'[4]data（並び替え不可）'!Z19</f>
        <v>0</v>
      </c>
      <c r="S39" s="203"/>
      <c r="T39" s="206"/>
    </row>
    <row r="40" spans="1:20" ht="15.4" customHeight="1" x14ac:dyDescent="0.15">
      <c r="A40" s="187">
        <v>19</v>
      </c>
      <c r="B40" s="1031"/>
      <c r="C40" s="188">
        <f>SUM(D40:H40)</f>
        <v>3</v>
      </c>
      <c r="D40" s="189">
        <f>'[4]data（並び替え不可）'!H19</f>
        <v>1</v>
      </c>
      <c r="E40" s="189">
        <f>'[4]data（並び替え不可）'!I19</f>
        <v>1</v>
      </c>
      <c r="F40" s="189">
        <f>'[4]data（並び替え不可）'!J19</f>
        <v>1</v>
      </c>
      <c r="G40" s="190">
        <f>'[4]data（並び替え不可）'!K19</f>
        <v>0</v>
      </c>
      <c r="H40" s="191">
        <f>'[4]data（並び替え不可）'!L19</f>
        <v>0</v>
      </c>
      <c r="I40" s="42">
        <f>SUM(J40:K40)</f>
        <v>54</v>
      </c>
      <c r="J40" s="189">
        <f>SUM(M40,P40,S40)</f>
        <v>31</v>
      </c>
      <c r="K40" s="190">
        <f>SUM(N40,Q40,T40)</f>
        <v>23</v>
      </c>
      <c r="L40" s="188">
        <f>SUM(M40:N40)</f>
        <v>17</v>
      </c>
      <c r="M40" s="189">
        <f>'[4]data（並び替え不可）'!Q19</f>
        <v>10</v>
      </c>
      <c r="N40" s="191">
        <f>'[4]data（並び替え不可）'!R19</f>
        <v>7</v>
      </c>
      <c r="O40" s="192">
        <f>SUM(P40:Q40)</f>
        <v>20</v>
      </c>
      <c r="P40" s="189">
        <f>'[4]data（並び替え不可）'!S19</f>
        <v>11</v>
      </c>
      <c r="Q40" s="190">
        <f>'[4]data（並び替え不可）'!T19</f>
        <v>9</v>
      </c>
      <c r="R40" s="188">
        <f>SUM(S40:T40)</f>
        <v>17</v>
      </c>
      <c r="S40" s="189">
        <f>'[4]data（並び替え不可）'!U19</f>
        <v>10</v>
      </c>
      <c r="T40" s="191">
        <f>'[4]data（並び替え不可）'!V19</f>
        <v>7</v>
      </c>
    </row>
    <row r="41" spans="1:20" ht="15.4" customHeight="1" x14ac:dyDescent="0.15">
      <c r="A41" s="193"/>
      <c r="B41" s="1032" t="s">
        <v>270</v>
      </c>
      <c r="C41" s="194"/>
      <c r="D41" s="195"/>
      <c r="E41" s="195"/>
      <c r="F41" s="195"/>
      <c r="G41" s="196"/>
      <c r="H41" s="197"/>
      <c r="I41" s="43">
        <f>SUM(L41,O41,R41)</f>
        <v>18</v>
      </c>
      <c r="J41" s="198"/>
      <c r="K41" s="199"/>
      <c r="L41" s="200">
        <f>'[4]data（並び替え不可）'!X20</f>
        <v>8</v>
      </c>
      <c r="M41" s="198"/>
      <c r="N41" s="201"/>
      <c r="O41" s="202">
        <f>'[4]data（並び替え不可）'!Y20</f>
        <v>7</v>
      </c>
      <c r="P41" s="198"/>
      <c r="Q41" s="199"/>
      <c r="R41" s="200">
        <f>'[4]data（並び替え不可）'!Z20</f>
        <v>3</v>
      </c>
      <c r="S41" s="198"/>
      <c r="T41" s="201"/>
    </row>
    <row r="42" spans="1:20" ht="15.4" customHeight="1" x14ac:dyDescent="0.15">
      <c r="A42" s="187">
        <v>20</v>
      </c>
      <c r="B42" s="1031"/>
      <c r="C42" s="188">
        <f>SUM(D42:H42)</f>
        <v>28</v>
      </c>
      <c r="D42" s="189">
        <f>'[4]data（並び替え不可）'!H20</f>
        <v>8</v>
      </c>
      <c r="E42" s="189">
        <f>'[4]data（並び替え不可）'!I20</f>
        <v>9</v>
      </c>
      <c r="F42" s="189">
        <f>'[4]data（並び替え不可）'!J20</f>
        <v>8</v>
      </c>
      <c r="G42" s="190">
        <f>'[4]data（並び替え不可）'!K20</f>
        <v>0</v>
      </c>
      <c r="H42" s="191">
        <f>'[4]data（並び替え不可）'!L20</f>
        <v>3</v>
      </c>
      <c r="I42" s="42">
        <f>SUM(J42:K42)</f>
        <v>833</v>
      </c>
      <c r="J42" s="189">
        <f>SUM(M42,P42,S42)</f>
        <v>439</v>
      </c>
      <c r="K42" s="190">
        <f>SUM(N42,Q42,T42)</f>
        <v>394</v>
      </c>
      <c r="L42" s="188">
        <f>SUM(M42:N42)</f>
        <v>277</v>
      </c>
      <c r="M42" s="189">
        <f>'[4]data（並び替え不可）'!Q20</f>
        <v>147</v>
      </c>
      <c r="N42" s="191">
        <f>'[4]data（並び替え不可）'!R20</f>
        <v>130</v>
      </c>
      <c r="O42" s="192">
        <f>SUM(P42:Q42)</f>
        <v>294</v>
      </c>
      <c r="P42" s="189">
        <f>'[4]data（並び替え不可）'!S20</f>
        <v>158</v>
      </c>
      <c r="Q42" s="190">
        <f>'[4]data（並び替え不可）'!T20</f>
        <v>136</v>
      </c>
      <c r="R42" s="188">
        <f>SUM(S42:T42)</f>
        <v>262</v>
      </c>
      <c r="S42" s="189">
        <f>'[4]data（並び替え不可）'!U20</f>
        <v>134</v>
      </c>
      <c r="T42" s="191">
        <f>'[4]data（並び替え不可）'!V20</f>
        <v>128</v>
      </c>
    </row>
    <row r="43" spans="1:20" ht="15.4" customHeight="1" x14ac:dyDescent="0.15">
      <c r="A43" s="176"/>
      <c r="B43" s="1032" t="s">
        <v>140</v>
      </c>
      <c r="C43" s="177"/>
      <c r="D43" s="178"/>
      <c r="E43" s="178"/>
      <c r="F43" s="178"/>
      <c r="G43" s="179"/>
      <c r="H43" s="180"/>
      <c r="I43" s="43">
        <f>SUM(L43,O43,R43)</f>
        <v>32</v>
      </c>
      <c r="J43" s="203"/>
      <c r="K43" s="204"/>
      <c r="L43" s="205">
        <f>'[4]data（並び替え不可）'!X21</f>
        <v>12</v>
      </c>
      <c r="M43" s="203"/>
      <c r="N43" s="206"/>
      <c r="O43" s="207">
        <f>'[4]data（並び替え不可）'!Y21</f>
        <v>7</v>
      </c>
      <c r="P43" s="203"/>
      <c r="Q43" s="204"/>
      <c r="R43" s="205">
        <f>'[4]data（並び替え不可）'!Z21</f>
        <v>13</v>
      </c>
      <c r="S43" s="203"/>
      <c r="T43" s="206"/>
    </row>
    <row r="44" spans="1:20" ht="15.4" customHeight="1" x14ac:dyDescent="0.15">
      <c r="A44" s="187">
        <v>21</v>
      </c>
      <c r="B44" s="1031"/>
      <c r="C44" s="188">
        <f>SUM(D44:H44)</f>
        <v>22</v>
      </c>
      <c r="D44" s="189">
        <f>'[4]data（並び替え不可）'!H21</f>
        <v>5</v>
      </c>
      <c r="E44" s="189">
        <f>'[4]data（並び替え不可）'!I21</f>
        <v>6</v>
      </c>
      <c r="F44" s="189">
        <f>'[4]data（並び替え不可）'!J21</f>
        <v>6</v>
      </c>
      <c r="G44" s="190">
        <f>'[4]data（並び替え不可）'!K21</f>
        <v>0</v>
      </c>
      <c r="H44" s="191">
        <f>'[4]data（並び替え不可）'!L21</f>
        <v>5</v>
      </c>
      <c r="I44" s="42">
        <f>SUM(J44:K44)</f>
        <v>545</v>
      </c>
      <c r="J44" s="189">
        <f>SUM(M44,P44,S44)</f>
        <v>276</v>
      </c>
      <c r="K44" s="190">
        <f>SUM(N44,Q44,T44)</f>
        <v>269</v>
      </c>
      <c r="L44" s="188">
        <f>SUM(M44:N44)</f>
        <v>165</v>
      </c>
      <c r="M44" s="189">
        <f>'[4]data（並び替え不可）'!Q21</f>
        <v>88</v>
      </c>
      <c r="N44" s="191">
        <f>'[4]data（並び替え不可）'!R21</f>
        <v>77</v>
      </c>
      <c r="O44" s="192">
        <f>SUM(P44:Q44)</f>
        <v>183</v>
      </c>
      <c r="P44" s="189">
        <f>'[4]data（並び替え不可）'!S21</f>
        <v>83</v>
      </c>
      <c r="Q44" s="190">
        <f>'[4]data（並び替え不可）'!T21</f>
        <v>100</v>
      </c>
      <c r="R44" s="188">
        <f>SUM(S44:T44)</f>
        <v>197</v>
      </c>
      <c r="S44" s="189">
        <f>'[4]data（並び替え不可）'!U21</f>
        <v>105</v>
      </c>
      <c r="T44" s="191">
        <f>'[4]data（並び替え不可）'!V21</f>
        <v>92</v>
      </c>
    </row>
    <row r="45" spans="1:20" ht="15.4" customHeight="1" x14ac:dyDescent="0.15">
      <c r="A45" s="176"/>
      <c r="B45" s="1032" t="s">
        <v>271</v>
      </c>
      <c r="C45" s="177"/>
      <c r="D45" s="178"/>
      <c r="E45" s="178"/>
      <c r="F45" s="178"/>
      <c r="G45" s="179"/>
      <c r="H45" s="180"/>
      <c r="I45" s="43">
        <f>SUM(L45,O45,R45)</f>
        <v>6</v>
      </c>
      <c r="J45" s="203"/>
      <c r="K45" s="204"/>
      <c r="L45" s="205">
        <f>'[4]data（並び替え不可）'!X22</f>
        <v>4</v>
      </c>
      <c r="M45" s="203"/>
      <c r="N45" s="206"/>
      <c r="O45" s="207">
        <f>'[4]data（並び替え不可）'!Y22</f>
        <v>1</v>
      </c>
      <c r="P45" s="203"/>
      <c r="Q45" s="204"/>
      <c r="R45" s="205">
        <f>'[4]data（並び替え不可）'!Z22</f>
        <v>1</v>
      </c>
      <c r="S45" s="203"/>
      <c r="T45" s="206"/>
    </row>
    <row r="46" spans="1:20" ht="15.4" customHeight="1" x14ac:dyDescent="0.15">
      <c r="A46" s="187">
        <v>22</v>
      </c>
      <c r="B46" s="1031"/>
      <c r="C46" s="188">
        <f>SUM(D46:H46)</f>
        <v>10</v>
      </c>
      <c r="D46" s="189">
        <f>'[4]data（並び替え不可）'!H22</f>
        <v>3</v>
      </c>
      <c r="E46" s="189">
        <f>'[4]data（並び替え不可）'!I22</f>
        <v>3</v>
      </c>
      <c r="F46" s="189">
        <f>'[4]data（並び替え不可）'!J22</f>
        <v>3</v>
      </c>
      <c r="G46" s="190">
        <f>'[4]data（並び替え不可）'!K22</f>
        <v>0</v>
      </c>
      <c r="H46" s="191">
        <f>'[4]data（並び替え不可）'!L22</f>
        <v>1</v>
      </c>
      <c r="I46" s="42">
        <f>SUM(J46:K46)</f>
        <v>276</v>
      </c>
      <c r="J46" s="189">
        <f>SUM(M46,P46,S46)</f>
        <v>132</v>
      </c>
      <c r="K46" s="190">
        <f>SUM(N46,Q46,T46)</f>
        <v>144</v>
      </c>
      <c r="L46" s="188">
        <f>SUM(M46:N46)</f>
        <v>97</v>
      </c>
      <c r="M46" s="189">
        <f>'[4]data（並び替え不可）'!Q22</f>
        <v>49</v>
      </c>
      <c r="N46" s="191">
        <f>'[4]data（並び替え不可）'!R22</f>
        <v>48</v>
      </c>
      <c r="O46" s="192">
        <f>SUM(P46:Q46)</f>
        <v>92</v>
      </c>
      <c r="P46" s="189">
        <f>'[4]data（並び替え不可）'!S22</f>
        <v>38</v>
      </c>
      <c r="Q46" s="190">
        <f>'[4]data（並び替え不可）'!T22</f>
        <v>54</v>
      </c>
      <c r="R46" s="188">
        <f>SUM(S46:T46)</f>
        <v>87</v>
      </c>
      <c r="S46" s="189">
        <f>'[4]data（並び替え不可）'!U22</f>
        <v>45</v>
      </c>
      <c r="T46" s="191">
        <f>'[4]data（並び替え不可）'!V22</f>
        <v>42</v>
      </c>
    </row>
    <row r="47" spans="1:20" ht="15.4" customHeight="1" x14ac:dyDescent="0.15">
      <c r="A47" s="176"/>
      <c r="B47" s="1032" t="s">
        <v>272</v>
      </c>
      <c r="C47" s="177"/>
      <c r="D47" s="178"/>
      <c r="E47" s="178"/>
      <c r="F47" s="178"/>
      <c r="G47" s="179"/>
      <c r="H47" s="180"/>
      <c r="I47" s="43">
        <f>SUM(L47,O47,R47)</f>
        <v>42</v>
      </c>
      <c r="J47" s="203"/>
      <c r="K47" s="204"/>
      <c r="L47" s="205">
        <f>'[4]data（並び替え不可）'!X23</f>
        <v>13</v>
      </c>
      <c r="M47" s="203"/>
      <c r="N47" s="206"/>
      <c r="O47" s="207">
        <f>'[4]data（並び替え不可）'!Y23</f>
        <v>15</v>
      </c>
      <c r="P47" s="203"/>
      <c r="Q47" s="204"/>
      <c r="R47" s="205">
        <f>'[4]data（並び替え不可）'!Z23</f>
        <v>14</v>
      </c>
      <c r="S47" s="203"/>
      <c r="T47" s="206"/>
    </row>
    <row r="48" spans="1:20" ht="15.4" customHeight="1" x14ac:dyDescent="0.15">
      <c r="A48" s="187">
        <v>23</v>
      </c>
      <c r="B48" s="1031"/>
      <c r="C48" s="188">
        <f>SUM(D48:H48)</f>
        <v>29</v>
      </c>
      <c r="D48" s="189">
        <f>'[4]data（並び替え不可）'!H23</f>
        <v>7</v>
      </c>
      <c r="E48" s="189">
        <f>'[4]data（並び替え不可）'!I23</f>
        <v>7</v>
      </c>
      <c r="F48" s="189">
        <f>'[4]data（並び替え不可）'!J23</f>
        <v>7</v>
      </c>
      <c r="G48" s="190">
        <f>'[4]data（並び替え不可）'!K23</f>
        <v>0</v>
      </c>
      <c r="H48" s="191">
        <f>'[4]data（並び替え不可）'!L23</f>
        <v>8</v>
      </c>
      <c r="I48" s="42">
        <f>SUM(J48:K48)</f>
        <v>754</v>
      </c>
      <c r="J48" s="189">
        <f>SUM(M48,P48,S48)</f>
        <v>424</v>
      </c>
      <c r="K48" s="190">
        <f>SUM(N48,Q48,T48)</f>
        <v>330</v>
      </c>
      <c r="L48" s="188">
        <f>SUM(M48:N48)</f>
        <v>245</v>
      </c>
      <c r="M48" s="189">
        <f>'[4]data（並び替え不可）'!Q23</f>
        <v>138</v>
      </c>
      <c r="N48" s="191">
        <f>'[4]data（並び替え不可）'!R23</f>
        <v>107</v>
      </c>
      <c r="O48" s="192">
        <f>SUM(P48:Q48)</f>
        <v>260</v>
      </c>
      <c r="P48" s="189">
        <f>'[4]data（並び替え不可）'!S23</f>
        <v>150</v>
      </c>
      <c r="Q48" s="190">
        <f>'[4]data（並び替え不可）'!T23</f>
        <v>110</v>
      </c>
      <c r="R48" s="188">
        <f>SUM(S48:T48)</f>
        <v>249</v>
      </c>
      <c r="S48" s="189">
        <f>'[4]data（並び替え不可）'!U23</f>
        <v>136</v>
      </c>
      <c r="T48" s="191">
        <f>'[4]data（並び替え不可）'!V23</f>
        <v>113</v>
      </c>
    </row>
    <row r="49" spans="1:20" ht="15.4" customHeight="1" x14ac:dyDescent="0.15">
      <c r="A49" s="176"/>
      <c r="B49" s="1032" t="s">
        <v>273</v>
      </c>
      <c r="C49" s="177"/>
      <c r="D49" s="178"/>
      <c r="E49" s="178"/>
      <c r="F49" s="178"/>
      <c r="G49" s="179"/>
      <c r="H49" s="180"/>
      <c r="I49" s="43">
        <f>SUM(L49,O49,R49)</f>
        <v>12</v>
      </c>
      <c r="J49" s="203"/>
      <c r="K49" s="204"/>
      <c r="L49" s="205">
        <f>'[4]data（並び替え不可）'!X24</f>
        <v>5</v>
      </c>
      <c r="M49" s="203"/>
      <c r="N49" s="206"/>
      <c r="O49" s="207">
        <f>'[4]data（並び替え不可）'!Y24</f>
        <v>2</v>
      </c>
      <c r="P49" s="203"/>
      <c r="Q49" s="204"/>
      <c r="R49" s="205">
        <f>'[4]data（並び替え不可）'!Z24</f>
        <v>5</v>
      </c>
      <c r="S49" s="203"/>
      <c r="T49" s="206"/>
    </row>
    <row r="50" spans="1:20" ht="15.4" customHeight="1" x14ac:dyDescent="0.15">
      <c r="A50" s="187">
        <v>24</v>
      </c>
      <c r="B50" s="1031"/>
      <c r="C50" s="188">
        <f>SUM(D50:H50)</f>
        <v>27</v>
      </c>
      <c r="D50" s="189">
        <f>'[4]data（並び替え不可）'!H24</f>
        <v>8</v>
      </c>
      <c r="E50" s="189">
        <f>'[4]data（並び替え不可）'!I24</f>
        <v>8</v>
      </c>
      <c r="F50" s="189">
        <f>'[4]data（並び替え不可）'!J24</f>
        <v>9</v>
      </c>
      <c r="G50" s="190">
        <f>'[4]data（並び替え不可）'!K24</f>
        <v>0</v>
      </c>
      <c r="H50" s="191">
        <f>'[4]data（並び替え不可）'!L24</f>
        <v>2</v>
      </c>
      <c r="I50" s="42">
        <f>SUM(J50:K50)</f>
        <v>875</v>
      </c>
      <c r="J50" s="189">
        <f>SUM(M50,P50,S50)</f>
        <v>440</v>
      </c>
      <c r="K50" s="190">
        <f>SUM(N50,Q50,T50)</f>
        <v>435</v>
      </c>
      <c r="L50" s="188">
        <f>SUM(M50:N50)</f>
        <v>281</v>
      </c>
      <c r="M50" s="189">
        <f>'[4]data（並び替え不可）'!Q24</f>
        <v>146</v>
      </c>
      <c r="N50" s="191">
        <f>'[4]data（並び替え不可）'!R24</f>
        <v>135</v>
      </c>
      <c r="O50" s="192">
        <f>SUM(P50:Q50)</f>
        <v>285</v>
      </c>
      <c r="P50" s="189">
        <f>'[4]data（並び替え不可）'!S24</f>
        <v>143</v>
      </c>
      <c r="Q50" s="190">
        <f>'[4]data（並び替え不可）'!T24</f>
        <v>142</v>
      </c>
      <c r="R50" s="188">
        <f>SUM(S50:T50)</f>
        <v>309</v>
      </c>
      <c r="S50" s="189">
        <f>'[4]data（並び替え不可）'!U24</f>
        <v>151</v>
      </c>
      <c r="T50" s="191">
        <f>'[4]data（並び替え不可）'!V24</f>
        <v>158</v>
      </c>
    </row>
    <row r="51" spans="1:20" ht="15.4" customHeight="1" x14ac:dyDescent="0.15">
      <c r="A51" s="176"/>
      <c r="B51" s="1032" t="s">
        <v>274</v>
      </c>
      <c r="C51" s="177"/>
      <c r="D51" s="178"/>
      <c r="E51" s="178"/>
      <c r="F51" s="178"/>
      <c r="G51" s="179"/>
      <c r="H51" s="180"/>
      <c r="I51" s="43">
        <f>SUM(L51,O51,R51)</f>
        <v>17</v>
      </c>
      <c r="J51" s="203"/>
      <c r="K51" s="204"/>
      <c r="L51" s="205">
        <f>'[4]data（並び替え不可）'!X25</f>
        <v>10</v>
      </c>
      <c r="M51" s="203"/>
      <c r="N51" s="206"/>
      <c r="O51" s="207">
        <f>'[4]data（並び替え不可）'!Y25</f>
        <v>4</v>
      </c>
      <c r="P51" s="203"/>
      <c r="Q51" s="204"/>
      <c r="R51" s="205">
        <f>'[4]data（並び替え不可）'!Z25</f>
        <v>3</v>
      </c>
      <c r="S51" s="203"/>
      <c r="T51" s="206"/>
    </row>
    <row r="52" spans="1:20" ht="15.4" customHeight="1" x14ac:dyDescent="0.15">
      <c r="A52" s="187">
        <v>25</v>
      </c>
      <c r="B52" s="1031"/>
      <c r="C52" s="188">
        <f>SUM(D52:H52)</f>
        <v>32</v>
      </c>
      <c r="D52" s="189">
        <f>'[4]data（並び替え不可）'!H25</f>
        <v>10</v>
      </c>
      <c r="E52" s="189">
        <f>'[4]data（並び替え不可）'!I25</f>
        <v>9</v>
      </c>
      <c r="F52" s="189">
        <f>'[4]data（並び替え不可）'!J25</f>
        <v>10</v>
      </c>
      <c r="G52" s="190">
        <f>'[4]data（並び替え不可）'!K25</f>
        <v>0</v>
      </c>
      <c r="H52" s="191">
        <f>'[4]data（並び替え不可）'!L25</f>
        <v>3</v>
      </c>
      <c r="I52" s="42">
        <f>SUM(J52:K52)</f>
        <v>978</v>
      </c>
      <c r="J52" s="189">
        <f>SUM(M52,P52,S52)</f>
        <v>492</v>
      </c>
      <c r="K52" s="190">
        <f>SUM(N52,Q52,T52)</f>
        <v>486</v>
      </c>
      <c r="L52" s="188">
        <f>SUM(M52:N52)</f>
        <v>327</v>
      </c>
      <c r="M52" s="189">
        <f>'[4]data（並び替え不可）'!Q25</f>
        <v>171</v>
      </c>
      <c r="N52" s="191">
        <f>'[4]data（並び替え不可）'!R25</f>
        <v>156</v>
      </c>
      <c r="O52" s="192">
        <f>SUM(P52:Q52)</f>
        <v>311</v>
      </c>
      <c r="P52" s="189">
        <f>'[4]data（並び替え不可）'!S25</f>
        <v>155</v>
      </c>
      <c r="Q52" s="190">
        <f>'[4]data（並び替え不可）'!T25</f>
        <v>156</v>
      </c>
      <c r="R52" s="188">
        <f>SUM(S52:T52)</f>
        <v>340</v>
      </c>
      <c r="S52" s="189">
        <f>'[4]data（並び替え不可）'!U25</f>
        <v>166</v>
      </c>
      <c r="T52" s="191">
        <f>'[4]data（並び替え不可）'!V25</f>
        <v>174</v>
      </c>
    </row>
    <row r="53" spans="1:20" ht="15.4" customHeight="1" x14ac:dyDescent="0.15">
      <c r="A53" s="538"/>
      <c r="B53" s="1038" t="s">
        <v>169</v>
      </c>
      <c r="C53" s="183"/>
      <c r="D53" s="184"/>
      <c r="E53" s="184"/>
      <c r="F53" s="184"/>
      <c r="G53" s="185"/>
      <c r="H53" s="186"/>
      <c r="I53" s="41">
        <f>SUM(L53,O53,R53)</f>
        <v>26</v>
      </c>
      <c r="J53" s="222"/>
      <c r="K53" s="223"/>
      <c r="L53" s="224">
        <f>'[4]data（並び替え不可）'!X26</f>
        <v>9</v>
      </c>
      <c r="M53" s="222"/>
      <c r="N53" s="225"/>
      <c r="O53" s="226">
        <f>'[4]data（並び替え不可）'!Y26</f>
        <v>8</v>
      </c>
      <c r="P53" s="222"/>
      <c r="Q53" s="223"/>
      <c r="R53" s="224">
        <f>'[4]data（並び替え不可）'!Z26</f>
        <v>9</v>
      </c>
      <c r="S53" s="222"/>
      <c r="T53" s="225"/>
    </row>
    <row r="54" spans="1:20" ht="15.4" customHeight="1" x14ac:dyDescent="0.15">
      <c r="A54" s="736">
        <v>26</v>
      </c>
      <c r="B54" s="1039"/>
      <c r="C54" s="188">
        <f>SUM(D54:H54)</f>
        <v>23</v>
      </c>
      <c r="D54" s="189">
        <f>'[4]data（並び替え不可）'!H26</f>
        <v>6</v>
      </c>
      <c r="E54" s="189">
        <f>'[4]data（並び替え不可）'!I26</f>
        <v>6</v>
      </c>
      <c r="F54" s="189">
        <f>'[4]data（並び替え不可）'!J26</f>
        <v>6</v>
      </c>
      <c r="G54" s="190">
        <f>'[4]data（並び替え不可）'!K26</f>
        <v>0</v>
      </c>
      <c r="H54" s="191">
        <f>'[4]data（並び替え不可）'!L26</f>
        <v>5</v>
      </c>
      <c r="I54" s="42">
        <f>SUM(J54:K54)</f>
        <v>609</v>
      </c>
      <c r="J54" s="189">
        <f>SUM(M54,P54,S54)</f>
        <v>313</v>
      </c>
      <c r="K54" s="190">
        <f>SUM(N54,Q54,T54)</f>
        <v>296</v>
      </c>
      <c r="L54" s="188">
        <f>SUM(M54:N54)</f>
        <v>215</v>
      </c>
      <c r="M54" s="189">
        <f>'[4]data（並び替え不可）'!Q26</f>
        <v>100</v>
      </c>
      <c r="N54" s="191">
        <f>'[4]data（並び替え不可）'!R26</f>
        <v>115</v>
      </c>
      <c r="O54" s="192">
        <f>SUM(P54:Q54)</f>
        <v>184</v>
      </c>
      <c r="P54" s="189">
        <f>'[4]data（並び替え不可）'!S26</f>
        <v>104</v>
      </c>
      <c r="Q54" s="190">
        <f>'[4]data（並び替え不可）'!T26</f>
        <v>80</v>
      </c>
      <c r="R54" s="188">
        <f>SUM(S54:T54)</f>
        <v>210</v>
      </c>
      <c r="S54" s="189">
        <f>'[4]data（並び替え不可）'!U26</f>
        <v>109</v>
      </c>
      <c r="T54" s="191">
        <f>'[4]data（並び替え不可）'!V26</f>
        <v>101</v>
      </c>
    </row>
    <row r="55" spans="1:20" ht="15.4" customHeight="1" x14ac:dyDescent="0.15">
      <c r="A55" s="193"/>
      <c r="B55" s="1032" t="s">
        <v>276</v>
      </c>
      <c r="C55" s="194"/>
      <c r="D55" s="195"/>
      <c r="E55" s="195"/>
      <c r="F55" s="195"/>
      <c r="G55" s="196"/>
      <c r="H55" s="197"/>
      <c r="I55" s="43">
        <f>SUM(L55,O55,R55)</f>
        <v>21</v>
      </c>
      <c r="J55" s="198"/>
      <c r="K55" s="199"/>
      <c r="L55" s="200">
        <f>'[4]data（並び替え不可）'!X28</f>
        <v>8</v>
      </c>
      <c r="M55" s="198"/>
      <c r="N55" s="201"/>
      <c r="O55" s="202">
        <f>'[4]data（並び替え不可）'!Y28</f>
        <v>7</v>
      </c>
      <c r="P55" s="198"/>
      <c r="Q55" s="199"/>
      <c r="R55" s="200">
        <f>'[4]data（並び替え不可）'!Z28</f>
        <v>6</v>
      </c>
      <c r="S55" s="198"/>
      <c r="T55" s="201"/>
    </row>
    <row r="56" spans="1:20" ht="15.4" customHeight="1" x14ac:dyDescent="0.15">
      <c r="A56" s="176">
        <v>27</v>
      </c>
      <c r="B56" s="1032"/>
      <c r="C56" s="177">
        <f>SUM(D56:H56)</f>
        <v>20</v>
      </c>
      <c r="D56" s="178">
        <f>'[4]data（並び替え不可）'!H28</f>
        <v>5</v>
      </c>
      <c r="E56" s="178">
        <f>'[4]data（並び替え不可）'!I28</f>
        <v>6</v>
      </c>
      <c r="F56" s="178">
        <f>'[4]data（並び替え不可）'!J28</f>
        <v>5</v>
      </c>
      <c r="G56" s="179">
        <f>'[4]data（並び替え不可）'!K28</f>
        <v>0</v>
      </c>
      <c r="H56" s="180">
        <f>'[4]data（並び替え不可）'!L28</f>
        <v>4</v>
      </c>
      <c r="I56" s="40">
        <f>SUM(J56:K56)</f>
        <v>547</v>
      </c>
      <c r="J56" s="178">
        <f>SUM(M56,P56,S56)</f>
        <v>264</v>
      </c>
      <c r="K56" s="179">
        <f>SUM(N56,Q56,T56)</f>
        <v>283</v>
      </c>
      <c r="L56" s="177">
        <f>SUM(M56:N56)</f>
        <v>182</v>
      </c>
      <c r="M56" s="178">
        <f>'[4]data（並び替え不可）'!Q28</f>
        <v>78</v>
      </c>
      <c r="N56" s="180">
        <f>'[4]data（並び替え不可）'!R28</f>
        <v>104</v>
      </c>
      <c r="O56" s="181">
        <f>SUM(P56:Q56)</f>
        <v>186</v>
      </c>
      <c r="P56" s="178">
        <f>'[4]data（並び替え不可）'!S28</f>
        <v>93</v>
      </c>
      <c r="Q56" s="179">
        <f>'[4]data（並び替え不可）'!T28</f>
        <v>93</v>
      </c>
      <c r="R56" s="177">
        <f>SUM(S56:T56)</f>
        <v>179</v>
      </c>
      <c r="S56" s="178">
        <f>'[4]data（並び替え不可）'!U28</f>
        <v>93</v>
      </c>
      <c r="T56" s="180">
        <f>'[4]data（並び替え不可）'!V28</f>
        <v>86</v>
      </c>
    </row>
    <row r="57" spans="1:20" ht="15.4" customHeight="1" x14ac:dyDescent="0.15">
      <c r="A57" s="182"/>
      <c r="B57" s="1030" t="s">
        <v>277</v>
      </c>
      <c r="C57" s="183"/>
      <c r="D57" s="184"/>
      <c r="E57" s="184"/>
      <c r="F57" s="184"/>
      <c r="G57" s="185"/>
      <c r="H57" s="186"/>
      <c r="I57" s="41">
        <f>SUM(L57,O57,R57)</f>
        <v>20</v>
      </c>
      <c r="J57" s="222"/>
      <c r="K57" s="223"/>
      <c r="L57" s="224">
        <f>'[4]data（並び替え不可）'!X29</f>
        <v>6</v>
      </c>
      <c r="M57" s="222"/>
      <c r="N57" s="225"/>
      <c r="O57" s="226">
        <f>'[4]data（並び替え不可）'!Y29</f>
        <v>8</v>
      </c>
      <c r="P57" s="222"/>
      <c r="Q57" s="223"/>
      <c r="R57" s="224">
        <f>'[4]data（並び替え不可）'!Z29</f>
        <v>6</v>
      </c>
      <c r="S57" s="222"/>
      <c r="T57" s="225"/>
    </row>
    <row r="58" spans="1:20" ht="15.4" customHeight="1" x14ac:dyDescent="0.15">
      <c r="A58" s="187">
        <v>28</v>
      </c>
      <c r="B58" s="1031"/>
      <c r="C58" s="188">
        <f>SUM(D58:H58)</f>
        <v>24</v>
      </c>
      <c r="D58" s="189">
        <f>'[4]data（並び替え不可）'!H29</f>
        <v>7</v>
      </c>
      <c r="E58" s="189">
        <f>'[4]data（並び替え不可）'!I29</f>
        <v>7</v>
      </c>
      <c r="F58" s="189">
        <f>'[4]data（並び替え不可）'!J29</f>
        <v>7</v>
      </c>
      <c r="G58" s="190">
        <f>'[4]data（並び替え不可）'!K29</f>
        <v>0</v>
      </c>
      <c r="H58" s="191">
        <f>'[4]data（並び替え不可）'!L29</f>
        <v>3</v>
      </c>
      <c r="I58" s="42">
        <f>SUM(J58:K58)</f>
        <v>736</v>
      </c>
      <c r="J58" s="189">
        <f>SUM(M58,P58,S58)</f>
        <v>397</v>
      </c>
      <c r="K58" s="190">
        <f>SUM(N58,Q58,T58)</f>
        <v>339</v>
      </c>
      <c r="L58" s="188">
        <f>SUM(M58:N58)</f>
        <v>249</v>
      </c>
      <c r="M58" s="189">
        <f>'[4]data（並び替え不可）'!Q29</f>
        <v>132</v>
      </c>
      <c r="N58" s="191">
        <f>'[4]data（並び替え不可）'!R29</f>
        <v>117</v>
      </c>
      <c r="O58" s="192">
        <f>SUM(P58:Q58)</f>
        <v>237</v>
      </c>
      <c r="P58" s="189">
        <f>'[4]data（並び替え不可）'!S29</f>
        <v>126</v>
      </c>
      <c r="Q58" s="190">
        <f>'[4]data（並び替え不可）'!T29</f>
        <v>111</v>
      </c>
      <c r="R58" s="188">
        <f>SUM(S58:T58)</f>
        <v>250</v>
      </c>
      <c r="S58" s="189">
        <f>'[4]data（並び替え不可）'!U29</f>
        <v>139</v>
      </c>
      <c r="T58" s="191">
        <f>'[4]data（並び替え不可）'!V29</f>
        <v>111</v>
      </c>
    </row>
    <row r="59" spans="1:20" ht="15.4" customHeight="1" x14ac:dyDescent="0.15">
      <c r="A59" s="176"/>
      <c r="B59" s="1032" t="s">
        <v>278</v>
      </c>
      <c r="C59" s="177"/>
      <c r="D59" s="178"/>
      <c r="E59" s="178"/>
      <c r="F59" s="178"/>
      <c r="G59" s="179"/>
      <c r="H59" s="180"/>
      <c r="I59" s="43">
        <f>SUM(L59,O59,R59)</f>
        <v>44</v>
      </c>
      <c r="J59" s="203"/>
      <c r="K59" s="204"/>
      <c r="L59" s="205">
        <f>'[4]data（並び替え不可）'!X30</f>
        <v>17</v>
      </c>
      <c r="M59" s="203"/>
      <c r="N59" s="206"/>
      <c r="O59" s="207">
        <f>'[4]data（並び替え不可）'!Y30</f>
        <v>13</v>
      </c>
      <c r="P59" s="203"/>
      <c r="Q59" s="204"/>
      <c r="R59" s="205">
        <f>'[4]data（並び替え不可）'!Z30</f>
        <v>14</v>
      </c>
      <c r="S59" s="203"/>
      <c r="T59" s="206"/>
    </row>
    <row r="60" spans="1:20" ht="15.4" customHeight="1" x14ac:dyDescent="0.15">
      <c r="A60" s="176">
        <v>29</v>
      </c>
      <c r="B60" s="1032"/>
      <c r="C60" s="177">
        <f>SUM(D60:H60)</f>
        <v>34</v>
      </c>
      <c r="D60" s="178">
        <f>'[4]data（並び替え不可）'!H30</f>
        <v>9</v>
      </c>
      <c r="E60" s="178">
        <f>'[4]data（並び替え不可）'!I30</f>
        <v>9</v>
      </c>
      <c r="F60" s="178">
        <f>'[4]data（並び替え不可）'!J30</f>
        <v>9</v>
      </c>
      <c r="G60" s="189">
        <f>'[4]data（並び替え不可）'!K30</f>
        <v>0</v>
      </c>
      <c r="H60" s="191">
        <f>'[4]data（並び替え不可）'!L30</f>
        <v>7</v>
      </c>
      <c r="I60" s="739">
        <f>SUM(J60:K60)</f>
        <v>960</v>
      </c>
      <c r="J60" s="189">
        <f>SUM(M60,P60,S60)</f>
        <v>489</v>
      </c>
      <c r="K60" s="190">
        <f>SUM(N60,Q60,T60)</f>
        <v>471</v>
      </c>
      <c r="L60" s="188">
        <f>SUM(M60:N60)</f>
        <v>330</v>
      </c>
      <c r="M60" s="189">
        <f>'[4]data（並び替え不可）'!Q30</f>
        <v>173</v>
      </c>
      <c r="N60" s="191">
        <f>'[4]data（並び替え不可）'!R30</f>
        <v>157</v>
      </c>
      <c r="O60" s="192">
        <f>SUM(P60:Q60)</f>
        <v>306</v>
      </c>
      <c r="P60" s="189">
        <f>'[4]data（並び替え不可）'!S30</f>
        <v>157</v>
      </c>
      <c r="Q60" s="190">
        <f>'[4]data（並び替え不可）'!T30</f>
        <v>149</v>
      </c>
      <c r="R60" s="188">
        <f>SUM(S60:T60)</f>
        <v>324</v>
      </c>
      <c r="S60" s="189">
        <f>'[4]data（並び替え不可）'!U30</f>
        <v>159</v>
      </c>
      <c r="T60" s="191">
        <f>'[4]data（並び替え不可）'!V30</f>
        <v>165</v>
      </c>
    </row>
    <row r="61" spans="1:20" ht="15.4" customHeight="1" x14ac:dyDescent="0.15">
      <c r="A61" s="182"/>
      <c r="B61" s="1034" t="s">
        <v>279</v>
      </c>
      <c r="C61" s="183"/>
      <c r="D61" s="184"/>
      <c r="E61" s="184"/>
      <c r="F61" s="184"/>
      <c r="G61" s="179"/>
      <c r="H61" s="180"/>
      <c r="I61" s="43">
        <f>SUM(L61,O61,R61)</f>
        <v>31</v>
      </c>
      <c r="J61" s="203"/>
      <c r="K61" s="204"/>
      <c r="L61" s="205">
        <f>'[4]data（並び替え不可）'!X31</f>
        <v>15</v>
      </c>
      <c r="M61" s="203"/>
      <c r="N61" s="206"/>
      <c r="O61" s="207">
        <f>'[4]data（並び替え不可）'!Y31</f>
        <v>10</v>
      </c>
      <c r="P61" s="203"/>
      <c r="Q61" s="204"/>
      <c r="R61" s="205">
        <f>'[4]data（並び替え不可）'!Z31</f>
        <v>6</v>
      </c>
      <c r="S61" s="203"/>
      <c r="T61" s="203"/>
    </row>
    <row r="62" spans="1:20" ht="15.4" customHeight="1" x14ac:dyDescent="0.15">
      <c r="A62" s="187">
        <v>30</v>
      </c>
      <c r="B62" s="1036"/>
      <c r="C62" s="188">
        <f>SUM(D62:H62)</f>
        <v>27</v>
      </c>
      <c r="D62" s="189">
        <f>'[4]data（並び替え不可）'!H31</f>
        <v>7</v>
      </c>
      <c r="E62" s="189">
        <f>'[4]data（並び替え不可）'!I31</f>
        <v>7</v>
      </c>
      <c r="F62" s="189">
        <f>'[4]data（並び替え不可）'!J31</f>
        <v>8</v>
      </c>
      <c r="G62" s="190">
        <f>'[4]data（並び替え不可）'!K31</f>
        <v>0</v>
      </c>
      <c r="H62" s="191">
        <f>'[4]data（並び替え不可）'!L31</f>
        <v>5</v>
      </c>
      <c r="I62" s="42">
        <f>SUM(J62:K62)</f>
        <v>789</v>
      </c>
      <c r="J62" s="189">
        <f>SUM(M62,P62,S62)</f>
        <v>399</v>
      </c>
      <c r="K62" s="190">
        <f>SUM(N62,Q62,T62)</f>
        <v>390</v>
      </c>
      <c r="L62" s="188">
        <f>SUM(M62:N62)</f>
        <v>259</v>
      </c>
      <c r="M62" s="189">
        <f>'[4]data（並び替え不可）'!Q31</f>
        <v>129</v>
      </c>
      <c r="N62" s="191">
        <f>'[4]data（並び替え不可）'!R31</f>
        <v>130</v>
      </c>
      <c r="O62" s="192">
        <f>SUM(P62:Q62)</f>
        <v>258</v>
      </c>
      <c r="P62" s="189">
        <f>'[4]data（並び替え不可）'!S31</f>
        <v>139</v>
      </c>
      <c r="Q62" s="190">
        <f>'[4]data（並び替え不可）'!T31</f>
        <v>119</v>
      </c>
      <c r="R62" s="188">
        <f>SUM(S62:T62)</f>
        <v>272</v>
      </c>
      <c r="S62" s="189">
        <f>'[4]data（並び替え不可）'!U31</f>
        <v>131</v>
      </c>
      <c r="T62" s="189">
        <f>'[4]data（並び替え不可）'!V31</f>
        <v>141</v>
      </c>
    </row>
    <row r="63" spans="1:20" ht="15.4" customHeight="1" x14ac:dyDescent="0.15">
      <c r="A63" s="176"/>
      <c r="B63" s="1037" t="s">
        <v>280</v>
      </c>
      <c r="C63" s="177"/>
      <c r="D63" s="178"/>
      <c r="E63" s="178"/>
      <c r="F63" s="178"/>
      <c r="G63" s="179"/>
      <c r="H63" s="180"/>
      <c r="I63" s="43">
        <f>SUM(L63,O63,R63)</f>
        <v>10</v>
      </c>
      <c r="J63" s="203"/>
      <c r="K63" s="204"/>
      <c r="L63" s="205">
        <f>'[4]data（並び替え不可）'!X32</f>
        <v>4</v>
      </c>
      <c r="M63" s="203"/>
      <c r="N63" s="206"/>
      <c r="O63" s="207">
        <f>'[4]data（並び替え不可）'!Y32</f>
        <v>2</v>
      </c>
      <c r="P63" s="203"/>
      <c r="Q63" s="204"/>
      <c r="R63" s="205">
        <f>'[4]data（並び替え不可）'!Z32</f>
        <v>4</v>
      </c>
      <c r="S63" s="203"/>
      <c r="T63" s="206"/>
    </row>
    <row r="64" spans="1:20" ht="15.4" customHeight="1" x14ac:dyDescent="0.15">
      <c r="A64" s="429">
        <v>31</v>
      </c>
      <c r="B64" s="1035"/>
      <c r="C64" s="208">
        <f>SUM(D64:H64)</f>
        <v>16</v>
      </c>
      <c r="D64" s="209">
        <f>'[4]data（並び替え不可）'!H32</f>
        <v>5</v>
      </c>
      <c r="E64" s="209">
        <f>'[4]data（並び替え不可）'!I32</f>
        <v>5</v>
      </c>
      <c r="F64" s="209">
        <f>'[4]data（並び替え不可）'!J32</f>
        <v>4</v>
      </c>
      <c r="G64" s="210">
        <f>'[4]data（並び替え不可）'!K32</f>
        <v>0</v>
      </c>
      <c r="H64" s="211">
        <f>'[4]data（並び替え不可）'!L32</f>
        <v>2</v>
      </c>
      <c r="I64" s="737">
        <f>SUM(J64:K64)</f>
        <v>432</v>
      </c>
      <c r="J64" s="209">
        <f>SUM(M64,P64,S64)</f>
        <v>221</v>
      </c>
      <c r="K64" s="210">
        <f>SUM(N64,Q64,T64)</f>
        <v>211</v>
      </c>
      <c r="L64" s="208">
        <f>SUM(M64:N64)</f>
        <v>150</v>
      </c>
      <c r="M64" s="209">
        <f>'[4]data（並び替え不可）'!Q32</f>
        <v>74</v>
      </c>
      <c r="N64" s="211">
        <f>'[4]data（並び替え不可）'!R32</f>
        <v>76</v>
      </c>
      <c r="O64" s="738">
        <f>SUM(P64:Q64)</f>
        <v>156</v>
      </c>
      <c r="P64" s="209">
        <f>'[4]data（並び替え不可）'!S32</f>
        <v>81</v>
      </c>
      <c r="Q64" s="210">
        <f>'[4]data（並び替え不可）'!T32</f>
        <v>75</v>
      </c>
      <c r="R64" s="208">
        <f>SUM(S64:T64)</f>
        <v>126</v>
      </c>
      <c r="S64" s="209">
        <f>'[4]data（並び替え不可）'!U32</f>
        <v>66</v>
      </c>
      <c r="T64" s="211">
        <f>'[4]data（並び替え不可）'!V32</f>
        <v>60</v>
      </c>
    </row>
    <row r="65" spans="1:32" ht="16.5" customHeight="1" x14ac:dyDescent="0.15">
      <c r="B65" s="1033" t="s">
        <v>275</v>
      </c>
      <c r="C65" s="1033"/>
      <c r="D65" s="1033"/>
      <c r="E65" s="1033"/>
      <c r="F65" s="1033"/>
      <c r="G65" s="1033"/>
      <c r="H65" s="1033"/>
      <c r="I65" s="1033"/>
      <c r="J65" s="1033"/>
      <c r="K65" s="1033"/>
    </row>
    <row r="66" spans="1:32" s="568" customFormat="1" ht="24" customHeight="1" x14ac:dyDescent="0.15">
      <c r="A66" s="565" t="s">
        <v>632</v>
      </c>
      <c r="C66" s="565"/>
      <c r="D66" s="565"/>
      <c r="E66" s="565"/>
      <c r="F66" s="565"/>
      <c r="G66" s="565"/>
      <c r="H66" s="565"/>
      <c r="I66" s="565"/>
      <c r="J66" s="565"/>
      <c r="K66" s="565"/>
      <c r="L66" s="565"/>
      <c r="M66" s="565"/>
      <c r="N66" s="566"/>
      <c r="O66" s="566"/>
      <c r="P66" s="566"/>
      <c r="Q66" s="566"/>
      <c r="R66" s="566"/>
      <c r="S66" s="566"/>
      <c r="T66" s="163" t="s">
        <v>830</v>
      </c>
      <c r="U66" s="566"/>
      <c r="V66" s="566"/>
      <c r="W66" s="566"/>
      <c r="X66" s="566"/>
      <c r="Y66" s="567"/>
      <c r="Z66" s="567"/>
      <c r="AA66" s="567"/>
      <c r="AB66" s="567"/>
      <c r="AC66" s="567"/>
      <c r="AD66" s="567"/>
      <c r="AE66" s="567"/>
      <c r="AF66" s="567"/>
    </row>
    <row r="67" spans="1:32" ht="13.5" customHeight="1" x14ac:dyDescent="0.15">
      <c r="A67" s="1014" t="s">
        <v>78</v>
      </c>
      <c r="B67" s="1015" t="s">
        <v>79</v>
      </c>
      <c r="C67" s="1018" t="s">
        <v>245</v>
      </c>
      <c r="D67" s="1019"/>
      <c r="E67" s="1019"/>
      <c r="F67" s="1019"/>
      <c r="G67" s="1020"/>
      <c r="H67" s="1021"/>
      <c r="I67" s="1022" t="s">
        <v>246</v>
      </c>
      <c r="J67" s="1023"/>
      <c r="K67" s="1023"/>
      <c r="L67" s="1023"/>
      <c r="M67" s="1023"/>
      <c r="N67" s="1023"/>
      <c r="O67" s="1023"/>
      <c r="P67" s="1023"/>
      <c r="Q67" s="1023"/>
      <c r="R67" s="1023"/>
      <c r="S67" s="1023"/>
      <c r="T67" s="1023"/>
    </row>
    <row r="68" spans="1:32" ht="13.5" customHeight="1" x14ac:dyDescent="0.15">
      <c r="A68" s="1014"/>
      <c r="B68" s="1016"/>
      <c r="C68" s="1024" t="s">
        <v>247</v>
      </c>
      <c r="D68" s="1025" t="s">
        <v>326</v>
      </c>
      <c r="E68" s="1025"/>
      <c r="F68" s="1025"/>
      <c r="G68" s="1026" t="s">
        <v>84</v>
      </c>
      <c r="H68" s="1028" t="s">
        <v>85</v>
      </c>
      <c r="I68" s="1022" t="s">
        <v>248</v>
      </c>
      <c r="J68" s="1023"/>
      <c r="K68" s="1029"/>
      <c r="L68" s="1023" t="s">
        <v>249</v>
      </c>
      <c r="M68" s="1023"/>
      <c r="N68" s="1023"/>
      <c r="O68" s="1022" t="s">
        <v>250</v>
      </c>
      <c r="P68" s="1023"/>
      <c r="Q68" s="1029"/>
      <c r="R68" s="1023" t="s">
        <v>251</v>
      </c>
      <c r="S68" s="1023"/>
      <c r="T68" s="1023"/>
    </row>
    <row r="69" spans="1:32" ht="42" x14ac:dyDescent="0.15">
      <c r="A69" s="1014"/>
      <c r="B69" s="1017"/>
      <c r="C69" s="1024"/>
      <c r="D69" s="164" t="s">
        <v>93</v>
      </c>
      <c r="E69" s="164" t="s">
        <v>94</v>
      </c>
      <c r="F69" s="164" t="s">
        <v>95</v>
      </c>
      <c r="G69" s="1027"/>
      <c r="H69" s="1028"/>
      <c r="I69" s="165" t="s">
        <v>99</v>
      </c>
      <c r="J69" s="451" t="s">
        <v>100</v>
      </c>
      <c r="K69" s="452" t="s">
        <v>101</v>
      </c>
      <c r="L69" s="454" t="s">
        <v>99</v>
      </c>
      <c r="M69" s="451" t="s">
        <v>100</v>
      </c>
      <c r="N69" s="453" t="s">
        <v>101</v>
      </c>
      <c r="O69" s="166" t="s">
        <v>252</v>
      </c>
      <c r="P69" s="451" t="s">
        <v>100</v>
      </c>
      <c r="Q69" s="452" t="s">
        <v>101</v>
      </c>
      <c r="R69" s="450" t="s">
        <v>99</v>
      </c>
      <c r="S69" s="451" t="s">
        <v>100</v>
      </c>
      <c r="T69" s="453" t="s">
        <v>101</v>
      </c>
    </row>
    <row r="70" spans="1:32" ht="15.4" customHeight="1" x14ac:dyDescent="0.15">
      <c r="A70" s="182"/>
      <c r="B70" s="1030" t="s">
        <v>281</v>
      </c>
      <c r="C70" s="183"/>
      <c r="D70" s="184"/>
      <c r="E70" s="184"/>
      <c r="F70" s="184"/>
      <c r="G70" s="185"/>
      <c r="H70" s="186"/>
      <c r="I70" s="41">
        <f>SUM(L70,O70,R70)</f>
        <v>23</v>
      </c>
      <c r="J70" s="222"/>
      <c r="K70" s="223"/>
      <c r="L70" s="224">
        <f>'[4]data（並び替え不可）'!X33</f>
        <v>6</v>
      </c>
      <c r="M70" s="222"/>
      <c r="N70" s="225"/>
      <c r="O70" s="226">
        <f>'[4]data（並び替え不可）'!Y33</f>
        <v>7</v>
      </c>
      <c r="P70" s="222"/>
      <c r="Q70" s="223"/>
      <c r="R70" s="224">
        <f>'[4]data（並び替え不可）'!Z33</f>
        <v>10</v>
      </c>
      <c r="S70" s="222"/>
      <c r="T70" s="225"/>
    </row>
    <row r="71" spans="1:32" ht="15.4" customHeight="1" x14ac:dyDescent="0.15">
      <c r="A71" s="187">
        <v>32</v>
      </c>
      <c r="B71" s="1031"/>
      <c r="C71" s="188">
        <f>SUM(D71:H71)</f>
        <v>31</v>
      </c>
      <c r="D71" s="189">
        <f>'[4]data（並び替え不可）'!H33</f>
        <v>8</v>
      </c>
      <c r="E71" s="189">
        <f>'[4]data（並び替え不可）'!I33</f>
        <v>8</v>
      </c>
      <c r="F71" s="189">
        <f>'[4]data（並び替え不可）'!J33</f>
        <v>10</v>
      </c>
      <c r="G71" s="190">
        <f>'[4]data（並び替え不可）'!K33</f>
        <v>0</v>
      </c>
      <c r="H71" s="191">
        <f>'[4]data（並び替え不可）'!L33</f>
        <v>5</v>
      </c>
      <c r="I71" s="42">
        <f>SUM(J71:K71)</f>
        <v>900</v>
      </c>
      <c r="J71" s="189">
        <f>SUM(M71,P71,S71)</f>
        <v>462</v>
      </c>
      <c r="K71" s="190">
        <f>SUM(N71,Q71,T71)</f>
        <v>438</v>
      </c>
      <c r="L71" s="188">
        <f>SUM(M71:N71)</f>
        <v>280</v>
      </c>
      <c r="M71" s="189">
        <f>'[4]data（並び替え不可）'!Q33</f>
        <v>151</v>
      </c>
      <c r="N71" s="191">
        <f>'[4]data（並び替え不可）'!R33</f>
        <v>129</v>
      </c>
      <c r="O71" s="192">
        <f>SUM(P71:Q71)</f>
        <v>287</v>
      </c>
      <c r="P71" s="189">
        <f>'[4]data（並び替え不可）'!S33</f>
        <v>146</v>
      </c>
      <c r="Q71" s="190">
        <f>'[4]data（並び替え不可）'!T33</f>
        <v>141</v>
      </c>
      <c r="R71" s="188">
        <f>SUM(S71:T71)</f>
        <v>333</v>
      </c>
      <c r="S71" s="189">
        <f>'[4]data（並び替え不可）'!U33</f>
        <v>165</v>
      </c>
      <c r="T71" s="191">
        <f>'[4]data（並び替え不可）'!V33</f>
        <v>168</v>
      </c>
    </row>
    <row r="72" spans="1:32" ht="15.4" customHeight="1" x14ac:dyDescent="0.15">
      <c r="A72" s="193"/>
      <c r="B72" s="1032" t="s">
        <v>282</v>
      </c>
      <c r="C72" s="194"/>
      <c r="D72" s="195"/>
      <c r="E72" s="195"/>
      <c r="F72" s="195"/>
      <c r="G72" s="196"/>
      <c r="H72" s="197"/>
      <c r="I72" s="43">
        <f>SUM(L72,O72,R72)</f>
        <v>24</v>
      </c>
      <c r="J72" s="198"/>
      <c r="K72" s="199"/>
      <c r="L72" s="200">
        <f>'[4]data（並び替え不可）'!X34</f>
        <v>9</v>
      </c>
      <c r="M72" s="198"/>
      <c r="N72" s="201"/>
      <c r="O72" s="202">
        <f>'[4]data（並び替え不可）'!Y34</f>
        <v>11</v>
      </c>
      <c r="P72" s="198"/>
      <c r="Q72" s="199"/>
      <c r="R72" s="200">
        <f>'[4]data（並び替え不可）'!Z34</f>
        <v>4</v>
      </c>
      <c r="S72" s="198"/>
      <c r="T72" s="201"/>
    </row>
    <row r="73" spans="1:32" ht="15.4" customHeight="1" x14ac:dyDescent="0.15">
      <c r="A73" s="176">
        <v>33</v>
      </c>
      <c r="B73" s="1032"/>
      <c r="C73" s="177">
        <f>SUM(D73:H73)</f>
        <v>38</v>
      </c>
      <c r="D73" s="178">
        <f>'[4]data（並び替え不可）'!H34</f>
        <v>11</v>
      </c>
      <c r="E73" s="178">
        <f>'[4]data（並び替え不可）'!I34</f>
        <v>10</v>
      </c>
      <c r="F73" s="178">
        <f>'[4]data（並び替え不可）'!J34</f>
        <v>12</v>
      </c>
      <c r="G73" s="179">
        <f>'[4]data（並び替え不可）'!K34</f>
        <v>0</v>
      </c>
      <c r="H73" s="180">
        <f>'[4]data（並び替え不可）'!L34</f>
        <v>5</v>
      </c>
      <c r="I73" s="40">
        <f>SUM(J73:K73)</f>
        <v>1138</v>
      </c>
      <c r="J73" s="178">
        <f>SUM(M73,P73,S73)</f>
        <v>579</v>
      </c>
      <c r="K73" s="179">
        <f>SUM(N73,Q73,T73)</f>
        <v>559</v>
      </c>
      <c r="L73" s="177">
        <f>SUM(M73:N73)</f>
        <v>384</v>
      </c>
      <c r="M73" s="178">
        <f>'[4]data（並び替え不可）'!Q34</f>
        <v>198</v>
      </c>
      <c r="N73" s="180">
        <f>'[4]data（並び替え不可）'!R34</f>
        <v>186</v>
      </c>
      <c r="O73" s="181">
        <f>SUM(P73:Q73)</f>
        <v>351</v>
      </c>
      <c r="P73" s="178">
        <f>'[4]data（並び替え不可）'!S34</f>
        <v>188</v>
      </c>
      <c r="Q73" s="179">
        <f>'[4]data（並び替え不可）'!T34</f>
        <v>163</v>
      </c>
      <c r="R73" s="177">
        <f>SUM(S73:T73)</f>
        <v>403</v>
      </c>
      <c r="S73" s="178">
        <f>'[4]data（並び替え不可）'!U34</f>
        <v>193</v>
      </c>
      <c r="T73" s="180">
        <f>'[4]data（並び替え不可）'!V34</f>
        <v>210</v>
      </c>
    </row>
    <row r="74" spans="1:32" ht="15.4" customHeight="1" x14ac:dyDescent="0.15">
      <c r="A74" s="182"/>
      <c r="B74" s="1030" t="s">
        <v>283</v>
      </c>
      <c r="C74" s="183"/>
      <c r="D74" s="184"/>
      <c r="E74" s="184"/>
      <c r="F74" s="184"/>
      <c r="G74" s="185"/>
      <c r="H74" s="186"/>
      <c r="I74" s="41">
        <f>SUM(L74,O74,R74)</f>
        <v>3</v>
      </c>
      <c r="J74" s="222"/>
      <c r="K74" s="223"/>
      <c r="L74" s="224">
        <f>'[4]data（並び替え不可）'!X35</f>
        <v>1</v>
      </c>
      <c r="M74" s="222"/>
      <c r="N74" s="225"/>
      <c r="O74" s="226">
        <f>'[4]data（並び替え不可）'!Y35</f>
        <v>1</v>
      </c>
      <c r="P74" s="222"/>
      <c r="Q74" s="223"/>
      <c r="R74" s="224">
        <f>'[4]data（並び替え不可）'!Z35</f>
        <v>1</v>
      </c>
      <c r="S74" s="222"/>
      <c r="T74" s="225"/>
    </row>
    <row r="75" spans="1:32" ht="15.4" customHeight="1" x14ac:dyDescent="0.15">
      <c r="A75" s="187">
        <v>34</v>
      </c>
      <c r="B75" s="1031"/>
      <c r="C75" s="188">
        <f>SUM(D75:H75)</f>
        <v>4</v>
      </c>
      <c r="D75" s="189">
        <f>'[4]data（並び替え不可）'!H35</f>
        <v>1</v>
      </c>
      <c r="E75" s="189">
        <f>'[4]data（並び替え不可）'!I35</f>
        <v>1</v>
      </c>
      <c r="F75" s="189">
        <f>'[4]data（並び替え不可）'!J35</f>
        <v>1</v>
      </c>
      <c r="G75" s="190">
        <f>'[4]data（並び替え不可）'!K35</f>
        <v>0</v>
      </c>
      <c r="H75" s="191">
        <f>'[4]data（並び替え不可）'!L35</f>
        <v>1</v>
      </c>
      <c r="I75" s="42">
        <f>SUM(J75:K75)</f>
        <v>49</v>
      </c>
      <c r="J75" s="189">
        <f>SUM(M75,P75,S75)</f>
        <v>31</v>
      </c>
      <c r="K75" s="190">
        <f>SUM(N75,Q75,T75)</f>
        <v>18</v>
      </c>
      <c r="L75" s="188">
        <f>SUM(M75:N75)</f>
        <v>16</v>
      </c>
      <c r="M75" s="189">
        <f>'[4]data（並び替え不可）'!Q35</f>
        <v>11</v>
      </c>
      <c r="N75" s="191">
        <f>'[4]data（並び替え不可）'!R35</f>
        <v>5</v>
      </c>
      <c r="O75" s="192">
        <f>SUM(P75:Q75)</f>
        <v>17</v>
      </c>
      <c r="P75" s="189">
        <f>'[4]data（並び替え不可）'!S35</f>
        <v>9</v>
      </c>
      <c r="Q75" s="190">
        <f>'[4]data（並び替え不可）'!T35</f>
        <v>8</v>
      </c>
      <c r="R75" s="188">
        <f>SUM(S75:T75)</f>
        <v>16</v>
      </c>
      <c r="S75" s="189">
        <f>'[4]data（並び替え不可）'!U35</f>
        <v>11</v>
      </c>
      <c r="T75" s="191">
        <f>'[4]data（並び替え不可）'!V35</f>
        <v>5</v>
      </c>
    </row>
    <row r="76" spans="1:32" ht="15.4" customHeight="1" x14ac:dyDescent="0.15">
      <c r="A76" s="176"/>
      <c r="B76" s="1032" t="s">
        <v>284</v>
      </c>
      <c r="C76" s="177"/>
      <c r="D76" s="178"/>
      <c r="E76" s="178"/>
      <c r="F76" s="178"/>
      <c r="G76" s="179"/>
      <c r="H76" s="180"/>
      <c r="I76" s="43">
        <f>SUM(L76,O76,R76)</f>
        <v>17</v>
      </c>
      <c r="J76" s="203"/>
      <c r="K76" s="204"/>
      <c r="L76" s="205">
        <f>'[4]data（並び替え不可）'!X37</f>
        <v>10</v>
      </c>
      <c r="M76" s="203"/>
      <c r="N76" s="206"/>
      <c r="O76" s="207">
        <f>'[4]data（並び替え不可）'!Y37</f>
        <v>6</v>
      </c>
      <c r="P76" s="203"/>
      <c r="Q76" s="204"/>
      <c r="R76" s="205">
        <f>'[4]data（並び替え不可）'!Z37</f>
        <v>1</v>
      </c>
      <c r="S76" s="203"/>
      <c r="T76" s="206"/>
    </row>
    <row r="77" spans="1:32" ht="15.4" customHeight="1" x14ac:dyDescent="0.15">
      <c r="A77" s="176">
        <v>35</v>
      </c>
      <c r="B77" s="1032"/>
      <c r="C77" s="177">
        <f>SUM(D77:H77)</f>
        <v>26</v>
      </c>
      <c r="D77" s="178">
        <f>'[4]data（並び替え不可）'!H37</f>
        <v>7</v>
      </c>
      <c r="E77" s="178">
        <f>'[4]data（並び替え不可）'!I37</f>
        <v>8</v>
      </c>
      <c r="F77" s="178">
        <f>'[4]data（並び替え不可）'!J37</f>
        <v>8</v>
      </c>
      <c r="G77" s="179">
        <f>'[4]data（並び替え不可）'!K37</f>
        <v>0</v>
      </c>
      <c r="H77" s="180">
        <f>'[4]data（並び替え不可）'!L37</f>
        <v>3</v>
      </c>
      <c r="I77" s="40">
        <f>SUM(J77:K77)</f>
        <v>788</v>
      </c>
      <c r="J77" s="178">
        <f>SUM(M77,P77,S77)</f>
        <v>414</v>
      </c>
      <c r="K77" s="179">
        <f>SUM(N77,Q77,T77)</f>
        <v>374</v>
      </c>
      <c r="L77" s="177">
        <f>SUM(M77:N77)</f>
        <v>247</v>
      </c>
      <c r="M77" s="178">
        <f>'[4]data（並び替え不可）'!Q37</f>
        <v>123</v>
      </c>
      <c r="N77" s="180">
        <f>'[4]data（並び替え不可）'!R37</f>
        <v>124</v>
      </c>
      <c r="O77" s="181">
        <f>SUM(P77:Q77)</f>
        <v>269</v>
      </c>
      <c r="P77" s="178">
        <f>'[4]data（並び替え不可）'!S37</f>
        <v>150</v>
      </c>
      <c r="Q77" s="179">
        <f>'[4]data（並び替え不可）'!T37</f>
        <v>119</v>
      </c>
      <c r="R77" s="177">
        <f>SUM(S77:T77)</f>
        <v>272</v>
      </c>
      <c r="S77" s="178">
        <f>'[4]data（並び替え不可）'!U37</f>
        <v>141</v>
      </c>
      <c r="T77" s="180">
        <f>'[4]data（並び替え不可）'!V37</f>
        <v>131</v>
      </c>
    </row>
    <row r="78" spans="1:32" ht="15.4" customHeight="1" x14ac:dyDescent="0.15">
      <c r="A78" s="182"/>
      <c r="B78" s="1030" t="s">
        <v>285</v>
      </c>
      <c r="C78" s="183"/>
      <c r="D78" s="184"/>
      <c r="E78" s="184"/>
      <c r="F78" s="184"/>
      <c r="G78" s="185"/>
      <c r="H78" s="186"/>
      <c r="I78" s="41">
        <f>SUM(L78,O78,R78)</f>
        <v>0</v>
      </c>
      <c r="J78" s="222"/>
      <c r="K78" s="223"/>
      <c r="L78" s="224">
        <f>'[4]data（並び替え不可）'!X38</f>
        <v>0</v>
      </c>
      <c r="M78" s="222"/>
      <c r="N78" s="225"/>
      <c r="O78" s="226">
        <f>'[4]data（並び替え不可）'!Y38</f>
        <v>0</v>
      </c>
      <c r="P78" s="222"/>
      <c r="Q78" s="223"/>
      <c r="R78" s="224">
        <f>'[4]data（並び替え不可）'!Z38</f>
        <v>0</v>
      </c>
      <c r="S78" s="222"/>
      <c r="T78" s="225"/>
    </row>
    <row r="79" spans="1:32" ht="15.4" customHeight="1" x14ac:dyDescent="0.15">
      <c r="A79" s="187">
        <v>36</v>
      </c>
      <c r="B79" s="1031"/>
      <c r="C79" s="188">
        <f>SUM(D79:H79)</f>
        <v>2</v>
      </c>
      <c r="D79" s="189">
        <f>'[4]data（並び替え不可）'!H38</f>
        <v>1</v>
      </c>
      <c r="E79" s="189">
        <f>'[4]data（並び替え不可）'!I38</f>
        <v>0</v>
      </c>
      <c r="F79" s="189">
        <f>'[4]data（並び替え不可）'!J38</f>
        <v>1</v>
      </c>
      <c r="G79" s="190">
        <f>'[4]data（並び替え不可）'!K38</f>
        <v>0</v>
      </c>
      <c r="H79" s="191">
        <f>'[4]data（並び替え不可）'!L38</f>
        <v>0</v>
      </c>
      <c r="I79" s="42">
        <f>SUM(J79:K79)</f>
        <v>4</v>
      </c>
      <c r="J79" s="189">
        <f>SUM(M79,P79,S79)</f>
        <v>3</v>
      </c>
      <c r="K79" s="190">
        <f>SUM(N79,Q79,T79)</f>
        <v>1</v>
      </c>
      <c r="L79" s="188">
        <f>SUM(M79:N79)</f>
        <v>1</v>
      </c>
      <c r="M79" s="189">
        <f>'[4]data（並び替え不可）'!Q38</f>
        <v>1</v>
      </c>
      <c r="N79" s="191">
        <f>'[4]data（並び替え不可）'!R38</f>
        <v>0</v>
      </c>
      <c r="O79" s="192">
        <f>SUM(P79:Q79)</f>
        <v>0</v>
      </c>
      <c r="P79" s="189">
        <f>'[4]data（並び替え不可）'!S38</f>
        <v>0</v>
      </c>
      <c r="Q79" s="190">
        <f>'[4]data（並び替え不可）'!T38</f>
        <v>0</v>
      </c>
      <c r="R79" s="188">
        <f>SUM(S79:T79)</f>
        <v>3</v>
      </c>
      <c r="S79" s="189">
        <f>'[4]data（並び替え不可）'!U38</f>
        <v>2</v>
      </c>
      <c r="T79" s="191">
        <f>'[4]data（並び替え不可）'!V38</f>
        <v>1</v>
      </c>
    </row>
    <row r="80" spans="1:32" ht="15.4" customHeight="1" x14ac:dyDescent="0.15">
      <c r="A80" s="182"/>
      <c r="B80" s="1030" t="s">
        <v>286</v>
      </c>
      <c r="C80" s="183"/>
      <c r="D80" s="184"/>
      <c r="E80" s="184"/>
      <c r="F80" s="184"/>
      <c r="G80" s="185"/>
      <c r="H80" s="186"/>
      <c r="I80" s="41">
        <f>SUM(L80,O80,R80)</f>
        <v>15</v>
      </c>
      <c r="J80" s="222"/>
      <c r="K80" s="223"/>
      <c r="L80" s="224">
        <f>'[4]data（並び替え不可）'!X39</f>
        <v>4</v>
      </c>
      <c r="M80" s="222"/>
      <c r="N80" s="225"/>
      <c r="O80" s="226">
        <f>'[4]data（並び替え不可）'!Y39</f>
        <v>5</v>
      </c>
      <c r="P80" s="222"/>
      <c r="Q80" s="223"/>
      <c r="R80" s="224">
        <f>'[4]data（並び替え不可）'!Z39</f>
        <v>6</v>
      </c>
      <c r="S80" s="222"/>
      <c r="T80" s="225"/>
    </row>
    <row r="81" spans="1:20" ht="15.4" customHeight="1" x14ac:dyDescent="0.15">
      <c r="A81" s="187">
        <v>37</v>
      </c>
      <c r="B81" s="1031"/>
      <c r="C81" s="188">
        <f>SUM(D81:H81)</f>
        <v>18</v>
      </c>
      <c r="D81" s="189">
        <f>'[4]data（並び替え不可）'!H39</f>
        <v>5</v>
      </c>
      <c r="E81" s="189">
        <f>'[4]data（並び替え不可）'!I39</f>
        <v>5</v>
      </c>
      <c r="F81" s="189">
        <f>'[4]data（並び替え不可）'!J39</f>
        <v>4</v>
      </c>
      <c r="G81" s="190">
        <f>'[4]data（並び替え不可）'!K39</f>
        <v>0</v>
      </c>
      <c r="H81" s="191">
        <f>'[4]data（並び替え不可）'!L39</f>
        <v>4</v>
      </c>
      <c r="I81" s="42">
        <f>SUM(J81:K81)</f>
        <v>476</v>
      </c>
      <c r="J81" s="189">
        <f>SUM(M81,P81,S81)</f>
        <v>232</v>
      </c>
      <c r="K81" s="190">
        <f>SUM(N81,Q81,T81)</f>
        <v>244</v>
      </c>
      <c r="L81" s="188">
        <f>SUM(M81:N81)</f>
        <v>175</v>
      </c>
      <c r="M81" s="189">
        <f>'[4]data（並び替え不可）'!Q39</f>
        <v>87</v>
      </c>
      <c r="N81" s="191">
        <f>'[4]data（並び替え不可）'!R39</f>
        <v>88</v>
      </c>
      <c r="O81" s="192">
        <f>SUM(P81:Q81)</f>
        <v>160</v>
      </c>
      <c r="P81" s="189">
        <f>'[4]data（並び替え不可）'!S39</f>
        <v>75</v>
      </c>
      <c r="Q81" s="190">
        <f>'[4]data（並び替え不可）'!T39</f>
        <v>85</v>
      </c>
      <c r="R81" s="188">
        <f>SUM(S81:T81)</f>
        <v>141</v>
      </c>
      <c r="S81" s="189">
        <f>'[4]data（並び替え不可）'!U39</f>
        <v>70</v>
      </c>
      <c r="T81" s="191">
        <f>'[4]data（並び替え不可）'!V39</f>
        <v>71</v>
      </c>
    </row>
    <row r="82" spans="1:20" ht="15.4" customHeight="1" x14ac:dyDescent="0.15">
      <c r="A82" s="176"/>
      <c r="B82" s="1032" t="s">
        <v>287</v>
      </c>
      <c r="C82" s="177"/>
      <c r="D82" s="178"/>
      <c r="E82" s="178"/>
      <c r="F82" s="178"/>
      <c r="G82" s="179"/>
      <c r="H82" s="180"/>
      <c r="I82" s="43">
        <f>SUM(L82,O82,R82)</f>
        <v>20</v>
      </c>
      <c r="J82" s="203"/>
      <c r="K82" s="204"/>
      <c r="L82" s="205">
        <f>'[4]data（並び替え不可）'!X40</f>
        <v>5</v>
      </c>
      <c r="M82" s="203"/>
      <c r="N82" s="206"/>
      <c r="O82" s="207">
        <f>'[4]data（並び替え不可）'!Y40</f>
        <v>4</v>
      </c>
      <c r="P82" s="203"/>
      <c r="Q82" s="204"/>
      <c r="R82" s="205">
        <f>'[4]data（並び替え不可）'!Z40</f>
        <v>11</v>
      </c>
      <c r="S82" s="203"/>
      <c r="T82" s="206"/>
    </row>
    <row r="83" spans="1:20" ht="15.4" customHeight="1" x14ac:dyDescent="0.15">
      <c r="A83" s="187">
        <v>38</v>
      </c>
      <c r="B83" s="1031"/>
      <c r="C83" s="188">
        <f>SUM(D83:H83)</f>
        <v>16</v>
      </c>
      <c r="D83" s="189">
        <f>'[4]data（並び替え不可）'!H40</f>
        <v>4</v>
      </c>
      <c r="E83" s="189">
        <f>'[4]data（並び替え不可）'!I40</f>
        <v>4</v>
      </c>
      <c r="F83" s="189">
        <f>'[4]data（並び替え不可）'!J40</f>
        <v>4</v>
      </c>
      <c r="G83" s="190">
        <f>'[4]data（並び替え不可）'!K40</f>
        <v>0</v>
      </c>
      <c r="H83" s="191">
        <f>'[4]data（並び替え不可）'!L40</f>
        <v>4</v>
      </c>
      <c r="I83" s="42">
        <f>SUM(J83:K83)</f>
        <v>395</v>
      </c>
      <c r="J83" s="189">
        <f>SUM(M83,P83,S83)</f>
        <v>199</v>
      </c>
      <c r="K83" s="190">
        <f>SUM(N83,Q83,T83)</f>
        <v>196</v>
      </c>
      <c r="L83" s="188">
        <f>SUM(M83:N83)</f>
        <v>130</v>
      </c>
      <c r="M83" s="189">
        <f>'[4]data（並び替え不可）'!Q40</f>
        <v>58</v>
      </c>
      <c r="N83" s="191">
        <f>'[4]data（並び替え不可）'!R40</f>
        <v>72</v>
      </c>
      <c r="O83" s="192">
        <f>SUM(P83:Q83)</f>
        <v>119</v>
      </c>
      <c r="P83" s="189">
        <f>'[4]data（並び替え不可）'!S40</f>
        <v>60</v>
      </c>
      <c r="Q83" s="190">
        <f>'[4]data（並び替え不可）'!T40</f>
        <v>59</v>
      </c>
      <c r="R83" s="188">
        <f>SUM(S83:T83)</f>
        <v>146</v>
      </c>
      <c r="S83" s="189">
        <f>'[4]data（並び替え不可）'!U40</f>
        <v>81</v>
      </c>
      <c r="T83" s="191">
        <f>'[4]data（並び替え不可）'!V40</f>
        <v>65</v>
      </c>
    </row>
    <row r="84" spans="1:20" ht="15.4" customHeight="1" x14ac:dyDescent="0.15">
      <c r="A84" s="193"/>
      <c r="B84" s="1032" t="s">
        <v>288</v>
      </c>
      <c r="C84" s="194"/>
      <c r="D84" s="195"/>
      <c r="E84" s="195"/>
      <c r="F84" s="195"/>
      <c r="G84" s="196"/>
      <c r="H84" s="197"/>
      <c r="I84" s="43">
        <f>SUM(L84,O84,R84)</f>
        <v>0</v>
      </c>
      <c r="J84" s="198"/>
      <c r="K84" s="199"/>
      <c r="L84" s="200">
        <f>'[4]data（並び替え不可）'!X36</f>
        <v>0</v>
      </c>
      <c r="M84" s="198"/>
      <c r="N84" s="201"/>
      <c r="O84" s="202">
        <f>'[4]data（並び替え不可）'!Y36</f>
        <v>0</v>
      </c>
      <c r="P84" s="198"/>
      <c r="Q84" s="199"/>
      <c r="R84" s="200">
        <f>'[4]data（並び替え不可）'!Z36</f>
        <v>0</v>
      </c>
      <c r="S84" s="198"/>
      <c r="T84" s="201"/>
    </row>
    <row r="85" spans="1:20" ht="15.4" customHeight="1" x14ac:dyDescent="0.15">
      <c r="A85" s="176">
        <v>39</v>
      </c>
      <c r="B85" s="1032"/>
      <c r="C85" s="177">
        <f>SUM(D85:H85)</f>
        <v>3</v>
      </c>
      <c r="D85" s="178">
        <f>'[4]data（並び替え不可）'!H36</f>
        <v>1</v>
      </c>
      <c r="E85" s="178">
        <f>'[4]data（並び替え不可）'!I36</f>
        <v>1</v>
      </c>
      <c r="F85" s="178">
        <f>'[4]data（並び替え不可）'!J36</f>
        <v>1</v>
      </c>
      <c r="G85" s="179">
        <f>'[4]data（並び替え不可）'!K36</f>
        <v>0</v>
      </c>
      <c r="H85" s="180">
        <f>'[4]data（並び替え不可）'!L36</f>
        <v>0</v>
      </c>
      <c r="I85" s="40">
        <f>SUM(J85:K85)</f>
        <v>4</v>
      </c>
      <c r="J85" s="178">
        <f>SUM(M85,P85,S85)</f>
        <v>0</v>
      </c>
      <c r="K85" s="179">
        <f>SUM(N85,Q85,T85)</f>
        <v>4</v>
      </c>
      <c r="L85" s="177">
        <f>SUM(M85:N85)</f>
        <v>2</v>
      </c>
      <c r="M85" s="178">
        <f>'[4]data（並び替え不可）'!Q36</f>
        <v>0</v>
      </c>
      <c r="N85" s="180">
        <f>'[4]data（並び替え不可）'!R36</f>
        <v>2</v>
      </c>
      <c r="O85" s="181">
        <f>SUM(P85:Q85)</f>
        <v>1</v>
      </c>
      <c r="P85" s="178">
        <f>'[4]data（並び替え不可）'!S36</f>
        <v>0</v>
      </c>
      <c r="Q85" s="179">
        <f>'[4]data（並び替え不可）'!T36</f>
        <v>1</v>
      </c>
      <c r="R85" s="177">
        <f>SUM(S85:T85)</f>
        <v>1</v>
      </c>
      <c r="S85" s="178">
        <f>'[4]data（並び替え不可）'!U36</f>
        <v>0</v>
      </c>
      <c r="T85" s="180">
        <f>'[4]data（並び替え不可）'!V36</f>
        <v>1</v>
      </c>
    </row>
    <row r="86" spans="1:20" ht="15.4" customHeight="1" x14ac:dyDescent="0.15">
      <c r="A86" s="182"/>
      <c r="B86" s="1030" t="s">
        <v>289</v>
      </c>
      <c r="C86" s="183"/>
      <c r="D86" s="184"/>
      <c r="E86" s="184"/>
      <c r="F86" s="184"/>
      <c r="G86" s="185"/>
      <c r="H86" s="186"/>
      <c r="I86" s="41">
        <f>SUM(L86,O86,R86)</f>
        <v>10</v>
      </c>
      <c r="J86" s="222"/>
      <c r="K86" s="223"/>
      <c r="L86" s="224">
        <f>'[4]data（並び替え不可）'!X70</f>
        <v>1</v>
      </c>
      <c r="M86" s="222"/>
      <c r="N86" s="225"/>
      <c r="O86" s="226">
        <f>'[4]data（並び替え不可）'!Y70</f>
        <v>4</v>
      </c>
      <c r="P86" s="222"/>
      <c r="Q86" s="223"/>
      <c r="R86" s="224">
        <f>'[4]data（並び替え不可）'!Z70</f>
        <v>5</v>
      </c>
      <c r="S86" s="222"/>
      <c r="T86" s="225"/>
    </row>
    <row r="87" spans="1:20" ht="15.4" customHeight="1" x14ac:dyDescent="0.15">
      <c r="A87" s="187">
        <v>40</v>
      </c>
      <c r="B87" s="1031"/>
      <c r="C87" s="188">
        <f>SUM(D87:H87)</f>
        <v>10</v>
      </c>
      <c r="D87" s="189">
        <f>'[4]data（並び替え不可）'!H70</f>
        <v>2</v>
      </c>
      <c r="E87" s="189">
        <f>'[4]data（並び替え不可）'!I70</f>
        <v>2</v>
      </c>
      <c r="F87" s="189">
        <f>'[4]data（並び替え不可）'!J70</f>
        <v>3</v>
      </c>
      <c r="G87" s="190">
        <f>'[4]data（並び替え不可）'!K70</f>
        <v>0</v>
      </c>
      <c r="H87" s="191">
        <f>'[4]data（並び替え不可）'!L70</f>
        <v>3</v>
      </c>
      <c r="I87" s="42">
        <f>SUM(J87:K87)</f>
        <v>206</v>
      </c>
      <c r="J87" s="189">
        <f>SUM(M87,P87,S87)</f>
        <v>101</v>
      </c>
      <c r="K87" s="190">
        <f>SUM(N87,Q87,T87)</f>
        <v>105</v>
      </c>
      <c r="L87" s="188">
        <f>SUM(M87:N87)</f>
        <v>62</v>
      </c>
      <c r="M87" s="189">
        <f>'[4]data（並び替え不可）'!Q70</f>
        <v>30</v>
      </c>
      <c r="N87" s="191">
        <f>'[4]data（並び替え不可）'!R70</f>
        <v>32</v>
      </c>
      <c r="O87" s="192">
        <f>SUM(P87:Q87)</f>
        <v>63</v>
      </c>
      <c r="P87" s="189">
        <f>'[4]data（並び替え不可）'!S70</f>
        <v>31</v>
      </c>
      <c r="Q87" s="190">
        <f>'[4]data（並び替え不可）'!T70</f>
        <v>32</v>
      </c>
      <c r="R87" s="188">
        <f>SUM(S87:T87)</f>
        <v>81</v>
      </c>
      <c r="S87" s="189">
        <f>'[4]data（並び替え不可）'!U70</f>
        <v>40</v>
      </c>
      <c r="T87" s="191">
        <f>'[4]data（並び替え不可）'!V70</f>
        <v>41</v>
      </c>
    </row>
    <row r="88" spans="1:20" ht="15.4" customHeight="1" x14ac:dyDescent="0.15">
      <c r="A88" s="182"/>
      <c r="B88" s="1030" t="s">
        <v>290</v>
      </c>
      <c r="C88" s="183"/>
      <c r="D88" s="184"/>
      <c r="E88" s="184"/>
      <c r="F88" s="184"/>
      <c r="G88" s="185"/>
      <c r="H88" s="186"/>
      <c r="I88" s="41">
        <f>SUM(L88,O88,R88)</f>
        <v>58</v>
      </c>
      <c r="J88" s="222"/>
      <c r="K88" s="223"/>
      <c r="L88" s="224">
        <f>'[4]data（並び替え不可）'!X41</f>
        <v>20</v>
      </c>
      <c r="M88" s="222"/>
      <c r="N88" s="225"/>
      <c r="O88" s="226">
        <f>'[4]data（並び替え不可）'!Y41</f>
        <v>20</v>
      </c>
      <c r="P88" s="222"/>
      <c r="Q88" s="223"/>
      <c r="R88" s="224">
        <f>'[4]data（並び替え不可）'!Z41</f>
        <v>18</v>
      </c>
      <c r="S88" s="222"/>
      <c r="T88" s="225"/>
    </row>
    <row r="89" spans="1:20" ht="15.4" customHeight="1" x14ac:dyDescent="0.15">
      <c r="A89" s="187">
        <v>41</v>
      </c>
      <c r="B89" s="1031"/>
      <c r="C89" s="188">
        <f>SUM(D89:H89)</f>
        <v>34</v>
      </c>
      <c r="D89" s="189">
        <f>'[4]data（並び替え不可）'!H41</f>
        <v>8</v>
      </c>
      <c r="E89" s="189">
        <f>'[4]data（並び替え不可）'!I41</f>
        <v>7</v>
      </c>
      <c r="F89" s="189">
        <f>'[4]data（並び替え不可）'!J41</f>
        <v>8</v>
      </c>
      <c r="G89" s="190">
        <f>'[4]data（並び替え不可）'!K41</f>
        <v>0</v>
      </c>
      <c r="H89" s="191">
        <f>'[4]data（並び替え不可）'!L41</f>
        <v>11</v>
      </c>
      <c r="I89" s="42">
        <f>SUM(J89:K89)</f>
        <v>830</v>
      </c>
      <c r="J89" s="189">
        <f>SUM(M89,P89,S89)</f>
        <v>433</v>
      </c>
      <c r="K89" s="190">
        <f>SUM(N89,Q89,T89)</f>
        <v>397</v>
      </c>
      <c r="L89" s="188">
        <f>SUM(M89:N89)</f>
        <v>285</v>
      </c>
      <c r="M89" s="189">
        <f>'[4]data（並び替え不可）'!Q41</f>
        <v>154</v>
      </c>
      <c r="N89" s="191">
        <f>'[4]data（並び替え不可）'!R41</f>
        <v>131</v>
      </c>
      <c r="O89" s="192">
        <f>SUM(P89:Q89)</f>
        <v>255</v>
      </c>
      <c r="P89" s="189">
        <f>'[4]data（並び替え不可）'!S41</f>
        <v>131</v>
      </c>
      <c r="Q89" s="190">
        <f>'[4]data（並び替え不可）'!T41</f>
        <v>124</v>
      </c>
      <c r="R89" s="188">
        <f>SUM(S89:T89)</f>
        <v>290</v>
      </c>
      <c r="S89" s="189">
        <f>'[4]data（並び替え不可）'!U41</f>
        <v>148</v>
      </c>
      <c r="T89" s="191">
        <f>'[4]data（並び替え不可）'!V41</f>
        <v>142</v>
      </c>
    </row>
    <row r="90" spans="1:20" ht="15.4" customHeight="1" x14ac:dyDescent="0.15">
      <c r="A90" s="182"/>
      <c r="B90" s="1030" t="s">
        <v>291</v>
      </c>
      <c r="C90" s="183"/>
      <c r="D90" s="184"/>
      <c r="E90" s="184"/>
      <c r="F90" s="184"/>
      <c r="G90" s="185"/>
      <c r="H90" s="186"/>
      <c r="I90" s="41">
        <f>SUM(L90,O90,R90)</f>
        <v>9</v>
      </c>
      <c r="J90" s="222"/>
      <c r="K90" s="223"/>
      <c r="L90" s="224">
        <f>'[4]data（並び替え不可）'!X42</f>
        <v>4</v>
      </c>
      <c r="M90" s="222"/>
      <c r="N90" s="225"/>
      <c r="O90" s="226">
        <f>'[4]data（並び替え不可）'!Y42</f>
        <v>2</v>
      </c>
      <c r="P90" s="222"/>
      <c r="Q90" s="223"/>
      <c r="R90" s="224">
        <f>'[4]data（並び替え不可）'!Z42</f>
        <v>3</v>
      </c>
      <c r="S90" s="222"/>
      <c r="T90" s="225"/>
    </row>
    <row r="91" spans="1:20" ht="15.4" customHeight="1" x14ac:dyDescent="0.15">
      <c r="A91" s="187">
        <v>42</v>
      </c>
      <c r="B91" s="1031"/>
      <c r="C91" s="188">
        <f>SUM(D91:H91)</f>
        <v>14</v>
      </c>
      <c r="D91" s="189">
        <f>'[4]data（並び替え不可）'!H42</f>
        <v>4</v>
      </c>
      <c r="E91" s="189">
        <f>'[4]data（並び替え不可）'!I42</f>
        <v>4</v>
      </c>
      <c r="F91" s="189">
        <f>'[4]data（並び替え不可）'!J42</f>
        <v>4</v>
      </c>
      <c r="G91" s="190">
        <f>'[4]data（並び替え不可）'!K42</f>
        <v>0</v>
      </c>
      <c r="H91" s="191">
        <f>'[4]data（並び替え不可）'!L42</f>
        <v>2</v>
      </c>
      <c r="I91" s="42">
        <f>SUM(J91:K91)</f>
        <v>340</v>
      </c>
      <c r="J91" s="189">
        <f>SUM(M91,P91,S91)</f>
        <v>175</v>
      </c>
      <c r="K91" s="190">
        <f>SUM(N91,Q91,T91)</f>
        <v>165</v>
      </c>
      <c r="L91" s="188">
        <f>SUM(M91:N91)</f>
        <v>119</v>
      </c>
      <c r="M91" s="189">
        <f>'[4]data（並び替え不可）'!Q42</f>
        <v>68</v>
      </c>
      <c r="N91" s="191">
        <f>'[4]data（並び替え不可）'!R42</f>
        <v>51</v>
      </c>
      <c r="O91" s="192">
        <f>SUM(P91:Q91)</f>
        <v>110</v>
      </c>
      <c r="P91" s="189">
        <f>'[4]data（並び替え不可）'!S42</f>
        <v>51</v>
      </c>
      <c r="Q91" s="190">
        <f>'[4]data（並び替え不可）'!T42</f>
        <v>59</v>
      </c>
      <c r="R91" s="188">
        <f>SUM(S91:T91)</f>
        <v>111</v>
      </c>
      <c r="S91" s="189">
        <f>'[4]data（並び替え不可）'!U42</f>
        <v>56</v>
      </c>
      <c r="T91" s="191">
        <f>'[4]data（並び替え不可）'!V42</f>
        <v>55</v>
      </c>
    </row>
    <row r="92" spans="1:20" ht="15.4" customHeight="1" x14ac:dyDescent="0.15">
      <c r="A92" s="182"/>
      <c r="B92" s="1030" t="s">
        <v>112</v>
      </c>
      <c r="C92" s="183"/>
      <c r="D92" s="184"/>
      <c r="E92" s="184"/>
      <c r="F92" s="184"/>
      <c r="G92" s="185"/>
      <c r="H92" s="186"/>
      <c r="I92" s="41">
        <f>SUM(L92,O92,R92)</f>
        <v>11</v>
      </c>
      <c r="J92" s="222"/>
      <c r="K92" s="223"/>
      <c r="L92" s="224">
        <f>'[4]data（並び替え不可）'!X43</f>
        <v>4</v>
      </c>
      <c r="M92" s="222"/>
      <c r="N92" s="225"/>
      <c r="O92" s="226">
        <f>'[4]data（並び替え不可）'!Y43</f>
        <v>5</v>
      </c>
      <c r="P92" s="222"/>
      <c r="Q92" s="223"/>
      <c r="R92" s="224">
        <f>'[4]data（並び替え不可）'!Z43</f>
        <v>2</v>
      </c>
      <c r="S92" s="222"/>
      <c r="T92" s="225"/>
    </row>
    <row r="93" spans="1:20" ht="15.4" customHeight="1" x14ac:dyDescent="0.15">
      <c r="A93" s="187">
        <v>43</v>
      </c>
      <c r="B93" s="1031"/>
      <c r="C93" s="188">
        <f>SUM(D93:H93)</f>
        <v>23</v>
      </c>
      <c r="D93" s="189">
        <f>'[4]data（並び替え不可）'!H43</f>
        <v>7</v>
      </c>
      <c r="E93" s="189">
        <f>'[4]data（並び替え不可）'!I43</f>
        <v>7</v>
      </c>
      <c r="F93" s="189">
        <f>'[4]data（並び替え不可）'!J43</f>
        <v>7</v>
      </c>
      <c r="G93" s="190">
        <f>'[4]data（並び替え不可）'!K43</f>
        <v>0</v>
      </c>
      <c r="H93" s="191">
        <f>'[4]data（並び替え不可）'!L43</f>
        <v>2</v>
      </c>
      <c r="I93" s="42">
        <f>SUM(J93:K93)</f>
        <v>715</v>
      </c>
      <c r="J93" s="189">
        <f>SUM(M93,P93,S93)</f>
        <v>373</v>
      </c>
      <c r="K93" s="190">
        <f>SUM(N93,Q93,T93)</f>
        <v>342</v>
      </c>
      <c r="L93" s="188">
        <f>SUM(M93:N93)</f>
        <v>248</v>
      </c>
      <c r="M93" s="189">
        <f>'[4]data（並び替え不可）'!Q43</f>
        <v>140</v>
      </c>
      <c r="N93" s="191">
        <f>'[4]data（並び替え不可）'!R43</f>
        <v>108</v>
      </c>
      <c r="O93" s="192">
        <f>SUM(P93:Q93)</f>
        <v>221</v>
      </c>
      <c r="P93" s="189">
        <f>'[4]data（並び替え不可）'!S43</f>
        <v>110</v>
      </c>
      <c r="Q93" s="190">
        <f>'[4]data（並び替え不可）'!T43</f>
        <v>111</v>
      </c>
      <c r="R93" s="188">
        <f>SUM(S93:T93)</f>
        <v>246</v>
      </c>
      <c r="S93" s="189">
        <f>'[4]data（並び替え不可）'!U43</f>
        <v>123</v>
      </c>
      <c r="T93" s="191">
        <f>'[4]data（並び替え不可）'!V43</f>
        <v>123</v>
      </c>
    </row>
    <row r="94" spans="1:20" ht="15.4" customHeight="1" x14ac:dyDescent="0.15">
      <c r="A94" s="182"/>
      <c r="B94" s="1030" t="s">
        <v>292</v>
      </c>
      <c r="C94" s="183"/>
      <c r="D94" s="184"/>
      <c r="E94" s="184"/>
      <c r="F94" s="184"/>
      <c r="G94" s="185"/>
      <c r="H94" s="186"/>
      <c r="I94" s="41">
        <f>SUM(L94,O94,R94)</f>
        <v>29</v>
      </c>
      <c r="J94" s="222"/>
      <c r="K94" s="223"/>
      <c r="L94" s="224">
        <f>'[4]data（並び替え不可）'!X44</f>
        <v>7</v>
      </c>
      <c r="M94" s="222"/>
      <c r="N94" s="225"/>
      <c r="O94" s="226">
        <f>'[4]data（並び替え不可）'!Y44</f>
        <v>9</v>
      </c>
      <c r="P94" s="222"/>
      <c r="Q94" s="223"/>
      <c r="R94" s="224">
        <f>'[4]data（並び替え不可）'!Z44</f>
        <v>13</v>
      </c>
      <c r="S94" s="222"/>
      <c r="T94" s="225"/>
    </row>
    <row r="95" spans="1:20" ht="15.4" customHeight="1" x14ac:dyDescent="0.15">
      <c r="A95" s="187">
        <v>44</v>
      </c>
      <c r="B95" s="1031"/>
      <c r="C95" s="188">
        <f>SUM(D95:H95)</f>
        <v>24</v>
      </c>
      <c r="D95" s="189">
        <f>'[4]data（並び替え不可）'!H44</f>
        <v>6</v>
      </c>
      <c r="E95" s="189">
        <f>'[4]data（並び替え不可）'!I44</f>
        <v>6</v>
      </c>
      <c r="F95" s="189">
        <f>'[4]data（並び替え不可）'!J44</f>
        <v>7</v>
      </c>
      <c r="G95" s="190">
        <f>'[4]data（並び替え不可）'!K44</f>
        <v>0</v>
      </c>
      <c r="H95" s="191">
        <f>'[4]data（並び替え不可）'!L44</f>
        <v>5</v>
      </c>
      <c r="I95" s="42">
        <f>SUM(J95:K95)</f>
        <v>637</v>
      </c>
      <c r="J95" s="189">
        <f>SUM(M95,P95,S95)</f>
        <v>326</v>
      </c>
      <c r="K95" s="190">
        <f>SUM(N95,Q95,T95)</f>
        <v>311</v>
      </c>
      <c r="L95" s="188">
        <f>SUM(M95:N95)</f>
        <v>217</v>
      </c>
      <c r="M95" s="189">
        <f>'[4]data（並び替え不可）'!Q44</f>
        <v>107</v>
      </c>
      <c r="N95" s="191">
        <f>'[4]data（並び替え不可）'!R44</f>
        <v>110</v>
      </c>
      <c r="O95" s="192">
        <f>SUM(P95:Q95)</f>
        <v>193</v>
      </c>
      <c r="P95" s="189">
        <f>'[4]data（並び替え不可）'!S44</f>
        <v>106</v>
      </c>
      <c r="Q95" s="190">
        <f>'[4]data（並び替え不可）'!T44</f>
        <v>87</v>
      </c>
      <c r="R95" s="188">
        <f>SUM(S95:T95)</f>
        <v>227</v>
      </c>
      <c r="S95" s="189">
        <f>'[4]data（並び替え不可）'!U44</f>
        <v>113</v>
      </c>
      <c r="T95" s="191">
        <f>'[4]data（並び替え不可）'!V44</f>
        <v>114</v>
      </c>
    </row>
    <row r="96" spans="1:20" ht="15.4" customHeight="1" x14ac:dyDescent="0.15">
      <c r="A96" s="212"/>
      <c r="B96" s="1030" t="s">
        <v>293</v>
      </c>
      <c r="C96" s="213"/>
      <c r="D96" s="214"/>
      <c r="E96" s="214"/>
      <c r="F96" s="214"/>
      <c r="G96" s="215"/>
      <c r="H96" s="216"/>
      <c r="I96" s="41">
        <f>SUM(L96,O96,R96)</f>
        <v>43</v>
      </c>
      <c r="J96" s="217"/>
      <c r="K96" s="218"/>
      <c r="L96" s="219">
        <f>'[4]data（並び替え不可）'!X45</f>
        <v>13</v>
      </c>
      <c r="M96" s="217"/>
      <c r="N96" s="220"/>
      <c r="O96" s="221">
        <f>'[4]data（並び替え不可）'!Y45</f>
        <v>19</v>
      </c>
      <c r="P96" s="217"/>
      <c r="Q96" s="218"/>
      <c r="R96" s="219">
        <f>'[4]data（並び替え不可）'!Z45</f>
        <v>11</v>
      </c>
      <c r="S96" s="217"/>
      <c r="T96" s="220"/>
    </row>
    <row r="97" spans="1:20" ht="15.4" customHeight="1" x14ac:dyDescent="0.15">
      <c r="A97" s="187">
        <v>45</v>
      </c>
      <c r="B97" s="1031"/>
      <c r="C97" s="188">
        <f>SUM(D97:H97)</f>
        <v>23</v>
      </c>
      <c r="D97" s="189">
        <f>'[4]data（並び替え不可）'!H45</f>
        <v>5</v>
      </c>
      <c r="E97" s="189">
        <f>'[4]data（並び替え不可）'!I45</f>
        <v>5</v>
      </c>
      <c r="F97" s="189">
        <f>'[4]data（並び替え不可）'!J45</f>
        <v>5</v>
      </c>
      <c r="G97" s="190">
        <f>'[4]data（並び替え不可）'!K45</f>
        <v>0</v>
      </c>
      <c r="H97" s="191">
        <f>'[4]data（並び替え不可）'!L45</f>
        <v>8</v>
      </c>
      <c r="I97" s="42">
        <f>SUM(J97:K97)</f>
        <v>514</v>
      </c>
      <c r="J97" s="189">
        <f>SUM(M97,P97,S97)</f>
        <v>277</v>
      </c>
      <c r="K97" s="190">
        <f>SUM(N97,Q97,T97)</f>
        <v>237</v>
      </c>
      <c r="L97" s="188">
        <f>SUM(M97:N97)</f>
        <v>157</v>
      </c>
      <c r="M97" s="189">
        <f>'[4]data（並び替え不可）'!Q45</f>
        <v>80</v>
      </c>
      <c r="N97" s="191">
        <f>'[4]data（並び替え不可）'!R45</f>
        <v>77</v>
      </c>
      <c r="O97" s="192">
        <f>SUM(P97:Q97)</f>
        <v>182</v>
      </c>
      <c r="P97" s="189">
        <f>'[4]data（並び替え不可）'!S45</f>
        <v>97</v>
      </c>
      <c r="Q97" s="190">
        <f>'[4]data（並び替え不可）'!T45</f>
        <v>85</v>
      </c>
      <c r="R97" s="188">
        <f>SUM(S97:T97)</f>
        <v>175</v>
      </c>
      <c r="S97" s="189">
        <f>'[4]data（並び替え不可）'!U45</f>
        <v>100</v>
      </c>
      <c r="T97" s="191">
        <f>'[4]data（並び替え不可）'!V45</f>
        <v>75</v>
      </c>
    </row>
    <row r="98" spans="1:20" ht="15.4" customHeight="1" x14ac:dyDescent="0.15">
      <c r="A98" s="182"/>
      <c r="B98" s="1030" t="s">
        <v>294</v>
      </c>
      <c r="C98" s="183"/>
      <c r="D98" s="184"/>
      <c r="E98" s="184"/>
      <c r="F98" s="184"/>
      <c r="G98" s="185"/>
      <c r="H98" s="186"/>
      <c r="I98" s="41">
        <f>SUM(L98,O98,R98)</f>
        <v>18</v>
      </c>
      <c r="J98" s="222"/>
      <c r="K98" s="223"/>
      <c r="L98" s="224">
        <f>'[4]data（並び替え不可）'!X71</f>
        <v>5</v>
      </c>
      <c r="M98" s="222"/>
      <c r="N98" s="225"/>
      <c r="O98" s="226">
        <f>'[4]data（並び替え不可）'!Y71</f>
        <v>4</v>
      </c>
      <c r="P98" s="222"/>
      <c r="Q98" s="223"/>
      <c r="R98" s="224">
        <f>'[4]data（並び替え不可）'!Z71</f>
        <v>9</v>
      </c>
      <c r="S98" s="222"/>
      <c r="T98" s="225"/>
    </row>
    <row r="99" spans="1:20" ht="15.4" customHeight="1" x14ac:dyDescent="0.15">
      <c r="A99" s="187">
        <v>46</v>
      </c>
      <c r="B99" s="1031"/>
      <c r="C99" s="188">
        <f>SUM(D99:H99)</f>
        <v>14</v>
      </c>
      <c r="D99" s="189">
        <f>'[4]data（並び替え不可）'!H71</f>
        <v>3</v>
      </c>
      <c r="E99" s="189">
        <f>'[4]data（並び替え不可）'!I71</f>
        <v>4</v>
      </c>
      <c r="F99" s="189">
        <f>'[4]data（並び替え不可）'!J71</f>
        <v>3</v>
      </c>
      <c r="G99" s="190">
        <f>'[4]data（並び替え不可）'!K71</f>
        <v>0</v>
      </c>
      <c r="H99" s="191">
        <f>'[4]data（並び替え不可）'!L71</f>
        <v>4</v>
      </c>
      <c r="I99" s="42">
        <f>SUM(J99:K99)</f>
        <v>329</v>
      </c>
      <c r="J99" s="189">
        <f>SUM(M99,P99,S99)</f>
        <v>181</v>
      </c>
      <c r="K99" s="190">
        <f>SUM(N99,Q99,T99)</f>
        <v>148</v>
      </c>
      <c r="L99" s="188">
        <f>SUM(M99:N99)</f>
        <v>108</v>
      </c>
      <c r="M99" s="189">
        <f>'[4]data（並び替え不可）'!Q71</f>
        <v>67</v>
      </c>
      <c r="N99" s="191">
        <f>'[4]data（並び替え不可）'!R71</f>
        <v>41</v>
      </c>
      <c r="O99" s="192">
        <f>SUM(P99:Q99)</f>
        <v>123</v>
      </c>
      <c r="P99" s="189">
        <f>'[4]data（並び替え不可）'!S71</f>
        <v>60</v>
      </c>
      <c r="Q99" s="190">
        <f>'[4]data（並び替え不可）'!T71</f>
        <v>63</v>
      </c>
      <c r="R99" s="188">
        <f>SUM(S99:T99)</f>
        <v>98</v>
      </c>
      <c r="S99" s="189">
        <f>'[4]data（並び替え不可）'!U71</f>
        <v>54</v>
      </c>
      <c r="T99" s="191">
        <f>'[4]data（並び替え不可）'!V71</f>
        <v>44</v>
      </c>
    </row>
    <row r="100" spans="1:20" ht="15.4" customHeight="1" x14ac:dyDescent="0.15">
      <c r="A100" s="182"/>
      <c r="B100" s="1030" t="s">
        <v>295</v>
      </c>
      <c r="C100" s="183"/>
      <c r="D100" s="184"/>
      <c r="E100" s="184"/>
      <c r="F100" s="184"/>
      <c r="G100" s="185"/>
      <c r="H100" s="186"/>
      <c r="I100" s="41">
        <f>SUM(L100,O100,R100)</f>
        <v>25</v>
      </c>
      <c r="J100" s="222"/>
      <c r="K100" s="223"/>
      <c r="L100" s="224">
        <f>'[4]data（並び替え不可）'!X46</f>
        <v>9</v>
      </c>
      <c r="M100" s="222"/>
      <c r="N100" s="225"/>
      <c r="O100" s="226">
        <f>'[4]data（並び替え不可）'!Y46</f>
        <v>9</v>
      </c>
      <c r="P100" s="222"/>
      <c r="Q100" s="223"/>
      <c r="R100" s="224">
        <f>'[4]data（並び替え不可）'!Z46</f>
        <v>7</v>
      </c>
      <c r="S100" s="222"/>
      <c r="T100" s="225"/>
    </row>
    <row r="101" spans="1:20" ht="15.4" customHeight="1" x14ac:dyDescent="0.15">
      <c r="A101" s="187">
        <v>47</v>
      </c>
      <c r="B101" s="1031"/>
      <c r="C101" s="188">
        <f>SUM(D101:H101)</f>
        <v>22</v>
      </c>
      <c r="D101" s="189">
        <f>'[4]data（並び替え不可）'!H46</f>
        <v>6</v>
      </c>
      <c r="E101" s="189">
        <f>'[4]data（並び替え不可）'!I46</f>
        <v>5</v>
      </c>
      <c r="F101" s="189">
        <f>'[4]data（並び替え不可）'!J46</f>
        <v>6</v>
      </c>
      <c r="G101" s="190">
        <f>'[4]data（並び替え不可）'!K46</f>
        <v>0</v>
      </c>
      <c r="H101" s="191">
        <f>'[4]data（並び替え不可）'!L46</f>
        <v>5</v>
      </c>
      <c r="I101" s="42">
        <f>SUM(J101:K101)</f>
        <v>595</v>
      </c>
      <c r="J101" s="189">
        <f>SUM(M101,P101,S101)</f>
        <v>282</v>
      </c>
      <c r="K101" s="190">
        <f>SUM(N101,Q101,T101)</f>
        <v>313</v>
      </c>
      <c r="L101" s="188">
        <f>SUM(M101:N101)</f>
        <v>207</v>
      </c>
      <c r="M101" s="189">
        <f>'[4]data（並び替え不可）'!Q46</f>
        <v>103</v>
      </c>
      <c r="N101" s="191">
        <f>'[4]data（並び替え不可）'!R46</f>
        <v>104</v>
      </c>
      <c r="O101" s="192">
        <f>SUM(P101:Q101)</f>
        <v>182</v>
      </c>
      <c r="P101" s="189">
        <f>'[4]data（並び替え不可）'!S46</f>
        <v>78</v>
      </c>
      <c r="Q101" s="190">
        <f>'[4]data（並び替え不可）'!T46</f>
        <v>104</v>
      </c>
      <c r="R101" s="188">
        <f>SUM(S101:T101)</f>
        <v>206</v>
      </c>
      <c r="S101" s="189">
        <f>'[4]data（並び替え不可）'!U46</f>
        <v>101</v>
      </c>
      <c r="T101" s="191">
        <f>'[4]data（並び替え不可）'!V46</f>
        <v>105</v>
      </c>
    </row>
    <row r="102" spans="1:20" ht="15.4" customHeight="1" x14ac:dyDescent="0.15">
      <c r="A102" s="182"/>
      <c r="B102" s="1030" t="s">
        <v>296</v>
      </c>
      <c r="C102" s="183"/>
      <c r="D102" s="184"/>
      <c r="E102" s="184"/>
      <c r="F102" s="184"/>
      <c r="G102" s="185"/>
      <c r="H102" s="186"/>
      <c r="I102" s="41">
        <f>SUM(L102,O102,R102)</f>
        <v>28</v>
      </c>
      <c r="J102" s="222"/>
      <c r="K102" s="223"/>
      <c r="L102" s="224">
        <f>'[4]data（並び替え不可）'!X47</f>
        <v>6</v>
      </c>
      <c r="M102" s="222"/>
      <c r="N102" s="225"/>
      <c r="O102" s="226">
        <f>'[4]data（並び替え不可）'!Y47</f>
        <v>16</v>
      </c>
      <c r="P102" s="222"/>
      <c r="Q102" s="223"/>
      <c r="R102" s="224">
        <f>'[4]data（並び替え不可）'!Z47</f>
        <v>6</v>
      </c>
      <c r="S102" s="222"/>
      <c r="T102" s="225"/>
    </row>
    <row r="103" spans="1:20" ht="15.4" customHeight="1" x14ac:dyDescent="0.15">
      <c r="A103" s="187">
        <v>48</v>
      </c>
      <c r="B103" s="1031"/>
      <c r="C103" s="188">
        <f>SUM(D103:H103)</f>
        <v>25</v>
      </c>
      <c r="D103" s="189">
        <f>'[4]data（並び替え不可）'!H47</f>
        <v>7</v>
      </c>
      <c r="E103" s="189">
        <f>'[4]data（並び替え不可）'!I47</f>
        <v>7</v>
      </c>
      <c r="F103" s="189">
        <f>'[4]data（並び替え不可）'!J47</f>
        <v>7</v>
      </c>
      <c r="G103" s="190">
        <f>'[4]data（並び替え不可）'!K47</f>
        <v>0</v>
      </c>
      <c r="H103" s="191">
        <f>'[4]data（並び替え不可）'!L47</f>
        <v>4</v>
      </c>
      <c r="I103" s="42">
        <f>SUM(J103:K103)</f>
        <v>715</v>
      </c>
      <c r="J103" s="189">
        <f>SUM(M103,P103,S103)</f>
        <v>356</v>
      </c>
      <c r="K103" s="190">
        <f>SUM(N103,Q103,T103)</f>
        <v>359</v>
      </c>
      <c r="L103" s="188">
        <f>SUM(M103:N103)</f>
        <v>245</v>
      </c>
      <c r="M103" s="189">
        <f>'[4]data（並び替え不可）'!Q47</f>
        <v>133</v>
      </c>
      <c r="N103" s="191">
        <f>'[4]data（並び替え不可）'!R47</f>
        <v>112</v>
      </c>
      <c r="O103" s="192">
        <f>SUM(P103:Q103)</f>
        <v>239</v>
      </c>
      <c r="P103" s="189">
        <f>'[4]data（並び替え不可）'!S47</f>
        <v>104</v>
      </c>
      <c r="Q103" s="190">
        <f>'[4]data（並び替え不可）'!T47</f>
        <v>135</v>
      </c>
      <c r="R103" s="188">
        <f>SUM(S103:T103)</f>
        <v>231</v>
      </c>
      <c r="S103" s="189">
        <f>'[4]data（並び替え不可）'!U47</f>
        <v>119</v>
      </c>
      <c r="T103" s="191">
        <f>'[4]data（並び替え不可）'!V47</f>
        <v>112</v>
      </c>
    </row>
    <row r="104" spans="1:20" ht="15.4" customHeight="1" x14ac:dyDescent="0.15">
      <c r="A104" s="182"/>
      <c r="B104" s="1030" t="s">
        <v>297</v>
      </c>
      <c r="C104" s="183"/>
      <c r="D104" s="184"/>
      <c r="E104" s="184"/>
      <c r="F104" s="184"/>
      <c r="G104" s="185"/>
      <c r="H104" s="186"/>
      <c r="I104" s="41">
        <f>SUM(L104,O104,R104)</f>
        <v>41</v>
      </c>
      <c r="J104" s="222"/>
      <c r="K104" s="223"/>
      <c r="L104" s="224">
        <f>'[4]data（並び替え不可）'!X48</f>
        <v>14</v>
      </c>
      <c r="M104" s="222"/>
      <c r="N104" s="225"/>
      <c r="O104" s="226">
        <f>'[4]data（並び替え不可）'!Y48</f>
        <v>22</v>
      </c>
      <c r="P104" s="222"/>
      <c r="Q104" s="223"/>
      <c r="R104" s="224">
        <f>'[4]data（並び替え不可）'!Z48</f>
        <v>5</v>
      </c>
      <c r="S104" s="222"/>
      <c r="T104" s="225"/>
    </row>
    <row r="105" spans="1:20" ht="15.4" customHeight="1" x14ac:dyDescent="0.15">
      <c r="A105" s="187">
        <v>49</v>
      </c>
      <c r="B105" s="1031"/>
      <c r="C105" s="188">
        <f>SUM(D105:H105)</f>
        <v>27</v>
      </c>
      <c r="D105" s="189">
        <f>'[4]data（並び替え不可）'!H48</f>
        <v>7</v>
      </c>
      <c r="E105" s="189">
        <f>'[4]data（並び替え不可）'!I48</f>
        <v>6</v>
      </c>
      <c r="F105" s="189">
        <f>'[4]data（並び替え不可）'!J48</f>
        <v>7</v>
      </c>
      <c r="G105" s="190">
        <f>'[4]data（並び替え不可）'!K48</f>
        <v>0</v>
      </c>
      <c r="H105" s="191">
        <f>'[4]data（並び替え不可）'!L48</f>
        <v>7</v>
      </c>
      <c r="I105" s="42">
        <f>SUM(J105:K105)</f>
        <v>693</v>
      </c>
      <c r="J105" s="189">
        <f>SUM(M105,P105,S105)</f>
        <v>364</v>
      </c>
      <c r="K105" s="190">
        <f>SUM(N105,Q105,T105)</f>
        <v>329</v>
      </c>
      <c r="L105" s="188">
        <f>SUM(M105:N105)</f>
        <v>237</v>
      </c>
      <c r="M105" s="189">
        <f>'[4]data（並び替え不可）'!Q48</f>
        <v>117</v>
      </c>
      <c r="N105" s="191">
        <f>'[4]data（並び替え不可）'!R48</f>
        <v>120</v>
      </c>
      <c r="O105" s="192">
        <f>SUM(P105:Q105)</f>
        <v>233</v>
      </c>
      <c r="P105" s="189">
        <f>'[4]data（並び替え不可）'!S48</f>
        <v>132</v>
      </c>
      <c r="Q105" s="190">
        <f>'[4]data（並び替え不可）'!T48</f>
        <v>101</v>
      </c>
      <c r="R105" s="188">
        <f>SUM(S105:T105)</f>
        <v>223</v>
      </c>
      <c r="S105" s="189">
        <f>'[4]data（並び替え不可）'!U48</f>
        <v>115</v>
      </c>
      <c r="T105" s="191">
        <f>'[4]data（並び替え不可）'!V48</f>
        <v>108</v>
      </c>
    </row>
    <row r="106" spans="1:20" ht="15.4" customHeight="1" x14ac:dyDescent="0.15">
      <c r="A106" s="182"/>
      <c r="B106" s="1030" t="s">
        <v>298</v>
      </c>
      <c r="C106" s="183"/>
      <c r="D106" s="184"/>
      <c r="E106" s="184"/>
      <c r="F106" s="184"/>
      <c r="G106" s="185"/>
      <c r="H106" s="186"/>
      <c r="I106" s="41">
        <f>SUM(L106,O106,R106)</f>
        <v>18</v>
      </c>
      <c r="J106" s="222"/>
      <c r="K106" s="223"/>
      <c r="L106" s="224">
        <f>'[4]data（並び替え不可）'!X49</f>
        <v>6</v>
      </c>
      <c r="M106" s="222"/>
      <c r="N106" s="225"/>
      <c r="O106" s="226">
        <f>'[4]data（並び替え不可）'!Y49</f>
        <v>9</v>
      </c>
      <c r="P106" s="222"/>
      <c r="Q106" s="223"/>
      <c r="R106" s="224">
        <f>'[4]data（並び替え不可）'!Z49</f>
        <v>3</v>
      </c>
      <c r="S106" s="222"/>
      <c r="T106" s="225"/>
    </row>
    <row r="107" spans="1:20" ht="15.4" customHeight="1" x14ac:dyDescent="0.15">
      <c r="A107" s="187">
        <v>50</v>
      </c>
      <c r="B107" s="1031"/>
      <c r="C107" s="188">
        <f>SUM(D107:H107)</f>
        <v>13</v>
      </c>
      <c r="D107" s="189">
        <f>'[4]data（並び替え不可）'!H49</f>
        <v>3</v>
      </c>
      <c r="E107" s="189">
        <f>'[4]data（並び替え不可）'!I49</f>
        <v>3</v>
      </c>
      <c r="F107" s="189">
        <f>'[4]data（並び替え不可）'!J49</f>
        <v>3</v>
      </c>
      <c r="G107" s="190">
        <f>'[4]data（並び替え不可）'!K49</f>
        <v>0</v>
      </c>
      <c r="H107" s="191">
        <f>'[4]data（並び替え不可）'!L49</f>
        <v>4</v>
      </c>
      <c r="I107" s="42">
        <f>SUM(J107:K107)</f>
        <v>282</v>
      </c>
      <c r="J107" s="189">
        <f>SUM(M107,P107,S107)</f>
        <v>148</v>
      </c>
      <c r="K107" s="190">
        <f>SUM(N107,Q107,T107)</f>
        <v>134</v>
      </c>
      <c r="L107" s="188">
        <f>SUM(M107:N107)</f>
        <v>99</v>
      </c>
      <c r="M107" s="189">
        <f>'[4]data（並び替え不可）'!Q49</f>
        <v>50</v>
      </c>
      <c r="N107" s="191">
        <f>'[4]data（並び替え不可）'!R49</f>
        <v>49</v>
      </c>
      <c r="O107" s="192">
        <f>SUM(P107:Q107)</f>
        <v>95</v>
      </c>
      <c r="P107" s="189">
        <f>'[4]data（並び替え不可）'!S49</f>
        <v>45</v>
      </c>
      <c r="Q107" s="190">
        <f>'[4]data（並び替え不可）'!T49</f>
        <v>50</v>
      </c>
      <c r="R107" s="188">
        <f>SUM(S107:T107)</f>
        <v>88</v>
      </c>
      <c r="S107" s="189">
        <f>'[4]data（並び替え不可）'!U49</f>
        <v>53</v>
      </c>
      <c r="T107" s="191">
        <f>'[4]data（並び替え不可）'!V49</f>
        <v>35</v>
      </c>
    </row>
    <row r="108" spans="1:20" ht="15.4" customHeight="1" x14ac:dyDescent="0.15">
      <c r="A108" s="182"/>
      <c r="B108" s="1030" t="s">
        <v>299</v>
      </c>
      <c r="C108" s="183"/>
      <c r="D108" s="184"/>
      <c r="E108" s="184"/>
      <c r="F108" s="184"/>
      <c r="G108" s="185"/>
      <c r="H108" s="186"/>
      <c r="I108" s="41">
        <f>SUM(L108,O108,R108)</f>
        <v>40</v>
      </c>
      <c r="J108" s="222"/>
      <c r="K108" s="223"/>
      <c r="L108" s="224">
        <f>'[4]data（並び替え不可）'!X50</f>
        <v>22</v>
      </c>
      <c r="M108" s="222"/>
      <c r="N108" s="225"/>
      <c r="O108" s="226">
        <f>'[4]data（並び替え不可）'!Y50</f>
        <v>11</v>
      </c>
      <c r="P108" s="222"/>
      <c r="Q108" s="223"/>
      <c r="R108" s="224">
        <f>'[4]data（並び替え不可）'!Z50</f>
        <v>7</v>
      </c>
      <c r="S108" s="222"/>
      <c r="T108" s="225"/>
    </row>
    <row r="109" spans="1:20" ht="15.4" customHeight="1" x14ac:dyDescent="0.15">
      <c r="A109" s="187">
        <v>51</v>
      </c>
      <c r="B109" s="1032"/>
      <c r="C109" s="188">
        <f>SUM(D109:H109)</f>
        <v>29</v>
      </c>
      <c r="D109" s="189">
        <f>'[4]data（並び替え不可）'!H50</f>
        <v>8</v>
      </c>
      <c r="E109" s="189">
        <f>'[4]data（並び替え不可）'!I50</f>
        <v>7</v>
      </c>
      <c r="F109" s="189">
        <f>'[4]data（並び替え不可）'!J50</f>
        <v>8</v>
      </c>
      <c r="G109" s="190">
        <f>'[4]data（並び替え不可）'!K50</f>
        <v>0</v>
      </c>
      <c r="H109" s="191">
        <f>'[4]data（並び替え不可）'!L50</f>
        <v>6</v>
      </c>
      <c r="I109" s="42">
        <f>SUM(J109:K109)</f>
        <v>809</v>
      </c>
      <c r="J109" s="189">
        <f>SUM(M109,P109,S109)</f>
        <v>418</v>
      </c>
      <c r="K109" s="190">
        <f>SUM(N109,Q109,T109)</f>
        <v>391</v>
      </c>
      <c r="L109" s="188">
        <f>SUM(M109:N109)</f>
        <v>285</v>
      </c>
      <c r="M109" s="189">
        <f>'[4]data（並び替え不可）'!Q50</f>
        <v>158</v>
      </c>
      <c r="N109" s="191">
        <f>'[4]data（並び替え不可）'!R50</f>
        <v>127</v>
      </c>
      <c r="O109" s="192">
        <f>SUM(P109:Q109)</f>
        <v>238</v>
      </c>
      <c r="P109" s="189">
        <f>'[4]data（並び替え不可）'!S50</f>
        <v>120</v>
      </c>
      <c r="Q109" s="190">
        <f>'[4]data（並び替え不可）'!T50</f>
        <v>118</v>
      </c>
      <c r="R109" s="188">
        <f>SUM(S109:T109)</f>
        <v>286</v>
      </c>
      <c r="S109" s="189">
        <f>'[4]data（並び替え不可）'!U50</f>
        <v>140</v>
      </c>
      <c r="T109" s="191">
        <f>'[4]data（並び替え不可）'!V50</f>
        <v>146</v>
      </c>
    </row>
    <row r="110" spans="1:20" ht="15.4" customHeight="1" x14ac:dyDescent="0.15">
      <c r="A110" s="193"/>
      <c r="B110" s="1034" t="s">
        <v>300</v>
      </c>
      <c r="C110" s="194"/>
      <c r="D110" s="195"/>
      <c r="E110" s="195"/>
      <c r="F110" s="195"/>
      <c r="G110" s="196"/>
      <c r="H110" s="197"/>
      <c r="I110" s="43">
        <f>SUM(L110,O110,R110)</f>
        <v>21</v>
      </c>
      <c r="J110" s="198"/>
      <c r="K110" s="199"/>
      <c r="L110" s="200">
        <f>'[4]data（並び替え不可）'!X51</f>
        <v>8</v>
      </c>
      <c r="M110" s="198"/>
      <c r="N110" s="201"/>
      <c r="O110" s="200">
        <f>'[4]data（並び替え不可）'!Y51</f>
        <v>7</v>
      </c>
      <c r="P110" s="198"/>
      <c r="Q110" s="201"/>
      <c r="R110" s="202">
        <f>'[4]data（並び替え不可）'!Z51</f>
        <v>6</v>
      </c>
      <c r="S110" s="198"/>
      <c r="T110" s="201"/>
    </row>
    <row r="111" spans="1:20" ht="15.4" customHeight="1" x14ac:dyDescent="0.15">
      <c r="A111" s="176">
        <v>52</v>
      </c>
      <c r="B111" s="1036"/>
      <c r="C111" s="177">
        <f>SUM(D111:H111)</f>
        <v>28</v>
      </c>
      <c r="D111" s="178">
        <f>'[4]data（並び替え不可）'!H51</f>
        <v>8</v>
      </c>
      <c r="E111" s="178">
        <f>'[4]data（並び替え不可）'!I51</f>
        <v>8</v>
      </c>
      <c r="F111" s="178">
        <f>'[4]data（並び替え不可）'!J51</f>
        <v>8</v>
      </c>
      <c r="G111" s="179">
        <f>'[4]data（並び替え不可）'!K51</f>
        <v>0</v>
      </c>
      <c r="H111" s="180">
        <f>'[4]data（並び替え不可）'!L51</f>
        <v>4</v>
      </c>
      <c r="I111" s="40">
        <f>SUM(J111:K111)</f>
        <v>796</v>
      </c>
      <c r="J111" s="178">
        <f>SUM(M111,P111,S111)</f>
        <v>413</v>
      </c>
      <c r="K111" s="179">
        <f>SUM(N111,Q111,T111)</f>
        <v>383</v>
      </c>
      <c r="L111" s="177">
        <f>SUM(M111:N111)</f>
        <v>282</v>
      </c>
      <c r="M111" s="178">
        <f>'[4]data（並び替え不可）'!Q51</f>
        <v>137</v>
      </c>
      <c r="N111" s="180">
        <f>'[4]data（並び替え不可）'!R51</f>
        <v>145</v>
      </c>
      <c r="O111" s="177">
        <f>SUM(P111:Q111)</f>
        <v>254</v>
      </c>
      <c r="P111" s="178">
        <f>'[4]data（並び替え不可）'!S51</f>
        <v>127</v>
      </c>
      <c r="Q111" s="180">
        <f>'[4]data（並び替え不可）'!T51</f>
        <v>127</v>
      </c>
      <c r="R111" s="181">
        <f>SUM(S111:T111)</f>
        <v>260</v>
      </c>
      <c r="S111" s="178">
        <f>'[4]data（並び替え不可）'!U51</f>
        <v>149</v>
      </c>
      <c r="T111" s="180">
        <f>'[4]data（並び替え不可）'!V51</f>
        <v>111</v>
      </c>
    </row>
    <row r="112" spans="1:20" ht="15.4" customHeight="1" x14ac:dyDescent="0.15">
      <c r="A112" s="182"/>
      <c r="B112" s="1030" t="s">
        <v>301</v>
      </c>
      <c r="C112" s="183"/>
      <c r="D112" s="184"/>
      <c r="E112" s="184"/>
      <c r="F112" s="184"/>
      <c r="G112" s="185"/>
      <c r="H112" s="186"/>
      <c r="I112" s="41">
        <f>SUM(L112,O112,R112)</f>
        <v>24</v>
      </c>
      <c r="J112" s="222"/>
      <c r="K112" s="223"/>
      <c r="L112" s="224">
        <f>'[4]data（並び替え不可）'!X52</f>
        <v>14</v>
      </c>
      <c r="M112" s="222"/>
      <c r="N112" s="225"/>
      <c r="O112" s="224">
        <f>'[4]data（並び替え不可）'!Y52</f>
        <v>6</v>
      </c>
      <c r="P112" s="222"/>
      <c r="Q112" s="225"/>
      <c r="R112" s="226">
        <f>'[4]data（並び替え不可）'!Z52</f>
        <v>4</v>
      </c>
      <c r="S112" s="222"/>
      <c r="T112" s="225"/>
    </row>
    <row r="113" spans="1:20" ht="15.4" customHeight="1" x14ac:dyDescent="0.15">
      <c r="A113" s="187">
        <v>53</v>
      </c>
      <c r="B113" s="1031"/>
      <c r="C113" s="188">
        <f>SUM(D113:H113)</f>
        <v>32</v>
      </c>
      <c r="D113" s="189">
        <f>'[4]data（並び替え不可）'!H52</f>
        <v>9</v>
      </c>
      <c r="E113" s="189">
        <f>'[4]data（並び替え不可）'!I52</f>
        <v>9</v>
      </c>
      <c r="F113" s="189">
        <f>'[4]data（並び替え不可）'!J52</f>
        <v>9</v>
      </c>
      <c r="G113" s="190">
        <f>'[4]data（並び替え不可）'!K52</f>
        <v>0</v>
      </c>
      <c r="H113" s="191">
        <f>'[4]data（並び替え不可）'!L52</f>
        <v>5</v>
      </c>
      <c r="I113" s="42">
        <f>SUM(J113:K113)</f>
        <v>908</v>
      </c>
      <c r="J113" s="189">
        <f>SUM(M113,P113,S113)</f>
        <v>484</v>
      </c>
      <c r="K113" s="190">
        <f>SUM(N113,Q113,T113)</f>
        <v>424</v>
      </c>
      <c r="L113" s="188">
        <f>SUM(M113:N113)</f>
        <v>304</v>
      </c>
      <c r="M113" s="189">
        <f>'[4]data（並び替え不可）'!Q52</f>
        <v>164</v>
      </c>
      <c r="N113" s="191">
        <f>'[4]data（並び替え不可）'!R52</f>
        <v>140</v>
      </c>
      <c r="O113" s="188">
        <f>SUM(P113:Q113)</f>
        <v>301</v>
      </c>
      <c r="P113" s="189">
        <f>'[4]data（並び替え不可）'!S52</f>
        <v>155</v>
      </c>
      <c r="Q113" s="191">
        <f>'[4]data（並び替え不可）'!T52</f>
        <v>146</v>
      </c>
      <c r="R113" s="192">
        <f>SUM(S113:T113)</f>
        <v>303</v>
      </c>
      <c r="S113" s="189">
        <f>'[4]data（並び替え不可）'!U52</f>
        <v>165</v>
      </c>
      <c r="T113" s="191">
        <f>'[4]data（並び替え不可）'!V52</f>
        <v>138</v>
      </c>
    </row>
    <row r="114" spans="1:20" ht="15.4" customHeight="1" x14ac:dyDescent="0.15">
      <c r="A114" s="176"/>
      <c r="B114" s="1032" t="s">
        <v>302</v>
      </c>
      <c r="C114" s="177"/>
      <c r="D114" s="178"/>
      <c r="E114" s="178"/>
      <c r="F114" s="178"/>
      <c r="G114" s="179"/>
      <c r="H114" s="180"/>
      <c r="I114" s="43">
        <f>SUM(L114,O114,R114)</f>
        <v>18</v>
      </c>
      <c r="J114" s="203"/>
      <c r="K114" s="204"/>
      <c r="L114" s="205">
        <f>'[4]data（並び替え不可）'!X53</f>
        <v>6</v>
      </c>
      <c r="M114" s="203"/>
      <c r="N114" s="206"/>
      <c r="O114" s="205">
        <f>'[4]data（並び替え不可）'!Y53</f>
        <v>8</v>
      </c>
      <c r="P114" s="203"/>
      <c r="Q114" s="206"/>
      <c r="R114" s="207">
        <f>'[4]data（並び替え不可）'!Z53</f>
        <v>4</v>
      </c>
      <c r="S114" s="203"/>
      <c r="T114" s="206"/>
    </row>
    <row r="115" spans="1:20" ht="15.4" customHeight="1" x14ac:dyDescent="0.15">
      <c r="A115" s="176">
        <v>54</v>
      </c>
      <c r="B115" s="1032"/>
      <c r="C115" s="177">
        <f>SUM(D115:H115)</f>
        <v>18</v>
      </c>
      <c r="D115" s="178">
        <f>'[4]data（並び替え不可）'!H53</f>
        <v>5</v>
      </c>
      <c r="E115" s="178">
        <f>'[4]data（並び替え不可）'!I53</f>
        <v>5</v>
      </c>
      <c r="F115" s="178">
        <f>'[4]data（並び替え不可）'!J53</f>
        <v>5</v>
      </c>
      <c r="G115" s="179">
        <f>'[4]data（並び替え不可）'!K53</f>
        <v>0</v>
      </c>
      <c r="H115" s="180">
        <f>'[4]data（並び替え不可）'!L53</f>
        <v>3</v>
      </c>
      <c r="I115" s="40">
        <f>SUM(J115:K115)</f>
        <v>474</v>
      </c>
      <c r="J115" s="178">
        <f>SUM(M115,P115,S115)</f>
        <v>240</v>
      </c>
      <c r="K115" s="179">
        <f>SUM(N115,Q115,T115)</f>
        <v>234</v>
      </c>
      <c r="L115" s="177">
        <f>SUM(M115:N115)</f>
        <v>156</v>
      </c>
      <c r="M115" s="178">
        <f>'[4]data（並び替え不可）'!Q53</f>
        <v>83</v>
      </c>
      <c r="N115" s="180">
        <f>'[4]data（並び替え不可）'!R53</f>
        <v>73</v>
      </c>
      <c r="O115" s="177">
        <f>SUM(P115:Q115)</f>
        <v>159</v>
      </c>
      <c r="P115" s="178">
        <f>'[4]data（並び替え不可）'!S53</f>
        <v>80</v>
      </c>
      <c r="Q115" s="180">
        <f>'[4]data（並び替え不可）'!T53</f>
        <v>79</v>
      </c>
      <c r="R115" s="181">
        <f>SUM(S115:T115)</f>
        <v>159</v>
      </c>
      <c r="S115" s="178">
        <f>'[4]data（並び替え不可）'!U53</f>
        <v>77</v>
      </c>
      <c r="T115" s="180">
        <f>'[4]data（並び替え不可）'!V53</f>
        <v>82</v>
      </c>
    </row>
    <row r="116" spans="1:20" ht="15.4" customHeight="1" x14ac:dyDescent="0.15">
      <c r="A116" s="182"/>
      <c r="B116" s="1030" t="s">
        <v>303</v>
      </c>
      <c r="C116" s="183"/>
      <c r="D116" s="184"/>
      <c r="E116" s="184"/>
      <c r="F116" s="184"/>
      <c r="G116" s="185"/>
      <c r="H116" s="186"/>
      <c r="I116" s="41">
        <f>SUM(L116,O116,R116)</f>
        <v>19</v>
      </c>
      <c r="J116" s="222"/>
      <c r="K116" s="223"/>
      <c r="L116" s="224">
        <f>'[4]data（並び替え不可）'!X54</f>
        <v>10</v>
      </c>
      <c r="M116" s="222"/>
      <c r="N116" s="225"/>
      <c r="O116" s="224">
        <f>'[4]data（並び替え不可）'!Y54</f>
        <v>2</v>
      </c>
      <c r="P116" s="222"/>
      <c r="Q116" s="225"/>
      <c r="R116" s="226">
        <f>'[4]data（並び替え不可）'!Z54</f>
        <v>7</v>
      </c>
      <c r="S116" s="222"/>
      <c r="T116" s="225"/>
    </row>
    <row r="117" spans="1:20" ht="15.4" customHeight="1" x14ac:dyDescent="0.15">
      <c r="A117" s="187">
        <v>55</v>
      </c>
      <c r="B117" s="1031"/>
      <c r="C117" s="188">
        <f>SUM(D117:H117)</f>
        <v>23</v>
      </c>
      <c r="D117" s="189">
        <f>'[4]data（並び替え不可）'!H54</f>
        <v>6</v>
      </c>
      <c r="E117" s="189">
        <f>'[4]data（並び替え不可）'!I54</f>
        <v>7</v>
      </c>
      <c r="F117" s="189">
        <f>'[4]data（並び替え不可）'!J54</f>
        <v>6</v>
      </c>
      <c r="G117" s="190">
        <f>'[4]data（並び替え不可）'!K54</f>
        <v>0</v>
      </c>
      <c r="H117" s="191">
        <f>'[4]data（並び替え不可）'!L54</f>
        <v>4</v>
      </c>
      <c r="I117" s="42">
        <f>SUM(J117:K117)</f>
        <v>622</v>
      </c>
      <c r="J117" s="189">
        <f>SUM(M117,P117,S117)</f>
        <v>318</v>
      </c>
      <c r="K117" s="190">
        <f>SUM(N117,Q117,T117)</f>
        <v>304</v>
      </c>
      <c r="L117" s="188">
        <f>SUM(M117:N117)</f>
        <v>205</v>
      </c>
      <c r="M117" s="189">
        <f>'[4]data（並び替え不可）'!Q54</f>
        <v>111</v>
      </c>
      <c r="N117" s="191">
        <f>'[4]data（並び替え不可）'!R54</f>
        <v>94</v>
      </c>
      <c r="O117" s="188">
        <f>SUM(P117:Q117)</f>
        <v>227</v>
      </c>
      <c r="P117" s="189">
        <f>'[4]data（並び替え不可）'!S54</f>
        <v>110</v>
      </c>
      <c r="Q117" s="191">
        <f>'[4]data（並び替え不可）'!T54</f>
        <v>117</v>
      </c>
      <c r="R117" s="192">
        <f>SUM(S117:T117)</f>
        <v>190</v>
      </c>
      <c r="S117" s="189">
        <f>'[4]data（並び替え不可）'!U54</f>
        <v>97</v>
      </c>
      <c r="T117" s="191">
        <f>'[4]data（並び替え不可）'!V54</f>
        <v>93</v>
      </c>
    </row>
    <row r="118" spans="1:20" ht="15.4" customHeight="1" x14ac:dyDescent="0.15">
      <c r="A118" s="176"/>
      <c r="B118" s="1032" t="s">
        <v>304</v>
      </c>
      <c r="C118" s="177"/>
      <c r="D118" s="178"/>
      <c r="E118" s="178"/>
      <c r="F118" s="178"/>
      <c r="G118" s="179"/>
      <c r="H118" s="180"/>
      <c r="I118" s="43">
        <f>SUM(L118,O118,R118)</f>
        <v>20</v>
      </c>
      <c r="J118" s="203"/>
      <c r="K118" s="204"/>
      <c r="L118" s="205">
        <f>'[4]data（並び替え不可）'!X55</f>
        <v>7</v>
      </c>
      <c r="M118" s="203"/>
      <c r="N118" s="206"/>
      <c r="O118" s="205">
        <f>'[4]data（並び替え不可）'!Y55</f>
        <v>8</v>
      </c>
      <c r="P118" s="203"/>
      <c r="Q118" s="206"/>
      <c r="R118" s="207">
        <f>'[4]data（並び替え不可）'!Z55</f>
        <v>5</v>
      </c>
      <c r="S118" s="203"/>
      <c r="T118" s="206"/>
    </row>
    <row r="119" spans="1:20" ht="15.4" customHeight="1" x14ac:dyDescent="0.15">
      <c r="A119" s="176">
        <v>56</v>
      </c>
      <c r="B119" s="1032"/>
      <c r="C119" s="177">
        <f>SUM(D119:H119)</f>
        <v>28</v>
      </c>
      <c r="D119" s="178">
        <f>'[4]data（並び替え不可）'!H55</f>
        <v>8</v>
      </c>
      <c r="E119" s="178">
        <f>'[4]data（並び替え不可）'!I55</f>
        <v>8</v>
      </c>
      <c r="F119" s="178">
        <f>'[4]data（並び替え不可）'!J55</f>
        <v>8</v>
      </c>
      <c r="G119" s="179">
        <f>'[4]data（並び替え不可）'!K55</f>
        <v>0</v>
      </c>
      <c r="H119" s="180">
        <f>'[4]data（並び替え不可）'!L55</f>
        <v>4</v>
      </c>
      <c r="I119" s="40">
        <f>SUM(J119:K119)</f>
        <v>795</v>
      </c>
      <c r="J119" s="178">
        <f>SUM(M119,P119,S119)</f>
        <v>398</v>
      </c>
      <c r="K119" s="179">
        <f>SUM(N119,Q119,T119)</f>
        <v>397</v>
      </c>
      <c r="L119" s="177">
        <f>SUM(M119:N119)</f>
        <v>262</v>
      </c>
      <c r="M119" s="178">
        <f>'[4]data（並び替え不可）'!Q55</f>
        <v>129</v>
      </c>
      <c r="N119" s="180">
        <f>'[4]data（並び替え不可）'!R55</f>
        <v>133</v>
      </c>
      <c r="O119" s="177">
        <f>SUM(P119:Q119)</f>
        <v>262</v>
      </c>
      <c r="P119" s="178">
        <f>'[4]data（並び替え不可）'!S55</f>
        <v>135</v>
      </c>
      <c r="Q119" s="180">
        <f>'[4]data（並び替え不可）'!T55</f>
        <v>127</v>
      </c>
      <c r="R119" s="181">
        <f>SUM(S119:T119)</f>
        <v>271</v>
      </c>
      <c r="S119" s="178">
        <f>'[4]data（並び替え不可）'!U55</f>
        <v>134</v>
      </c>
      <c r="T119" s="180">
        <f>'[4]data（並び替え不可）'!V55</f>
        <v>137</v>
      </c>
    </row>
    <row r="120" spans="1:20" ht="15.4" customHeight="1" x14ac:dyDescent="0.15">
      <c r="A120" s="182"/>
      <c r="B120" s="1030" t="s">
        <v>305</v>
      </c>
      <c r="C120" s="183"/>
      <c r="D120" s="184"/>
      <c r="E120" s="184"/>
      <c r="F120" s="184"/>
      <c r="G120" s="185"/>
      <c r="H120" s="186"/>
      <c r="I120" s="41">
        <f>SUM(L120,O120,R120)</f>
        <v>14</v>
      </c>
      <c r="J120" s="222"/>
      <c r="K120" s="223"/>
      <c r="L120" s="224">
        <f>'[4]data（並び替え不可）'!X56</f>
        <v>6</v>
      </c>
      <c r="M120" s="222"/>
      <c r="N120" s="225"/>
      <c r="O120" s="224">
        <f>'[4]data（並び替え不可）'!Y56</f>
        <v>3</v>
      </c>
      <c r="P120" s="222"/>
      <c r="Q120" s="225"/>
      <c r="R120" s="226">
        <f>'[4]data（並び替え不可）'!Z56</f>
        <v>5</v>
      </c>
      <c r="S120" s="222"/>
      <c r="T120" s="225"/>
    </row>
    <row r="121" spans="1:20" ht="15.4" customHeight="1" x14ac:dyDescent="0.15">
      <c r="A121" s="187">
        <v>57</v>
      </c>
      <c r="B121" s="1031"/>
      <c r="C121" s="188">
        <f>SUM(D121:H121)</f>
        <v>18</v>
      </c>
      <c r="D121" s="189">
        <f>'[4]data（並び替え不可）'!H56</f>
        <v>5</v>
      </c>
      <c r="E121" s="189">
        <f>'[4]data（並び替え不可）'!I56</f>
        <v>6</v>
      </c>
      <c r="F121" s="189">
        <f>'[4]data（並び替え不可）'!J56</f>
        <v>5</v>
      </c>
      <c r="G121" s="190">
        <f>'[4]data（並び替え不可）'!K56</f>
        <v>0</v>
      </c>
      <c r="H121" s="191">
        <f>'[4]data（並び替え不可）'!L56</f>
        <v>2</v>
      </c>
      <c r="I121" s="42">
        <f>SUM(J121:K121)</f>
        <v>527</v>
      </c>
      <c r="J121" s="189">
        <f>SUM(M121,P121,S121)</f>
        <v>286</v>
      </c>
      <c r="K121" s="190">
        <f>SUM(N121,Q121,T121)</f>
        <v>241</v>
      </c>
      <c r="L121" s="188">
        <f>SUM(M121:N121)</f>
        <v>172</v>
      </c>
      <c r="M121" s="189">
        <f>'[4]data（並び替え不可）'!Q56</f>
        <v>97</v>
      </c>
      <c r="N121" s="191">
        <f>'[4]data（並び替え不可）'!R56</f>
        <v>75</v>
      </c>
      <c r="O121" s="188">
        <f>SUM(P121:Q121)</f>
        <v>179</v>
      </c>
      <c r="P121" s="189">
        <f>'[4]data（並び替え不可）'!S56</f>
        <v>93</v>
      </c>
      <c r="Q121" s="191">
        <f>'[4]data（並び替え不可）'!T56</f>
        <v>86</v>
      </c>
      <c r="R121" s="192">
        <f>SUM(S121:T121)</f>
        <v>176</v>
      </c>
      <c r="S121" s="189">
        <f>'[4]data（並び替え不可）'!U56</f>
        <v>96</v>
      </c>
      <c r="T121" s="191">
        <f>'[4]data（並び替え不可）'!V56</f>
        <v>80</v>
      </c>
    </row>
    <row r="122" spans="1:20" ht="15.4" customHeight="1" x14ac:dyDescent="0.15">
      <c r="A122" s="193"/>
      <c r="B122" s="1032" t="s">
        <v>306</v>
      </c>
      <c r="C122" s="194"/>
      <c r="D122" s="195"/>
      <c r="E122" s="195"/>
      <c r="F122" s="195"/>
      <c r="G122" s="196"/>
      <c r="H122" s="197"/>
      <c r="I122" s="43">
        <f>SUM(L122,O122,R122)</f>
        <v>17</v>
      </c>
      <c r="J122" s="198"/>
      <c r="K122" s="199"/>
      <c r="L122" s="200">
        <f>'[4]data（並び替え不可）'!X58</f>
        <v>11</v>
      </c>
      <c r="M122" s="198"/>
      <c r="N122" s="201"/>
      <c r="O122" s="200">
        <f>'[4]data（並び替え不可）'!Y58</f>
        <v>3</v>
      </c>
      <c r="P122" s="198"/>
      <c r="Q122" s="201"/>
      <c r="R122" s="202">
        <f>'[4]data（並び替え不可）'!Z58</f>
        <v>3</v>
      </c>
      <c r="S122" s="198"/>
      <c r="T122" s="201"/>
    </row>
    <row r="123" spans="1:20" ht="15.4" customHeight="1" x14ac:dyDescent="0.15">
      <c r="A123" s="176">
        <v>58</v>
      </c>
      <c r="B123" s="1032"/>
      <c r="C123" s="177">
        <f>SUM(D123:H123)</f>
        <v>11</v>
      </c>
      <c r="D123" s="178">
        <f>'[4]data（並び替え不可）'!H58</f>
        <v>2</v>
      </c>
      <c r="E123" s="178">
        <f>'[4]data（並び替え不可）'!I58</f>
        <v>3</v>
      </c>
      <c r="F123" s="178">
        <f>'[4]data（並び替え不可）'!J58</f>
        <v>3</v>
      </c>
      <c r="G123" s="179">
        <f>'[4]data（並び替え不可）'!K58</f>
        <v>0</v>
      </c>
      <c r="H123" s="180">
        <f>'[4]data（並び替え不可）'!L58</f>
        <v>3</v>
      </c>
      <c r="I123" s="40">
        <f>SUM(J123:K123)</f>
        <v>234</v>
      </c>
      <c r="J123" s="178">
        <f>SUM(M123,P123,S123)</f>
        <v>116</v>
      </c>
      <c r="K123" s="179">
        <f>SUM(N123,Q123,T123)</f>
        <v>118</v>
      </c>
      <c r="L123" s="177">
        <f>SUM(M123:N123)</f>
        <v>80</v>
      </c>
      <c r="M123" s="178">
        <f>'[4]data（並び替え不可）'!Q58</f>
        <v>35</v>
      </c>
      <c r="N123" s="180">
        <f>'[4]data（並び替え不可）'!R58</f>
        <v>45</v>
      </c>
      <c r="O123" s="177">
        <f>SUM(P123:Q123)</f>
        <v>78</v>
      </c>
      <c r="P123" s="178">
        <f>'[4]data（並び替え不可）'!S58</f>
        <v>40</v>
      </c>
      <c r="Q123" s="180">
        <f>'[4]data（並び替え不可）'!T58</f>
        <v>38</v>
      </c>
      <c r="R123" s="181">
        <f>SUM(S123:T123)</f>
        <v>76</v>
      </c>
      <c r="S123" s="178">
        <f>'[4]data（並び替え不可）'!U58</f>
        <v>41</v>
      </c>
      <c r="T123" s="180">
        <f>'[4]data（並び替え不可）'!V58</f>
        <v>35</v>
      </c>
    </row>
    <row r="124" spans="1:20" ht="15.4" customHeight="1" x14ac:dyDescent="0.15">
      <c r="A124" s="182"/>
      <c r="B124" s="1030" t="s">
        <v>307</v>
      </c>
      <c r="C124" s="183"/>
      <c r="D124" s="184"/>
      <c r="E124" s="184"/>
      <c r="F124" s="184"/>
      <c r="G124" s="185"/>
      <c r="H124" s="186"/>
      <c r="I124" s="41">
        <f>SUM(L124,O124,R124)</f>
        <v>20</v>
      </c>
      <c r="J124" s="222"/>
      <c r="K124" s="223"/>
      <c r="L124" s="224">
        <f>'[4]data（並び替え不可）'!X59</f>
        <v>5</v>
      </c>
      <c r="M124" s="222"/>
      <c r="N124" s="225"/>
      <c r="O124" s="224">
        <f>'[4]data（並び替え不可）'!Y59</f>
        <v>5</v>
      </c>
      <c r="P124" s="222"/>
      <c r="Q124" s="225"/>
      <c r="R124" s="226">
        <f>'[4]data（並び替え不可）'!Z59</f>
        <v>10</v>
      </c>
      <c r="S124" s="222"/>
      <c r="T124" s="225"/>
    </row>
    <row r="125" spans="1:20" ht="15.4" customHeight="1" x14ac:dyDescent="0.15">
      <c r="A125" s="187">
        <v>59</v>
      </c>
      <c r="B125" s="1031"/>
      <c r="C125" s="188">
        <f>SUM(D125:H125)</f>
        <v>23</v>
      </c>
      <c r="D125" s="189">
        <f>'[4]data（並び替え不可）'!H59</f>
        <v>6</v>
      </c>
      <c r="E125" s="189">
        <f>'[4]data（並び替え不可）'!I59</f>
        <v>7</v>
      </c>
      <c r="F125" s="189">
        <f>'[4]data（並び替え不可）'!J59</f>
        <v>6</v>
      </c>
      <c r="G125" s="190">
        <f>'[4]data（並び替え不可）'!K59</f>
        <v>0</v>
      </c>
      <c r="H125" s="191">
        <f>'[4]data（並び替え不可）'!L59</f>
        <v>4</v>
      </c>
      <c r="I125" s="42">
        <f>SUM(J125:K125)</f>
        <v>641</v>
      </c>
      <c r="J125" s="189">
        <f>SUM(M125,P125,S125)</f>
        <v>327</v>
      </c>
      <c r="K125" s="190">
        <f>SUM(N125,Q125,T125)</f>
        <v>314</v>
      </c>
      <c r="L125" s="188">
        <f>SUM(M125:N125)</f>
        <v>189</v>
      </c>
      <c r="M125" s="189">
        <f>'[4]data（並び替え不可）'!Q59</f>
        <v>102</v>
      </c>
      <c r="N125" s="191">
        <f>'[4]data（並び替え不可）'!R59</f>
        <v>87</v>
      </c>
      <c r="O125" s="188">
        <f>SUM(P125:Q125)</f>
        <v>246</v>
      </c>
      <c r="P125" s="189">
        <f>'[4]data（並び替え不可）'!S59</f>
        <v>117</v>
      </c>
      <c r="Q125" s="191">
        <f>'[4]data（並び替え不可）'!T59</f>
        <v>129</v>
      </c>
      <c r="R125" s="192">
        <f>SUM(S125:T125)</f>
        <v>206</v>
      </c>
      <c r="S125" s="189">
        <f>'[4]data（並び替え不可）'!U59</f>
        <v>108</v>
      </c>
      <c r="T125" s="191">
        <f>'[4]data（並び替え不可）'!V59</f>
        <v>98</v>
      </c>
    </row>
    <row r="126" spans="1:20" ht="15.4" customHeight="1" x14ac:dyDescent="0.15">
      <c r="A126" s="176"/>
      <c r="B126" s="1032" t="s">
        <v>308</v>
      </c>
      <c r="C126" s="177"/>
      <c r="D126" s="178"/>
      <c r="E126" s="178"/>
      <c r="F126" s="178"/>
      <c r="G126" s="179"/>
      <c r="H126" s="180"/>
      <c r="I126" s="43">
        <f>SUM(L126,O126,R126)</f>
        <v>4</v>
      </c>
      <c r="J126" s="203"/>
      <c r="K126" s="204"/>
      <c r="L126" s="205">
        <f>'[4]data（並び替え不可）'!X60</f>
        <v>3</v>
      </c>
      <c r="M126" s="203"/>
      <c r="N126" s="206"/>
      <c r="O126" s="205">
        <f>'[4]data（並び替え不可）'!Y60</f>
        <v>1</v>
      </c>
      <c r="P126" s="203"/>
      <c r="Q126" s="206"/>
      <c r="R126" s="207">
        <f>'[4]data（並び替え不可）'!Z60</f>
        <v>0</v>
      </c>
      <c r="S126" s="203"/>
      <c r="T126" s="206"/>
    </row>
    <row r="127" spans="1:20" ht="15.4" customHeight="1" x14ac:dyDescent="0.15">
      <c r="A127" s="176">
        <v>60</v>
      </c>
      <c r="B127" s="1032"/>
      <c r="C127" s="177">
        <f>SUM(D127:H127)</f>
        <v>10</v>
      </c>
      <c r="D127" s="178">
        <f>'[4]data（並び替え不可）'!H60</f>
        <v>3</v>
      </c>
      <c r="E127" s="178">
        <f>'[4]data（並び替え不可）'!I60</f>
        <v>3</v>
      </c>
      <c r="F127" s="178">
        <f>'[4]data（並び替え不可）'!J60</f>
        <v>3</v>
      </c>
      <c r="G127" s="179">
        <f>'[4]data（並び替え不可）'!K60</f>
        <v>0</v>
      </c>
      <c r="H127" s="180">
        <f>'[4]data（並び替え不可）'!L60</f>
        <v>1</v>
      </c>
      <c r="I127" s="40">
        <f>SUM(J127:K127)</f>
        <v>288</v>
      </c>
      <c r="J127" s="178">
        <f>SUM(M127,P127,S127)</f>
        <v>146</v>
      </c>
      <c r="K127" s="179">
        <f>SUM(N127,Q127,T127)</f>
        <v>142</v>
      </c>
      <c r="L127" s="177">
        <f>SUM(M127:N127)</f>
        <v>88</v>
      </c>
      <c r="M127" s="178">
        <f>'[4]data（並び替え不可）'!Q60</f>
        <v>43</v>
      </c>
      <c r="N127" s="180">
        <f>'[4]data（並び替え不可）'!R60</f>
        <v>45</v>
      </c>
      <c r="O127" s="177">
        <f>SUM(P127:Q127)</f>
        <v>97</v>
      </c>
      <c r="P127" s="178">
        <f>'[4]data（並び替え不可）'!S60</f>
        <v>49</v>
      </c>
      <c r="Q127" s="180">
        <f>'[4]data（並び替え不可）'!T60</f>
        <v>48</v>
      </c>
      <c r="R127" s="181">
        <f>SUM(S127:T127)</f>
        <v>103</v>
      </c>
      <c r="S127" s="178">
        <f>'[4]data（並び替え不可）'!U60</f>
        <v>54</v>
      </c>
      <c r="T127" s="180">
        <f>'[4]data（並び替え不可）'!V60</f>
        <v>49</v>
      </c>
    </row>
    <row r="128" spans="1:20" ht="15.4" customHeight="1" x14ac:dyDescent="0.15">
      <c r="A128" s="182"/>
      <c r="B128" s="1034" t="s">
        <v>309</v>
      </c>
      <c r="C128" s="183"/>
      <c r="D128" s="184"/>
      <c r="E128" s="184"/>
      <c r="F128" s="184"/>
      <c r="G128" s="185"/>
      <c r="H128" s="186"/>
      <c r="I128" s="41">
        <f>SUM(L128,O128,R128)</f>
        <v>20</v>
      </c>
      <c r="J128" s="222"/>
      <c r="K128" s="223"/>
      <c r="L128" s="224">
        <f>'[4]data（並び替え不可）'!X27</f>
        <v>7</v>
      </c>
      <c r="M128" s="222"/>
      <c r="N128" s="225"/>
      <c r="O128" s="224">
        <f>'[4]data（並び替え不可）'!Y27</f>
        <v>8</v>
      </c>
      <c r="P128" s="222"/>
      <c r="Q128" s="225"/>
      <c r="R128" s="226">
        <f>'[4]data（並び替え不可）'!Z27</f>
        <v>5</v>
      </c>
      <c r="S128" s="222"/>
      <c r="T128" s="225"/>
    </row>
    <row r="129" spans="1:32" ht="15.4" customHeight="1" x14ac:dyDescent="0.15">
      <c r="A129" s="429">
        <v>61</v>
      </c>
      <c r="B129" s="1035"/>
      <c r="C129" s="208">
        <f>SUM(D129:H129)</f>
        <v>19</v>
      </c>
      <c r="D129" s="209">
        <f>'[4]data（並び替え不可）'!H27</f>
        <v>5</v>
      </c>
      <c r="E129" s="209">
        <f>'[4]data（並び替え不可）'!I27</f>
        <v>5</v>
      </c>
      <c r="F129" s="209">
        <f>'[4]data（並び替え不可）'!J27</f>
        <v>6</v>
      </c>
      <c r="G129" s="210">
        <f>'[4]data（並び替え不可）'!K27</f>
        <v>0</v>
      </c>
      <c r="H129" s="211">
        <f>'[4]data（並び替え不可）'!L27</f>
        <v>3</v>
      </c>
      <c r="I129" s="737">
        <f>SUM(J129:K129)</f>
        <v>530</v>
      </c>
      <c r="J129" s="209">
        <f>SUM(M129,P129,S129)</f>
        <v>263</v>
      </c>
      <c r="K129" s="210">
        <f>SUM(N129,Q129,T129)</f>
        <v>267</v>
      </c>
      <c r="L129" s="208">
        <f>SUM(M129:N129)</f>
        <v>162</v>
      </c>
      <c r="M129" s="209">
        <f>'[4]data（並び替え不可）'!Q27</f>
        <v>91</v>
      </c>
      <c r="N129" s="211">
        <f>'[4]data（並び替え不可）'!R27</f>
        <v>71</v>
      </c>
      <c r="O129" s="208">
        <f>SUM(P129:Q129)</f>
        <v>173</v>
      </c>
      <c r="P129" s="209">
        <f>'[4]data（並び替え不可）'!S27</f>
        <v>86</v>
      </c>
      <c r="Q129" s="211">
        <f>'[4]data（並び替え不可）'!T27</f>
        <v>87</v>
      </c>
      <c r="R129" s="738">
        <f>SUM(S129:T129)</f>
        <v>195</v>
      </c>
      <c r="S129" s="209">
        <f>'[4]data（並び替え不可）'!U27</f>
        <v>86</v>
      </c>
      <c r="T129" s="211">
        <f>'[4]data（並び替え不可）'!V27</f>
        <v>109</v>
      </c>
    </row>
    <row r="130" spans="1:32" x14ac:dyDescent="0.15">
      <c r="B130" s="1033" t="s">
        <v>275</v>
      </c>
      <c r="C130" s="1033"/>
      <c r="D130" s="1033"/>
      <c r="E130" s="1033"/>
      <c r="F130" s="1033"/>
      <c r="G130" s="1033"/>
      <c r="H130" s="1033"/>
      <c r="I130" s="1033"/>
      <c r="J130" s="1033"/>
      <c r="K130" s="1033"/>
    </row>
    <row r="131" spans="1:32" s="568" customFormat="1" ht="24" customHeight="1" x14ac:dyDescent="0.15">
      <c r="A131" s="565" t="s">
        <v>632</v>
      </c>
      <c r="C131" s="565"/>
      <c r="D131" s="565"/>
      <c r="E131" s="565"/>
      <c r="F131" s="565"/>
      <c r="G131" s="565"/>
      <c r="H131" s="565"/>
      <c r="I131" s="565"/>
      <c r="J131" s="565"/>
      <c r="K131" s="565"/>
      <c r="L131" s="565"/>
      <c r="M131" s="565"/>
      <c r="N131" s="566"/>
      <c r="O131" s="566"/>
      <c r="P131" s="566"/>
      <c r="Q131" s="566"/>
      <c r="R131" s="566"/>
      <c r="S131" s="566"/>
      <c r="T131" s="163" t="s">
        <v>830</v>
      </c>
      <c r="U131" s="566"/>
      <c r="V131" s="566"/>
      <c r="W131" s="566"/>
      <c r="X131" s="566"/>
      <c r="Y131" s="567"/>
      <c r="Z131" s="567"/>
      <c r="AA131" s="567"/>
      <c r="AB131" s="567"/>
      <c r="AC131" s="567"/>
      <c r="AD131" s="567"/>
      <c r="AE131" s="567"/>
      <c r="AF131" s="567"/>
    </row>
    <row r="132" spans="1:32" ht="13.5" customHeight="1" x14ac:dyDescent="0.15">
      <c r="A132" s="1014" t="s">
        <v>78</v>
      </c>
      <c r="B132" s="1015" t="s">
        <v>79</v>
      </c>
      <c r="C132" s="1018" t="s">
        <v>245</v>
      </c>
      <c r="D132" s="1019"/>
      <c r="E132" s="1019"/>
      <c r="F132" s="1019"/>
      <c r="G132" s="1020"/>
      <c r="H132" s="1021"/>
      <c r="I132" s="1022" t="s">
        <v>246</v>
      </c>
      <c r="J132" s="1023"/>
      <c r="K132" s="1023"/>
      <c r="L132" s="1023"/>
      <c r="M132" s="1023"/>
      <c r="N132" s="1023"/>
      <c r="O132" s="1023"/>
      <c r="P132" s="1023"/>
      <c r="Q132" s="1023"/>
      <c r="R132" s="1023"/>
      <c r="S132" s="1023"/>
      <c r="T132" s="1023"/>
    </row>
    <row r="133" spans="1:32" ht="13.5" customHeight="1" x14ac:dyDescent="0.15">
      <c r="A133" s="1014"/>
      <c r="B133" s="1016"/>
      <c r="C133" s="1024" t="s">
        <v>247</v>
      </c>
      <c r="D133" s="1025" t="s">
        <v>326</v>
      </c>
      <c r="E133" s="1025"/>
      <c r="F133" s="1025"/>
      <c r="G133" s="1026" t="s">
        <v>84</v>
      </c>
      <c r="H133" s="1028" t="s">
        <v>85</v>
      </c>
      <c r="I133" s="1022" t="s">
        <v>248</v>
      </c>
      <c r="J133" s="1023"/>
      <c r="K133" s="1029"/>
      <c r="L133" s="1023" t="s">
        <v>249</v>
      </c>
      <c r="M133" s="1023"/>
      <c r="N133" s="1023"/>
      <c r="O133" s="1022" t="s">
        <v>250</v>
      </c>
      <c r="P133" s="1023"/>
      <c r="Q133" s="1029"/>
      <c r="R133" s="1023" t="s">
        <v>251</v>
      </c>
      <c r="S133" s="1023"/>
      <c r="T133" s="1023"/>
    </row>
    <row r="134" spans="1:32" ht="42" x14ac:dyDescent="0.15">
      <c r="A134" s="1014"/>
      <c r="B134" s="1017"/>
      <c r="C134" s="1024"/>
      <c r="D134" s="164" t="s">
        <v>93</v>
      </c>
      <c r="E134" s="164" t="s">
        <v>94</v>
      </c>
      <c r="F134" s="164" t="s">
        <v>95</v>
      </c>
      <c r="G134" s="1027"/>
      <c r="H134" s="1028"/>
      <c r="I134" s="165" t="s">
        <v>99</v>
      </c>
      <c r="J134" s="559" t="s">
        <v>100</v>
      </c>
      <c r="K134" s="560" t="s">
        <v>101</v>
      </c>
      <c r="L134" s="562" t="s">
        <v>99</v>
      </c>
      <c r="M134" s="559" t="s">
        <v>100</v>
      </c>
      <c r="N134" s="561" t="s">
        <v>101</v>
      </c>
      <c r="O134" s="166" t="s">
        <v>252</v>
      </c>
      <c r="P134" s="559" t="s">
        <v>100</v>
      </c>
      <c r="Q134" s="560" t="s">
        <v>101</v>
      </c>
      <c r="R134" s="558" t="s">
        <v>99</v>
      </c>
      <c r="S134" s="559" t="s">
        <v>100</v>
      </c>
      <c r="T134" s="561" t="s">
        <v>101</v>
      </c>
    </row>
    <row r="135" spans="1:32" ht="15.4" customHeight="1" x14ac:dyDescent="0.15">
      <c r="A135" s="176"/>
      <c r="B135" s="1032" t="s">
        <v>182</v>
      </c>
      <c r="C135" s="177"/>
      <c r="D135" s="178"/>
      <c r="E135" s="178"/>
      <c r="F135" s="178"/>
      <c r="G135" s="179"/>
      <c r="H135" s="180"/>
      <c r="I135" s="43">
        <f>SUM(L135,O135,R135)</f>
        <v>20</v>
      </c>
      <c r="J135" s="203"/>
      <c r="K135" s="204"/>
      <c r="L135" s="205">
        <f>'[4]data（並び替え不可）'!X61</f>
        <v>8</v>
      </c>
      <c r="M135" s="203"/>
      <c r="N135" s="206"/>
      <c r="O135" s="205">
        <f>'[4]data（並び替え不可）'!Y61</f>
        <v>5</v>
      </c>
      <c r="P135" s="203"/>
      <c r="Q135" s="206"/>
      <c r="R135" s="207">
        <f>'[4]data（並び替え不可）'!Z61</f>
        <v>7</v>
      </c>
      <c r="S135" s="203"/>
      <c r="T135" s="206"/>
    </row>
    <row r="136" spans="1:32" ht="15.4" customHeight="1" x14ac:dyDescent="0.15">
      <c r="A136" s="176">
        <v>62</v>
      </c>
      <c r="B136" s="1032"/>
      <c r="C136" s="177">
        <f>SUM(D136:H136)</f>
        <v>22</v>
      </c>
      <c r="D136" s="178">
        <f>'[4]data（並び替え不可）'!H61</f>
        <v>6</v>
      </c>
      <c r="E136" s="178">
        <f>'[4]data（並び替え不可）'!I61</f>
        <v>6</v>
      </c>
      <c r="F136" s="178">
        <f>'[4]data（並び替え不可）'!J61</f>
        <v>5</v>
      </c>
      <c r="G136" s="179">
        <f>'[4]data（並び替え不可）'!K61</f>
        <v>0</v>
      </c>
      <c r="H136" s="180">
        <f>'[4]data（並び替え不可）'!L61</f>
        <v>5</v>
      </c>
      <c r="I136" s="40">
        <f>SUM(J136:K136)</f>
        <v>561</v>
      </c>
      <c r="J136" s="178">
        <f>SUM(M136,P136,S136)</f>
        <v>283</v>
      </c>
      <c r="K136" s="179">
        <f>SUM(N136,Q136,T136)</f>
        <v>278</v>
      </c>
      <c r="L136" s="177">
        <f>SUM(M136:N136)</f>
        <v>184</v>
      </c>
      <c r="M136" s="178">
        <f>'[4]data（並び替え不可）'!Q61</f>
        <v>95</v>
      </c>
      <c r="N136" s="180">
        <f>'[4]data（並び替え不可）'!R61</f>
        <v>89</v>
      </c>
      <c r="O136" s="177">
        <f>SUM(P136:Q136)</f>
        <v>196</v>
      </c>
      <c r="P136" s="178">
        <f>'[4]data（並び替え不可）'!S61</f>
        <v>93</v>
      </c>
      <c r="Q136" s="180">
        <f>'[4]data（並び替え不可）'!T61</f>
        <v>103</v>
      </c>
      <c r="R136" s="181">
        <f>SUM(S136:T136)</f>
        <v>181</v>
      </c>
      <c r="S136" s="178">
        <f>'[4]data（並び替え不可）'!U61</f>
        <v>95</v>
      </c>
      <c r="T136" s="180">
        <f>'[4]data（並び替え不可）'!V61</f>
        <v>86</v>
      </c>
    </row>
    <row r="137" spans="1:32" ht="15.4" customHeight="1" x14ac:dyDescent="0.15">
      <c r="A137" s="182"/>
      <c r="B137" s="1030" t="s">
        <v>310</v>
      </c>
      <c r="C137" s="183"/>
      <c r="D137" s="184"/>
      <c r="E137" s="184"/>
      <c r="F137" s="184"/>
      <c r="G137" s="185"/>
      <c r="H137" s="186"/>
      <c r="I137" s="41">
        <f>SUM(L137,O137,R137)</f>
        <v>15</v>
      </c>
      <c r="J137" s="222"/>
      <c r="K137" s="223"/>
      <c r="L137" s="224">
        <f>'[4]data（並び替え不可）'!X62</f>
        <v>3</v>
      </c>
      <c r="M137" s="222"/>
      <c r="N137" s="225"/>
      <c r="O137" s="224">
        <f>'[4]data（並び替え不可）'!Y62</f>
        <v>6</v>
      </c>
      <c r="P137" s="222"/>
      <c r="Q137" s="225"/>
      <c r="R137" s="226">
        <f>'[4]data（並び替え不可）'!Z62</f>
        <v>6</v>
      </c>
      <c r="S137" s="222"/>
      <c r="T137" s="225"/>
    </row>
    <row r="138" spans="1:32" ht="15.4" customHeight="1" x14ac:dyDescent="0.15">
      <c r="A138" s="187">
        <v>63</v>
      </c>
      <c r="B138" s="1031"/>
      <c r="C138" s="188">
        <f>SUM(D138:H138)</f>
        <v>15</v>
      </c>
      <c r="D138" s="189">
        <f>'[4]data（並び替え不可）'!H62</f>
        <v>4</v>
      </c>
      <c r="E138" s="189">
        <f>'[4]data（並び替え不可）'!I62</f>
        <v>4</v>
      </c>
      <c r="F138" s="189">
        <f>'[4]data（並び替え不可）'!J62</f>
        <v>4</v>
      </c>
      <c r="G138" s="190">
        <f>'[4]data（並び替え不可）'!K62</f>
        <v>0</v>
      </c>
      <c r="H138" s="191">
        <f>'[4]data（並び替え不可）'!L62</f>
        <v>3</v>
      </c>
      <c r="I138" s="42">
        <f>SUM(J138:K138)</f>
        <v>420</v>
      </c>
      <c r="J138" s="189">
        <f>SUM(M138,P138,S138)</f>
        <v>225</v>
      </c>
      <c r="K138" s="190">
        <f>SUM(N138,Q138,T138)</f>
        <v>195</v>
      </c>
      <c r="L138" s="188">
        <f>SUM(M138:N138)</f>
        <v>140</v>
      </c>
      <c r="M138" s="189">
        <f>'[4]data（並び替え不可）'!Q62</f>
        <v>66</v>
      </c>
      <c r="N138" s="191">
        <f>'[4]data（並び替え不可）'!R62</f>
        <v>74</v>
      </c>
      <c r="O138" s="188">
        <f>SUM(P138:Q138)</f>
        <v>136</v>
      </c>
      <c r="P138" s="189">
        <f>'[4]data（並び替え不可）'!S62</f>
        <v>81</v>
      </c>
      <c r="Q138" s="191">
        <f>'[4]data（並び替え不可）'!T62</f>
        <v>55</v>
      </c>
      <c r="R138" s="192">
        <f>SUM(S138:T138)</f>
        <v>144</v>
      </c>
      <c r="S138" s="189">
        <f>'[4]data（並び替え不可）'!U62</f>
        <v>78</v>
      </c>
      <c r="T138" s="191">
        <f>'[4]data（並び替え不可）'!V62</f>
        <v>66</v>
      </c>
    </row>
    <row r="139" spans="1:32" ht="15.4" customHeight="1" x14ac:dyDescent="0.15">
      <c r="A139" s="193"/>
      <c r="B139" s="1032" t="s">
        <v>311</v>
      </c>
      <c r="C139" s="194"/>
      <c r="D139" s="195"/>
      <c r="E139" s="195"/>
      <c r="F139" s="195"/>
      <c r="G139" s="196"/>
      <c r="H139" s="197"/>
      <c r="I139" s="43">
        <f>SUM(L139,O139,R139)</f>
        <v>29</v>
      </c>
      <c r="J139" s="198"/>
      <c r="K139" s="199"/>
      <c r="L139" s="200">
        <f>'[4]data（並び替え不可）'!X63</f>
        <v>10</v>
      </c>
      <c r="M139" s="198"/>
      <c r="N139" s="201"/>
      <c r="O139" s="200">
        <f>'[4]data（並び替え不可）'!Y63</f>
        <v>11</v>
      </c>
      <c r="P139" s="198"/>
      <c r="Q139" s="201"/>
      <c r="R139" s="202">
        <f>'[4]data（並び替え不可）'!Z63</f>
        <v>8</v>
      </c>
      <c r="S139" s="198"/>
      <c r="T139" s="201"/>
    </row>
    <row r="140" spans="1:32" ht="15.4" customHeight="1" x14ac:dyDescent="0.15">
      <c r="A140" s="176">
        <v>64</v>
      </c>
      <c r="B140" s="1032"/>
      <c r="C140" s="177">
        <f>SUM(D140:H140)</f>
        <v>22</v>
      </c>
      <c r="D140" s="178">
        <f>'[4]data（並び替え不可）'!H63</f>
        <v>5</v>
      </c>
      <c r="E140" s="178">
        <f>'[4]data（並び替え不可）'!I63</f>
        <v>6</v>
      </c>
      <c r="F140" s="178">
        <f>'[4]data（並び替え不可）'!J63</f>
        <v>6</v>
      </c>
      <c r="G140" s="179">
        <f>'[4]data（並び替え不可）'!K63</f>
        <v>0</v>
      </c>
      <c r="H140" s="180">
        <f>'[4]data（並び替え不可）'!L63</f>
        <v>5</v>
      </c>
      <c r="I140" s="40">
        <f>SUM(J140:K140)</f>
        <v>566</v>
      </c>
      <c r="J140" s="178">
        <f>SUM(M140,P140,S140)</f>
        <v>298</v>
      </c>
      <c r="K140" s="179">
        <f>SUM(N140,Q140,T140)</f>
        <v>268</v>
      </c>
      <c r="L140" s="177">
        <f>SUM(M140:N140)</f>
        <v>181</v>
      </c>
      <c r="M140" s="178">
        <f>'[4]data（並び替え不可）'!Q63</f>
        <v>101</v>
      </c>
      <c r="N140" s="180">
        <f>'[4]data（並び替え不可）'!R63</f>
        <v>80</v>
      </c>
      <c r="O140" s="177">
        <f>SUM(P140:Q140)</f>
        <v>195</v>
      </c>
      <c r="P140" s="178">
        <f>'[4]data（並び替え不可）'!S63</f>
        <v>99</v>
      </c>
      <c r="Q140" s="180">
        <f>'[4]data（並び替え不可）'!T63</f>
        <v>96</v>
      </c>
      <c r="R140" s="181">
        <f>SUM(S140:T140)</f>
        <v>190</v>
      </c>
      <c r="S140" s="178">
        <f>'[4]data（並び替え不可）'!U63</f>
        <v>98</v>
      </c>
      <c r="T140" s="180">
        <f>'[4]data（並び替え不可）'!V63</f>
        <v>92</v>
      </c>
    </row>
    <row r="141" spans="1:32" ht="15.4" customHeight="1" x14ac:dyDescent="0.15">
      <c r="A141" s="182"/>
      <c r="B141" s="1030" t="s">
        <v>312</v>
      </c>
      <c r="C141" s="183"/>
      <c r="D141" s="184"/>
      <c r="E141" s="184"/>
      <c r="F141" s="184"/>
      <c r="G141" s="185"/>
      <c r="H141" s="186"/>
      <c r="I141" s="41">
        <f>SUM(L141,O141,R141)</f>
        <v>28</v>
      </c>
      <c r="J141" s="222"/>
      <c r="K141" s="223"/>
      <c r="L141" s="224">
        <f>'[4]data（並び替え不可）'!X64</f>
        <v>11</v>
      </c>
      <c r="M141" s="222"/>
      <c r="N141" s="225"/>
      <c r="O141" s="224">
        <f>'[4]data（並び替え不可）'!Y64</f>
        <v>10</v>
      </c>
      <c r="P141" s="222"/>
      <c r="Q141" s="225"/>
      <c r="R141" s="226">
        <f>'[4]data（並び替え不可）'!Z64</f>
        <v>7</v>
      </c>
      <c r="S141" s="222"/>
      <c r="T141" s="225"/>
    </row>
    <row r="142" spans="1:32" ht="15.4" customHeight="1" x14ac:dyDescent="0.15">
      <c r="A142" s="187">
        <v>65</v>
      </c>
      <c r="B142" s="1031"/>
      <c r="C142" s="188">
        <f>SUM(D142:H142)</f>
        <v>20</v>
      </c>
      <c r="D142" s="189">
        <f>'[4]data（並び替え不可）'!H64</f>
        <v>5</v>
      </c>
      <c r="E142" s="189">
        <f>'[4]data（並び替え不可）'!I64</f>
        <v>6</v>
      </c>
      <c r="F142" s="189">
        <f>'[4]data（並び替え不可）'!J64</f>
        <v>5</v>
      </c>
      <c r="G142" s="190">
        <f>'[4]data（並び替え不可）'!K64</f>
        <v>0</v>
      </c>
      <c r="H142" s="191">
        <f>'[4]data（並び替え不可）'!L64</f>
        <v>4</v>
      </c>
      <c r="I142" s="42">
        <f>SUM(J142:K142)</f>
        <v>546</v>
      </c>
      <c r="J142" s="189">
        <f>SUM(M142,P142,S142)</f>
        <v>266</v>
      </c>
      <c r="K142" s="190">
        <f>SUM(N142,Q142,T142)</f>
        <v>280</v>
      </c>
      <c r="L142" s="188">
        <f>SUM(M142:N142)</f>
        <v>179</v>
      </c>
      <c r="M142" s="189">
        <f>'[4]data（並び替え不可）'!Q64</f>
        <v>91</v>
      </c>
      <c r="N142" s="191">
        <f>'[4]data（並び替え不可）'!R64</f>
        <v>88</v>
      </c>
      <c r="O142" s="188">
        <f>SUM(P142:Q142)</f>
        <v>202</v>
      </c>
      <c r="P142" s="189">
        <f>'[4]data（並び替え不可）'!S64</f>
        <v>96</v>
      </c>
      <c r="Q142" s="191">
        <f>'[4]data（並び替え不可）'!T64</f>
        <v>106</v>
      </c>
      <c r="R142" s="192">
        <f>SUM(S142:T142)</f>
        <v>165</v>
      </c>
      <c r="S142" s="189">
        <f>'[4]data（並び替え不可）'!U64</f>
        <v>79</v>
      </c>
      <c r="T142" s="191">
        <f>'[4]data（並び替え不可）'!V64</f>
        <v>86</v>
      </c>
    </row>
    <row r="143" spans="1:32" ht="15.4" customHeight="1" x14ac:dyDescent="0.15">
      <c r="A143" s="182"/>
      <c r="B143" s="1030" t="s">
        <v>313</v>
      </c>
      <c r="C143" s="183"/>
      <c r="D143" s="184"/>
      <c r="E143" s="184"/>
      <c r="F143" s="184"/>
      <c r="G143" s="185"/>
      <c r="H143" s="186"/>
      <c r="I143" s="41">
        <f>SUM(L143,O143,R143)</f>
        <v>22</v>
      </c>
      <c r="J143" s="222"/>
      <c r="K143" s="223"/>
      <c r="L143" s="224">
        <f>'[4]data（並び替え不可）'!X65</f>
        <v>9</v>
      </c>
      <c r="M143" s="222"/>
      <c r="N143" s="225"/>
      <c r="O143" s="224">
        <f>'[4]data（並び替え不可）'!Y65</f>
        <v>9</v>
      </c>
      <c r="P143" s="222"/>
      <c r="Q143" s="225"/>
      <c r="R143" s="226">
        <f>'[4]data（並び替え不可）'!Z65</f>
        <v>4</v>
      </c>
      <c r="S143" s="222"/>
      <c r="T143" s="225"/>
    </row>
    <row r="144" spans="1:32" ht="15.4" customHeight="1" x14ac:dyDescent="0.15">
      <c r="A144" s="187">
        <v>66</v>
      </c>
      <c r="B144" s="1031"/>
      <c r="C144" s="188">
        <f>SUM(D144:H144)</f>
        <v>16</v>
      </c>
      <c r="D144" s="189">
        <f>'[4]data（並び替え不可）'!H65</f>
        <v>4</v>
      </c>
      <c r="E144" s="189">
        <f>'[4]data（並び替え不可）'!I65</f>
        <v>4</v>
      </c>
      <c r="F144" s="189">
        <f>'[4]data（並び替え不可）'!J65</f>
        <v>4</v>
      </c>
      <c r="G144" s="190">
        <f>'[4]data（並び替え不可）'!K65</f>
        <v>0</v>
      </c>
      <c r="H144" s="191">
        <f>'[4]data（並び替え不可）'!L65</f>
        <v>4</v>
      </c>
      <c r="I144" s="42">
        <f>SUM(J144:K144)</f>
        <v>394</v>
      </c>
      <c r="J144" s="189">
        <f>SUM(M144,P144,S144)</f>
        <v>198</v>
      </c>
      <c r="K144" s="190">
        <f>SUM(N144,Q144,T144)</f>
        <v>196</v>
      </c>
      <c r="L144" s="188">
        <f>SUM(M144:N144)</f>
        <v>127</v>
      </c>
      <c r="M144" s="189">
        <f>'[4]data（並び替え不可）'!Q65</f>
        <v>60</v>
      </c>
      <c r="N144" s="191">
        <f>'[4]data（並び替え不可）'!R65</f>
        <v>67</v>
      </c>
      <c r="O144" s="188">
        <f>SUM(P144:Q144)</f>
        <v>134</v>
      </c>
      <c r="P144" s="189">
        <f>'[4]data（並び替え不可）'!S65</f>
        <v>75</v>
      </c>
      <c r="Q144" s="191">
        <f>'[4]data（並び替え不可）'!T65</f>
        <v>59</v>
      </c>
      <c r="R144" s="192">
        <f>SUM(S144:T144)</f>
        <v>133</v>
      </c>
      <c r="S144" s="189">
        <f>'[4]data（並び替え不可）'!U65</f>
        <v>63</v>
      </c>
      <c r="T144" s="191">
        <f>'[4]data（並び替え不可）'!V65</f>
        <v>70</v>
      </c>
    </row>
    <row r="145" spans="1:20" ht="15.4" customHeight="1" x14ac:dyDescent="0.15">
      <c r="A145" s="176"/>
      <c r="B145" s="1032" t="s">
        <v>314</v>
      </c>
      <c r="C145" s="177"/>
      <c r="D145" s="178"/>
      <c r="E145" s="178"/>
      <c r="F145" s="178"/>
      <c r="G145" s="179"/>
      <c r="H145" s="180"/>
      <c r="I145" s="43">
        <f>SUM(L145,O145,R145)</f>
        <v>12</v>
      </c>
      <c r="J145" s="203"/>
      <c r="K145" s="204"/>
      <c r="L145" s="205">
        <f>'[4]data（並び替え不可）'!X66</f>
        <v>4</v>
      </c>
      <c r="M145" s="203"/>
      <c r="N145" s="206"/>
      <c r="O145" s="205">
        <f>'[4]data（並び替え不可）'!Y66</f>
        <v>4</v>
      </c>
      <c r="P145" s="203"/>
      <c r="Q145" s="206"/>
      <c r="R145" s="207">
        <f>'[4]data（並び替え不可）'!Z66</f>
        <v>4</v>
      </c>
      <c r="S145" s="203"/>
      <c r="T145" s="206"/>
    </row>
    <row r="146" spans="1:20" ht="15.4" customHeight="1" x14ac:dyDescent="0.15">
      <c r="A146" s="187">
        <v>67</v>
      </c>
      <c r="B146" s="1031"/>
      <c r="C146" s="188">
        <f>SUM(D146:H146)</f>
        <v>20</v>
      </c>
      <c r="D146" s="189">
        <f>'[4]data（並び替え不可）'!H66</f>
        <v>6</v>
      </c>
      <c r="E146" s="189">
        <f>'[4]data（並び替え不可）'!I66</f>
        <v>6</v>
      </c>
      <c r="F146" s="189">
        <f>'[4]data（並び替え不可）'!J66</f>
        <v>6</v>
      </c>
      <c r="G146" s="190">
        <f>'[4]data（並び替え不可）'!K66</f>
        <v>0</v>
      </c>
      <c r="H146" s="191">
        <f>'[4]data（並び替え不可）'!L66</f>
        <v>2</v>
      </c>
      <c r="I146" s="42">
        <f>SUM(J146:K146)</f>
        <v>585</v>
      </c>
      <c r="J146" s="189">
        <f>SUM(M146,P146,S146)</f>
        <v>279</v>
      </c>
      <c r="K146" s="190">
        <f>SUM(N146,Q146,T146)</f>
        <v>306</v>
      </c>
      <c r="L146" s="188">
        <f>SUM(M146:N146)</f>
        <v>188</v>
      </c>
      <c r="M146" s="189">
        <f>'[4]data（並び替え不可）'!Q66</f>
        <v>84</v>
      </c>
      <c r="N146" s="191">
        <f>'[4]data（並び替え不可）'!R66</f>
        <v>104</v>
      </c>
      <c r="O146" s="188">
        <f>SUM(P146:Q146)</f>
        <v>190</v>
      </c>
      <c r="P146" s="189">
        <f>'[4]data（並び替え不可）'!S66</f>
        <v>88</v>
      </c>
      <c r="Q146" s="191">
        <f>'[4]data（並び替え不可）'!T66</f>
        <v>102</v>
      </c>
      <c r="R146" s="192">
        <f>SUM(S146:T146)</f>
        <v>207</v>
      </c>
      <c r="S146" s="189">
        <f>'[4]data（並び替え不可）'!U66</f>
        <v>107</v>
      </c>
      <c r="T146" s="191">
        <f>'[4]data（並び替え不可）'!V66</f>
        <v>100</v>
      </c>
    </row>
    <row r="147" spans="1:20" ht="15.4" customHeight="1" x14ac:dyDescent="0.15">
      <c r="A147" s="182"/>
      <c r="B147" s="1030" t="s">
        <v>315</v>
      </c>
      <c r="C147" s="183"/>
      <c r="D147" s="184"/>
      <c r="E147" s="184"/>
      <c r="F147" s="184"/>
      <c r="G147" s="185"/>
      <c r="H147" s="186"/>
      <c r="I147" s="41">
        <f>SUM(L147,O147,R147)</f>
        <v>11</v>
      </c>
      <c r="J147" s="222"/>
      <c r="K147" s="223"/>
      <c r="L147" s="224">
        <f>'[4]data（並び替え不可）'!X67</f>
        <v>4</v>
      </c>
      <c r="M147" s="222"/>
      <c r="N147" s="225"/>
      <c r="O147" s="224">
        <f>'[4]data（並び替え不可）'!Y67</f>
        <v>3</v>
      </c>
      <c r="P147" s="222"/>
      <c r="Q147" s="225"/>
      <c r="R147" s="226">
        <f>'[4]data（並び替え不可）'!Z67</f>
        <v>4</v>
      </c>
      <c r="S147" s="222"/>
      <c r="T147" s="225"/>
    </row>
    <row r="148" spans="1:20" ht="15.4" customHeight="1" x14ac:dyDescent="0.15">
      <c r="A148" s="187">
        <v>68</v>
      </c>
      <c r="B148" s="1031"/>
      <c r="C148" s="188">
        <f>SUM(D148:H148)</f>
        <v>18</v>
      </c>
      <c r="D148" s="189">
        <f>'[4]data（並び替え不可）'!H67</f>
        <v>5</v>
      </c>
      <c r="E148" s="189">
        <f>'[4]data（並び替え不可）'!I67</f>
        <v>6</v>
      </c>
      <c r="F148" s="189">
        <f>'[4]data（並び替え不可）'!J67</f>
        <v>5</v>
      </c>
      <c r="G148" s="190">
        <f>'[4]data（並び替え不可）'!K67</f>
        <v>0</v>
      </c>
      <c r="H148" s="191">
        <f>'[4]data（並び替え不可）'!L67</f>
        <v>2</v>
      </c>
      <c r="I148" s="42">
        <f>SUM(J148:K148)</f>
        <v>507</v>
      </c>
      <c r="J148" s="189">
        <f>SUM(M148,P148,S148)</f>
        <v>269</v>
      </c>
      <c r="K148" s="190">
        <f>SUM(N148,Q148,T148)</f>
        <v>238</v>
      </c>
      <c r="L148" s="188">
        <f>SUM(M148:N148)</f>
        <v>173</v>
      </c>
      <c r="M148" s="189">
        <f>'[4]data（並び替え不可）'!Q67</f>
        <v>87</v>
      </c>
      <c r="N148" s="191">
        <f>'[4]data（並び替え不可）'!R67</f>
        <v>86</v>
      </c>
      <c r="O148" s="188">
        <f>SUM(P148:Q148)</f>
        <v>179</v>
      </c>
      <c r="P148" s="189">
        <f>'[4]data（並び替え不可）'!S67</f>
        <v>91</v>
      </c>
      <c r="Q148" s="191">
        <f>'[4]data（並び替え不可）'!T67</f>
        <v>88</v>
      </c>
      <c r="R148" s="181">
        <f>SUM(S148:T148)</f>
        <v>155</v>
      </c>
      <c r="S148" s="178">
        <f>'[4]data（並び替え不可）'!U67</f>
        <v>91</v>
      </c>
      <c r="T148" s="180">
        <f>'[4]data（並び替え不可）'!V67</f>
        <v>64</v>
      </c>
    </row>
    <row r="149" spans="1:20" ht="15.4" customHeight="1" x14ac:dyDescent="0.15">
      <c r="A149" s="182"/>
      <c r="B149" s="1030" t="s">
        <v>316</v>
      </c>
      <c r="C149" s="227"/>
      <c r="D149" s="228"/>
      <c r="E149" s="228"/>
      <c r="F149" s="228"/>
      <c r="G149" s="229"/>
      <c r="H149" s="230"/>
      <c r="I149" s="41">
        <f>SUM(L149,O149,R149)</f>
        <v>23</v>
      </c>
      <c r="J149" s="217"/>
      <c r="K149" s="218"/>
      <c r="L149" s="219">
        <f>'[4]data（並び替え不可）'!X68</f>
        <v>7</v>
      </c>
      <c r="M149" s="217"/>
      <c r="N149" s="220"/>
      <c r="O149" s="219">
        <f>'[4]data（並び替え不可）'!Y68</f>
        <v>8</v>
      </c>
      <c r="P149" s="217"/>
      <c r="Q149" s="220"/>
      <c r="R149" s="219">
        <f>'[4]data（並び替え不可）'!Z68</f>
        <v>8</v>
      </c>
      <c r="S149" s="228"/>
      <c r="T149" s="230"/>
    </row>
    <row r="150" spans="1:20" ht="15.4" customHeight="1" x14ac:dyDescent="0.15">
      <c r="A150" s="187">
        <v>69</v>
      </c>
      <c r="B150" s="1031"/>
      <c r="C150" s="188">
        <f>SUM(D150:H150)</f>
        <v>26</v>
      </c>
      <c r="D150" s="231">
        <f>'[4]data（並び替え不可）'!H68</f>
        <v>8</v>
      </c>
      <c r="E150" s="231">
        <f>'[4]data（並び替え不可）'!I68</f>
        <v>8</v>
      </c>
      <c r="F150" s="231">
        <f>'[4]data（並び替え不可）'!J68</f>
        <v>7</v>
      </c>
      <c r="G150" s="232">
        <f>'[4]data（並び替え不可）'!K68</f>
        <v>0</v>
      </c>
      <c r="H150" s="233">
        <f>'[4]data（並び替え不可）'!L68</f>
        <v>3</v>
      </c>
      <c r="I150" s="44">
        <f>SUM(J150:K150)</f>
        <v>778</v>
      </c>
      <c r="J150" s="231">
        <f>SUM(M150,P150,S150)</f>
        <v>395</v>
      </c>
      <c r="K150" s="232">
        <f>SUM(N150,Q150,T150)</f>
        <v>383</v>
      </c>
      <c r="L150" s="234">
        <f>SUM(M150:N150)</f>
        <v>255</v>
      </c>
      <c r="M150" s="231">
        <f>'[4]data（並び替え不可）'!Q68</f>
        <v>131</v>
      </c>
      <c r="N150" s="235">
        <f>'[4]data（並び替え不可）'!R68</f>
        <v>124</v>
      </c>
      <c r="O150" s="234">
        <f>SUM(P150:Q150)</f>
        <v>287</v>
      </c>
      <c r="P150" s="231">
        <f>'[4]data（並び替え不可）'!S68</f>
        <v>151</v>
      </c>
      <c r="Q150" s="235">
        <f>'[4]data（並び替え不可）'!T68</f>
        <v>136</v>
      </c>
      <c r="R150" s="234">
        <f>SUM(S150:T150)</f>
        <v>236</v>
      </c>
      <c r="S150" s="231">
        <f>'[4]data（並び替え不可）'!U68</f>
        <v>113</v>
      </c>
      <c r="T150" s="235">
        <f>'[4]data（並び替え不可）'!V68</f>
        <v>123</v>
      </c>
    </row>
    <row r="151" spans="1:20" ht="15.4" customHeight="1" x14ac:dyDescent="0.15">
      <c r="A151" s="176"/>
      <c r="B151" s="1032" t="s">
        <v>593</v>
      </c>
      <c r="C151" s="236"/>
      <c r="D151" s="237"/>
      <c r="E151" s="237"/>
      <c r="F151" s="237"/>
      <c r="G151" s="238"/>
      <c r="H151" s="239"/>
      <c r="I151" s="43">
        <f>SUM(L151,O151,R151)</f>
        <v>17</v>
      </c>
      <c r="J151" s="198"/>
      <c r="K151" s="199"/>
      <c r="L151" s="200">
        <f>'[4]data（並び替え不可）'!X69</f>
        <v>7</v>
      </c>
      <c r="M151" s="198"/>
      <c r="N151" s="201"/>
      <c r="O151" s="200">
        <f>'[4]data（並び替え不可）'!Y69</f>
        <v>4</v>
      </c>
      <c r="P151" s="198"/>
      <c r="Q151" s="201"/>
      <c r="R151" s="202">
        <f>'[4]data（並び替え不可）'!Z69</f>
        <v>6</v>
      </c>
      <c r="S151" s="237"/>
      <c r="T151" s="239"/>
    </row>
    <row r="152" spans="1:20" ht="15.4" customHeight="1" x14ac:dyDescent="0.15">
      <c r="A152" s="176">
        <v>70</v>
      </c>
      <c r="B152" s="1032"/>
      <c r="C152" s="177">
        <f>SUM(D152:H152)</f>
        <v>28</v>
      </c>
      <c r="D152" s="237">
        <f>'[4]data（並び替え不可）'!H69</f>
        <v>9</v>
      </c>
      <c r="E152" s="237">
        <f>'[4]data（並び替え不可）'!I69</f>
        <v>8</v>
      </c>
      <c r="F152" s="237">
        <f>'[4]data（並び替え不可）'!J69</f>
        <v>7</v>
      </c>
      <c r="G152" s="238">
        <f>'[4]data（並び替え不可）'!K69</f>
        <v>0</v>
      </c>
      <c r="H152" s="351">
        <f>'[4]data（並び替え不可）'!L69</f>
        <v>4</v>
      </c>
      <c r="I152" s="352">
        <f>SUM(J152:K152)</f>
        <v>804</v>
      </c>
      <c r="J152" s="237">
        <f>SUM(M152,P152,S152)</f>
        <v>385</v>
      </c>
      <c r="K152" s="238">
        <f>SUM(N152,Q152,T152)</f>
        <v>419</v>
      </c>
      <c r="L152" s="236">
        <f>SUM(M152:N152)</f>
        <v>294</v>
      </c>
      <c r="M152" s="237">
        <f>'[4]data（並び替え不可）'!Q69</f>
        <v>146</v>
      </c>
      <c r="N152" s="239">
        <f>'[4]data（並び替え不可）'!R69</f>
        <v>148</v>
      </c>
      <c r="O152" s="236">
        <f>SUM(P152:Q152)</f>
        <v>262</v>
      </c>
      <c r="P152" s="237">
        <f>'[4]data（並び替え不可）'!S69</f>
        <v>115</v>
      </c>
      <c r="Q152" s="239">
        <f>'[4]data（並び替え不可）'!T69</f>
        <v>147</v>
      </c>
      <c r="R152" s="353">
        <f>SUM(S152:T152)</f>
        <v>248</v>
      </c>
      <c r="S152" s="237">
        <f>'[4]data（並び替え不可）'!U69</f>
        <v>124</v>
      </c>
      <c r="T152" s="239">
        <f>'[4]data（並び替え不可）'!V69</f>
        <v>124</v>
      </c>
    </row>
    <row r="153" spans="1:20" ht="15.4" customHeight="1" x14ac:dyDescent="0.15">
      <c r="A153" s="491"/>
      <c r="B153" s="361"/>
      <c r="C153" s="354"/>
      <c r="D153" s="228"/>
      <c r="E153" s="228"/>
      <c r="F153" s="228"/>
      <c r="G153" s="228"/>
      <c r="H153" s="356"/>
      <c r="I153" s="492">
        <f>SUM(L153,O153,R153)</f>
        <v>0</v>
      </c>
      <c r="J153" s="228"/>
      <c r="K153" s="357"/>
      <c r="L153" s="493">
        <f>'[4]data（並び替え不可）'!X72</f>
        <v>0</v>
      </c>
      <c r="M153" s="228"/>
      <c r="N153" s="355"/>
      <c r="O153" s="494">
        <f>'[4]data（並び替え不可）'!Y72</f>
        <v>0</v>
      </c>
      <c r="P153" s="228"/>
      <c r="Q153" s="357"/>
      <c r="R153" s="493">
        <f>'[4]data（並び替え不可）'!Z72</f>
        <v>0</v>
      </c>
      <c r="S153" s="228"/>
      <c r="T153" s="357"/>
    </row>
    <row r="154" spans="1:20" ht="15.4" customHeight="1" x14ac:dyDescent="0.15">
      <c r="A154" s="538">
        <v>80</v>
      </c>
      <c r="B154" s="544" t="s">
        <v>585</v>
      </c>
      <c r="C154" s="539">
        <f>SUM(D154:H154)</f>
        <v>4</v>
      </c>
      <c r="D154" s="237">
        <f>'[4]data（並び替え不可）'!H72</f>
        <v>1</v>
      </c>
      <c r="E154" s="237">
        <f>'[4]data（並び替え不可）'!I72</f>
        <v>1</v>
      </c>
      <c r="F154" s="237">
        <f>'[4]data（並び替え不可）'!J72</f>
        <v>2</v>
      </c>
      <c r="G154" s="237">
        <f>'[4]data（並び替え不可）'!K72</f>
        <v>0</v>
      </c>
      <c r="H154" s="540">
        <f>'[4]data（並び替え不可）'!L72</f>
        <v>0</v>
      </c>
      <c r="I154" s="545">
        <f>SUM(J154:K154)</f>
        <v>95</v>
      </c>
      <c r="J154" s="237">
        <f>SUM(M154,P154,S154)</f>
        <v>35</v>
      </c>
      <c r="K154" s="543">
        <f>SUM(N154,Q154,T154)</f>
        <v>60</v>
      </c>
      <c r="L154" s="541">
        <f>SUM(M154:N154)</f>
        <v>23</v>
      </c>
      <c r="M154" s="237">
        <f>'[4]data（並び替え不可）'!Q72</f>
        <v>7</v>
      </c>
      <c r="N154" s="541">
        <f>'[4]data（並び替え不可）'!R72</f>
        <v>16</v>
      </c>
      <c r="O154" s="542">
        <f>SUM(P154:Q154)</f>
        <v>29</v>
      </c>
      <c r="P154" s="237">
        <f>'[4]data（並び替え不可）'!S72</f>
        <v>10</v>
      </c>
      <c r="Q154" s="543">
        <f>'[4]data（並び替え不可）'!T72</f>
        <v>19</v>
      </c>
      <c r="R154" s="541">
        <f>SUM(S154:T154)</f>
        <v>43</v>
      </c>
      <c r="S154" s="237">
        <f>'[4]data（並び替え不可）'!U72</f>
        <v>18</v>
      </c>
      <c r="T154" s="543">
        <f>'[4]data（並び替え不可）'!V72</f>
        <v>25</v>
      </c>
    </row>
    <row r="155" spans="1:20" ht="15.4" customHeight="1" x14ac:dyDescent="0.15">
      <c r="A155" s="491"/>
      <c r="B155" s="361"/>
      <c r="C155" s="354"/>
      <c r="D155" s="228"/>
      <c r="E155" s="228"/>
      <c r="F155" s="228"/>
      <c r="G155" s="228"/>
      <c r="H155" s="356"/>
      <c r="I155" s="548"/>
      <c r="J155" s="228"/>
      <c r="K155" s="357"/>
      <c r="L155" s="355"/>
      <c r="M155" s="228"/>
      <c r="N155" s="355"/>
      <c r="O155" s="551"/>
      <c r="P155" s="228"/>
      <c r="Q155" s="357"/>
      <c r="R155" s="355"/>
      <c r="S155" s="228"/>
      <c r="T155" s="357"/>
    </row>
    <row r="156" spans="1:20" ht="15.4" customHeight="1" x14ac:dyDescent="0.15">
      <c r="A156" s="546">
        <v>90</v>
      </c>
      <c r="B156" s="547" t="s">
        <v>592</v>
      </c>
      <c r="C156" s="358">
        <f>SUM(D156:H156)</f>
        <v>3</v>
      </c>
      <c r="D156" s="240">
        <v>1</v>
      </c>
      <c r="E156" s="240">
        <v>1</v>
      </c>
      <c r="F156" s="240">
        <v>1</v>
      </c>
      <c r="G156" s="240"/>
      <c r="H156" s="360"/>
      <c r="I156" s="549">
        <f>SUM(J156:K156)</f>
        <v>59</v>
      </c>
      <c r="J156" s="240">
        <f>SUM(M156,P156,S156)</f>
        <v>25</v>
      </c>
      <c r="K156" s="550">
        <f>SUM(N156,Q156,T156)</f>
        <v>34</v>
      </c>
      <c r="L156" s="359">
        <f>SUM(M156:N156)</f>
        <v>15</v>
      </c>
      <c r="M156" s="240">
        <v>7</v>
      </c>
      <c r="N156" s="359">
        <v>8</v>
      </c>
      <c r="O156" s="552">
        <f>SUM(P156:Q156)</f>
        <v>17</v>
      </c>
      <c r="P156" s="240">
        <v>7</v>
      </c>
      <c r="Q156" s="550">
        <v>10</v>
      </c>
      <c r="R156" s="359">
        <f>SUM(S156:T156)</f>
        <v>27</v>
      </c>
      <c r="S156" s="240">
        <v>11</v>
      </c>
      <c r="T156" s="550">
        <v>16</v>
      </c>
    </row>
    <row r="157" spans="1:20" x14ac:dyDescent="0.15">
      <c r="B157" s="1033" t="s">
        <v>275</v>
      </c>
      <c r="C157" s="1033"/>
      <c r="D157" s="1033"/>
      <c r="E157" s="1033"/>
      <c r="F157" s="1033"/>
      <c r="G157" s="1033"/>
      <c r="H157" s="1033"/>
      <c r="I157" s="1033"/>
      <c r="J157" s="1033"/>
      <c r="K157" s="1033"/>
    </row>
  </sheetData>
  <mergeCells count="108">
    <mergeCell ref="L3:N3"/>
    <mergeCell ref="O3:Q3"/>
    <mergeCell ref="R3:T3"/>
    <mergeCell ref="B5:B6"/>
    <mergeCell ref="B7:B8"/>
    <mergeCell ref="B9:B10"/>
    <mergeCell ref="A2:A4"/>
    <mergeCell ref="B2:B4"/>
    <mergeCell ref="C2:H2"/>
    <mergeCell ref="I2:T2"/>
    <mergeCell ref="C3:C4"/>
    <mergeCell ref="D3:F3"/>
    <mergeCell ref="G3:G4"/>
    <mergeCell ref="H3:H4"/>
    <mergeCell ref="I3:K3"/>
    <mergeCell ref="B23:B24"/>
    <mergeCell ref="B25:B26"/>
    <mergeCell ref="B27:B28"/>
    <mergeCell ref="B29:B30"/>
    <mergeCell ref="B31:B32"/>
    <mergeCell ref="B33:B34"/>
    <mergeCell ref="B11:B12"/>
    <mergeCell ref="B13:B14"/>
    <mergeCell ref="B15:B16"/>
    <mergeCell ref="B17:B18"/>
    <mergeCell ref="B19:B20"/>
    <mergeCell ref="B21:B22"/>
    <mergeCell ref="B47:B48"/>
    <mergeCell ref="B49:B50"/>
    <mergeCell ref="B51:B52"/>
    <mergeCell ref="B53:B54"/>
    <mergeCell ref="B65:K65"/>
    <mergeCell ref="B35:B36"/>
    <mergeCell ref="B37:B38"/>
    <mergeCell ref="B39:B40"/>
    <mergeCell ref="B41:B42"/>
    <mergeCell ref="B43:B44"/>
    <mergeCell ref="B45:B46"/>
    <mergeCell ref="O68:Q68"/>
    <mergeCell ref="R68:T68"/>
    <mergeCell ref="B55:B56"/>
    <mergeCell ref="B57:B58"/>
    <mergeCell ref="B59:B60"/>
    <mergeCell ref="B61:B62"/>
    <mergeCell ref="A67:A69"/>
    <mergeCell ref="B67:B69"/>
    <mergeCell ref="C67:H67"/>
    <mergeCell ref="I67:T67"/>
    <mergeCell ref="C68:C69"/>
    <mergeCell ref="D68:F68"/>
    <mergeCell ref="G68:G69"/>
    <mergeCell ref="H68:H69"/>
    <mergeCell ref="I68:K68"/>
    <mergeCell ref="L68:N68"/>
    <mergeCell ref="B80:B81"/>
    <mergeCell ref="B82:B83"/>
    <mergeCell ref="B84:B85"/>
    <mergeCell ref="B86:B87"/>
    <mergeCell ref="B88:B89"/>
    <mergeCell ref="B90:B91"/>
    <mergeCell ref="B63:B64"/>
    <mergeCell ref="B70:B71"/>
    <mergeCell ref="B72:B73"/>
    <mergeCell ref="B74:B75"/>
    <mergeCell ref="B76:B77"/>
    <mergeCell ref="B78:B79"/>
    <mergeCell ref="B104:B105"/>
    <mergeCell ref="B106:B107"/>
    <mergeCell ref="B108:B109"/>
    <mergeCell ref="B92:B93"/>
    <mergeCell ref="B94:B95"/>
    <mergeCell ref="B96:B97"/>
    <mergeCell ref="B98:B99"/>
    <mergeCell ref="B100:B101"/>
    <mergeCell ref="B102:B103"/>
    <mergeCell ref="B120:B121"/>
    <mergeCell ref="B122:B123"/>
    <mergeCell ref="B124:B125"/>
    <mergeCell ref="B126:B127"/>
    <mergeCell ref="B128:B129"/>
    <mergeCell ref="B135:B136"/>
    <mergeCell ref="B110:B111"/>
    <mergeCell ref="B112:B113"/>
    <mergeCell ref="B114:B115"/>
    <mergeCell ref="B116:B117"/>
    <mergeCell ref="B118:B119"/>
    <mergeCell ref="B130:K130"/>
    <mergeCell ref="B149:B150"/>
    <mergeCell ref="B151:B152"/>
    <mergeCell ref="B157:K157"/>
    <mergeCell ref="B137:B138"/>
    <mergeCell ref="B139:B140"/>
    <mergeCell ref="B141:B142"/>
    <mergeCell ref="B143:B144"/>
    <mergeCell ref="B145:B146"/>
    <mergeCell ref="B147:B148"/>
    <mergeCell ref="A132:A134"/>
    <mergeCell ref="B132:B134"/>
    <mergeCell ref="C132:H132"/>
    <mergeCell ref="I132:T132"/>
    <mergeCell ref="C133:C134"/>
    <mergeCell ref="D133:F133"/>
    <mergeCell ref="G133:G134"/>
    <mergeCell ref="H133:H134"/>
    <mergeCell ref="I133:K133"/>
    <mergeCell ref="L133:N133"/>
    <mergeCell ref="O133:Q133"/>
    <mergeCell ref="R133:T133"/>
  </mergeCells>
  <phoneticPr fontId="2"/>
  <dataValidations count="1">
    <dataValidation imeMode="halfAlpha" allowBlank="1" showInputMessage="1" showErrorMessage="1" sqref="A65544:A65593 IW65544:IW65593 SS65544:SS65593 ACO65544:ACO65593 AMK65544:AMK65593 AWG65544:AWG65593 BGC65544:BGC65593 BPY65544:BPY65593 BZU65544:BZU65593 CJQ65544:CJQ65593 CTM65544:CTM65593 DDI65544:DDI65593 DNE65544:DNE65593 DXA65544:DXA65593 EGW65544:EGW65593 EQS65544:EQS65593 FAO65544:FAO65593 FKK65544:FKK65593 FUG65544:FUG65593 GEC65544:GEC65593 GNY65544:GNY65593 GXU65544:GXU65593 HHQ65544:HHQ65593 HRM65544:HRM65593 IBI65544:IBI65593 ILE65544:ILE65593 IVA65544:IVA65593 JEW65544:JEW65593 JOS65544:JOS65593 JYO65544:JYO65593 KIK65544:KIK65593 KSG65544:KSG65593 LCC65544:LCC65593 LLY65544:LLY65593 LVU65544:LVU65593 MFQ65544:MFQ65593 MPM65544:MPM65593 MZI65544:MZI65593 NJE65544:NJE65593 NTA65544:NTA65593 OCW65544:OCW65593 OMS65544:OMS65593 OWO65544:OWO65593 PGK65544:PGK65593 PQG65544:PQG65593 QAC65544:QAC65593 QJY65544:QJY65593 QTU65544:QTU65593 RDQ65544:RDQ65593 RNM65544:RNM65593 RXI65544:RXI65593 SHE65544:SHE65593 SRA65544:SRA65593 TAW65544:TAW65593 TKS65544:TKS65593 TUO65544:TUO65593 UEK65544:UEK65593 UOG65544:UOG65593 UYC65544:UYC65593 VHY65544:VHY65593 VRU65544:VRU65593 WBQ65544:WBQ65593 WLM65544:WLM65593 WVI65544:WVI65593 A131080:A131129 IW131080:IW131129 SS131080:SS131129 ACO131080:ACO131129 AMK131080:AMK131129 AWG131080:AWG131129 BGC131080:BGC131129 BPY131080:BPY131129 BZU131080:BZU131129 CJQ131080:CJQ131129 CTM131080:CTM131129 DDI131080:DDI131129 DNE131080:DNE131129 DXA131080:DXA131129 EGW131080:EGW131129 EQS131080:EQS131129 FAO131080:FAO131129 FKK131080:FKK131129 FUG131080:FUG131129 GEC131080:GEC131129 GNY131080:GNY131129 GXU131080:GXU131129 HHQ131080:HHQ131129 HRM131080:HRM131129 IBI131080:IBI131129 ILE131080:ILE131129 IVA131080:IVA131129 JEW131080:JEW131129 JOS131080:JOS131129 JYO131080:JYO131129 KIK131080:KIK131129 KSG131080:KSG131129 LCC131080:LCC131129 LLY131080:LLY131129 LVU131080:LVU131129 MFQ131080:MFQ131129 MPM131080:MPM131129 MZI131080:MZI131129 NJE131080:NJE131129 NTA131080:NTA131129 OCW131080:OCW131129 OMS131080:OMS131129 OWO131080:OWO131129 PGK131080:PGK131129 PQG131080:PQG131129 QAC131080:QAC131129 QJY131080:QJY131129 QTU131080:QTU131129 RDQ131080:RDQ131129 RNM131080:RNM131129 RXI131080:RXI131129 SHE131080:SHE131129 SRA131080:SRA131129 TAW131080:TAW131129 TKS131080:TKS131129 TUO131080:TUO131129 UEK131080:UEK131129 UOG131080:UOG131129 UYC131080:UYC131129 VHY131080:VHY131129 VRU131080:VRU131129 WBQ131080:WBQ131129 WLM131080:WLM131129 WVI131080:WVI131129 A196616:A196665 IW196616:IW196665 SS196616:SS196665 ACO196616:ACO196665 AMK196616:AMK196665 AWG196616:AWG196665 BGC196616:BGC196665 BPY196616:BPY196665 BZU196616:BZU196665 CJQ196616:CJQ196665 CTM196616:CTM196665 DDI196616:DDI196665 DNE196616:DNE196665 DXA196616:DXA196665 EGW196616:EGW196665 EQS196616:EQS196665 FAO196616:FAO196665 FKK196616:FKK196665 FUG196616:FUG196665 GEC196616:GEC196665 GNY196616:GNY196665 GXU196616:GXU196665 HHQ196616:HHQ196665 HRM196616:HRM196665 IBI196616:IBI196665 ILE196616:ILE196665 IVA196616:IVA196665 JEW196616:JEW196665 JOS196616:JOS196665 JYO196616:JYO196665 KIK196616:KIK196665 KSG196616:KSG196665 LCC196616:LCC196665 LLY196616:LLY196665 LVU196616:LVU196665 MFQ196616:MFQ196665 MPM196616:MPM196665 MZI196616:MZI196665 NJE196616:NJE196665 NTA196616:NTA196665 OCW196616:OCW196665 OMS196616:OMS196665 OWO196616:OWO196665 PGK196616:PGK196665 PQG196616:PQG196665 QAC196616:QAC196665 QJY196616:QJY196665 QTU196616:QTU196665 RDQ196616:RDQ196665 RNM196616:RNM196665 RXI196616:RXI196665 SHE196616:SHE196665 SRA196616:SRA196665 TAW196616:TAW196665 TKS196616:TKS196665 TUO196616:TUO196665 UEK196616:UEK196665 UOG196616:UOG196665 UYC196616:UYC196665 VHY196616:VHY196665 VRU196616:VRU196665 WBQ196616:WBQ196665 WLM196616:WLM196665 WVI196616:WVI196665 A262152:A262201 IW262152:IW262201 SS262152:SS262201 ACO262152:ACO262201 AMK262152:AMK262201 AWG262152:AWG262201 BGC262152:BGC262201 BPY262152:BPY262201 BZU262152:BZU262201 CJQ262152:CJQ262201 CTM262152:CTM262201 DDI262152:DDI262201 DNE262152:DNE262201 DXA262152:DXA262201 EGW262152:EGW262201 EQS262152:EQS262201 FAO262152:FAO262201 FKK262152:FKK262201 FUG262152:FUG262201 GEC262152:GEC262201 GNY262152:GNY262201 GXU262152:GXU262201 HHQ262152:HHQ262201 HRM262152:HRM262201 IBI262152:IBI262201 ILE262152:ILE262201 IVA262152:IVA262201 JEW262152:JEW262201 JOS262152:JOS262201 JYO262152:JYO262201 KIK262152:KIK262201 KSG262152:KSG262201 LCC262152:LCC262201 LLY262152:LLY262201 LVU262152:LVU262201 MFQ262152:MFQ262201 MPM262152:MPM262201 MZI262152:MZI262201 NJE262152:NJE262201 NTA262152:NTA262201 OCW262152:OCW262201 OMS262152:OMS262201 OWO262152:OWO262201 PGK262152:PGK262201 PQG262152:PQG262201 QAC262152:QAC262201 QJY262152:QJY262201 QTU262152:QTU262201 RDQ262152:RDQ262201 RNM262152:RNM262201 RXI262152:RXI262201 SHE262152:SHE262201 SRA262152:SRA262201 TAW262152:TAW262201 TKS262152:TKS262201 TUO262152:TUO262201 UEK262152:UEK262201 UOG262152:UOG262201 UYC262152:UYC262201 VHY262152:VHY262201 VRU262152:VRU262201 WBQ262152:WBQ262201 WLM262152:WLM262201 WVI262152:WVI262201 A327688:A327737 IW327688:IW327737 SS327688:SS327737 ACO327688:ACO327737 AMK327688:AMK327737 AWG327688:AWG327737 BGC327688:BGC327737 BPY327688:BPY327737 BZU327688:BZU327737 CJQ327688:CJQ327737 CTM327688:CTM327737 DDI327688:DDI327737 DNE327688:DNE327737 DXA327688:DXA327737 EGW327688:EGW327737 EQS327688:EQS327737 FAO327688:FAO327737 FKK327688:FKK327737 FUG327688:FUG327737 GEC327688:GEC327737 GNY327688:GNY327737 GXU327688:GXU327737 HHQ327688:HHQ327737 HRM327688:HRM327737 IBI327688:IBI327737 ILE327688:ILE327737 IVA327688:IVA327737 JEW327688:JEW327737 JOS327688:JOS327737 JYO327688:JYO327737 KIK327688:KIK327737 KSG327688:KSG327737 LCC327688:LCC327737 LLY327688:LLY327737 LVU327688:LVU327737 MFQ327688:MFQ327737 MPM327688:MPM327737 MZI327688:MZI327737 NJE327688:NJE327737 NTA327688:NTA327737 OCW327688:OCW327737 OMS327688:OMS327737 OWO327688:OWO327737 PGK327688:PGK327737 PQG327688:PQG327737 QAC327688:QAC327737 QJY327688:QJY327737 QTU327688:QTU327737 RDQ327688:RDQ327737 RNM327688:RNM327737 RXI327688:RXI327737 SHE327688:SHE327737 SRA327688:SRA327737 TAW327688:TAW327737 TKS327688:TKS327737 TUO327688:TUO327737 UEK327688:UEK327737 UOG327688:UOG327737 UYC327688:UYC327737 VHY327688:VHY327737 VRU327688:VRU327737 WBQ327688:WBQ327737 WLM327688:WLM327737 WVI327688:WVI327737 A393224:A393273 IW393224:IW393273 SS393224:SS393273 ACO393224:ACO393273 AMK393224:AMK393273 AWG393224:AWG393273 BGC393224:BGC393273 BPY393224:BPY393273 BZU393224:BZU393273 CJQ393224:CJQ393273 CTM393224:CTM393273 DDI393224:DDI393273 DNE393224:DNE393273 DXA393224:DXA393273 EGW393224:EGW393273 EQS393224:EQS393273 FAO393224:FAO393273 FKK393224:FKK393273 FUG393224:FUG393273 GEC393224:GEC393273 GNY393224:GNY393273 GXU393224:GXU393273 HHQ393224:HHQ393273 HRM393224:HRM393273 IBI393224:IBI393273 ILE393224:ILE393273 IVA393224:IVA393273 JEW393224:JEW393273 JOS393224:JOS393273 JYO393224:JYO393273 KIK393224:KIK393273 KSG393224:KSG393273 LCC393224:LCC393273 LLY393224:LLY393273 LVU393224:LVU393273 MFQ393224:MFQ393273 MPM393224:MPM393273 MZI393224:MZI393273 NJE393224:NJE393273 NTA393224:NTA393273 OCW393224:OCW393273 OMS393224:OMS393273 OWO393224:OWO393273 PGK393224:PGK393273 PQG393224:PQG393273 QAC393224:QAC393273 QJY393224:QJY393273 QTU393224:QTU393273 RDQ393224:RDQ393273 RNM393224:RNM393273 RXI393224:RXI393273 SHE393224:SHE393273 SRA393224:SRA393273 TAW393224:TAW393273 TKS393224:TKS393273 TUO393224:TUO393273 UEK393224:UEK393273 UOG393224:UOG393273 UYC393224:UYC393273 VHY393224:VHY393273 VRU393224:VRU393273 WBQ393224:WBQ393273 WLM393224:WLM393273 WVI393224:WVI393273 A458760:A458809 IW458760:IW458809 SS458760:SS458809 ACO458760:ACO458809 AMK458760:AMK458809 AWG458760:AWG458809 BGC458760:BGC458809 BPY458760:BPY458809 BZU458760:BZU458809 CJQ458760:CJQ458809 CTM458760:CTM458809 DDI458760:DDI458809 DNE458760:DNE458809 DXA458760:DXA458809 EGW458760:EGW458809 EQS458760:EQS458809 FAO458760:FAO458809 FKK458760:FKK458809 FUG458760:FUG458809 GEC458760:GEC458809 GNY458760:GNY458809 GXU458760:GXU458809 HHQ458760:HHQ458809 HRM458760:HRM458809 IBI458760:IBI458809 ILE458760:ILE458809 IVA458760:IVA458809 JEW458760:JEW458809 JOS458760:JOS458809 JYO458760:JYO458809 KIK458760:KIK458809 KSG458760:KSG458809 LCC458760:LCC458809 LLY458760:LLY458809 LVU458760:LVU458809 MFQ458760:MFQ458809 MPM458760:MPM458809 MZI458760:MZI458809 NJE458760:NJE458809 NTA458760:NTA458809 OCW458760:OCW458809 OMS458760:OMS458809 OWO458760:OWO458809 PGK458760:PGK458809 PQG458760:PQG458809 QAC458760:QAC458809 QJY458760:QJY458809 QTU458760:QTU458809 RDQ458760:RDQ458809 RNM458760:RNM458809 RXI458760:RXI458809 SHE458760:SHE458809 SRA458760:SRA458809 TAW458760:TAW458809 TKS458760:TKS458809 TUO458760:TUO458809 UEK458760:UEK458809 UOG458760:UOG458809 UYC458760:UYC458809 VHY458760:VHY458809 VRU458760:VRU458809 WBQ458760:WBQ458809 WLM458760:WLM458809 WVI458760:WVI458809 A524296:A524345 IW524296:IW524345 SS524296:SS524345 ACO524296:ACO524345 AMK524296:AMK524345 AWG524296:AWG524345 BGC524296:BGC524345 BPY524296:BPY524345 BZU524296:BZU524345 CJQ524296:CJQ524345 CTM524296:CTM524345 DDI524296:DDI524345 DNE524296:DNE524345 DXA524296:DXA524345 EGW524296:EGW524345 EQS524296:EQS524345 FAO524296:FAO524345 FKK524296:FKK524345 FUG524296:FUG524345 GEC524296:GEC524345 GNY524296:GNY524345 GXU524296:GXU524345 HHQ524296:HHQ524345 HRM524296:HRM524345 IBI524296:IBI524345 ILE524296:ILE524345 IVA524296:IVA524345 JEW524296:JEW524345 JOS524296:JOS524345 JYO524296:JYO524345 KIK524296:KIK524345 KSG524296:KSG524345 LCC524296:LCC524345 LLY524296:LLY524345 LVU524296:LVU524345 MFQ524296:MFQ524345 MPM524296:MPM524345 MZI524296:MZI524345 NJE524296:NJE524345 NTA524296:NTA524345 OCW524296:OCW524345 OMS524296:OMS524345 OWO524296:OWO524345 PGK524296:PGK524345 PQG524296:PQG524345 QAC524296:QAC524345 QJY524296:QJY524345 QTU524296:QTU524345 RDQ524296:RDQ524345 RNM524296:RNM524345 RXI524296:RXI524345 SHE524296:SHE524345 SRA524296:SRA524345 TAW524296:TAW524345 TKS524296:TKS524345 TUO524296:TUO524345 UEK524296:UEK524345 UOG524296:UOG524345 UYC524296:UYC524345 VHY524296:VHY524345 VRU524296:VRU524345 WBQ524296:WBQ524345 WLM524296:WLM524345 WVI524296:WVI524345 A589832:A589881 IW589832:IW589881 SS589832:SS589881 ACO589832:ACO589881 AMK589832:AMK589881 AWG589832:AWG589881 BGC589832:BGC589881 BPY589832:BPY589881 BZU589832:BZU589881 CJQ589832:CJQ589881 CTM589832:CTM589881 DDI589832:DDI589881 DNE589832:DNE589881 DXA589832:DXA589881 EGW589832:EGW589881 EQS589832:EQS589881 FAO589832:FAO589881 FKK589832:FKK589881 FUG589832:FUG589881 GEC589832:GEC589881 GNY589832:GNY589881 GXU589832:GXU589881 HHQ589832:HHQ589881 HRM589832:HRM589881 IBI589832:IBI589881 ILE589832:ILE589881 IVA589832:IVA589881 JEW589832:JEW589881 JOS589832:JOS589881 JYO589832:JYO589881 KIK589832:KIK589881 KSG589832:KSG589881 LCC589832:LCC589881 LLY589832:LLY589881 LVU589832:LVU589881 MFQ589832:MFQ589881 MPM589832:MPM589881 MZI589832:MZI589881 NJE589832:NJE589881 NTA589832:NTA589881 OCW589832:OCW589881 OMS589832:OMS589881 OWO589832:OWO589881 PGK589832:PGK589881 PQG589832:PQG589881 QAC589832:QAC589881 QJY589832:QJY589881 QTU589832:QTU589881 RDQ589832:RDQ589881 RNM589832:RNM589881 RXI589832:RXI589881 SHE589832:SHE589881 SRA589832:SRA589881 TAW589832:TAW589881 TKS589832:TKS589881 TUO589832:TUO589881 UEK589832:UEK589881 UOG589832:UOG589881 UYC589832:UYC589881 VHY589832:VHY589881 VRU589832:VRU589881 WBQ589832:WBQ589881 WLM589832:WLM589881 WVI589832:WVI589881 A655368:A655417 IW655368:IW655417 SS655368:SS655417 ACO655368:ACO655417 AMK655368:AMK655417 AWG655368:AWG655417 BGC655368:BGC655417 BPY655368:BPY655417 BZU655368:BZU655417 CJQ655368:CJQ655417 CTM655368:CTM655417 DDI655368:DDI655417 DNE655368:DNE655417 DXA655368:DXA655417 EGW655368:EGW655417 EQS655368:EQS655417 FAO655368:FAO655417 FKK655368:FKK655417 FUG655368:FUG655417 GEC655368:GEC655417 GNY655368:GNY655417 GXU655368:GXU655417 HHQ655368:HHQ655417 HRM655368:HRM655417 IBI655368:IBI655417 ILE655368:ILE655417 IVA655368:IVA655417 JEW655368:JEW655417 JOS655368:JOS655417 JYO655368:JYO655417 KIK655368:KIK655417 KSG655368:KSG655417 LCC655368:LCC655417 LLY655368:LLY655417 LVU655368:LVU655417 MFQ655368:MFQ655417 MPM655368:MPM655417 MZI655368:MZI655417 NJE655368:NJE655417 NTA655368:NTA655417 OCW655368:OCW655417 OMS655368:OMS655417 OWO655368:OWO655417 PGK655368:PGK655417 PQG655368:PQG655417 QAC655368:QAC655417 QJY655368:QJY655417 QTU655368:QTU655417 RDQ655368:RDQ655417 RNM655368:RNM655417 RXI655368:RXI655417 SHE655368:SHE655417 SRA655368:SRA655417 TAW655368:TAW655417 TKS655368:TKS655417 TUO655368:TUO655417 UEK655368:UEK655417 UOG655368:UOG655417 UYC655368:UYC655417 VHY655368:VHY655417 VRU655368:VRU655417 WBQ655368:WBQ655417 WLM655368:WLM655417 WVI655368:WVI655417 A720904:A720953 IW720904:IW720953 SS720904:SS720953 ACO720904:ACO720953 AMK720904:AMK720953 AWG720904:AWG720953 BGC720904:BGC720953 BPY720904:BPY720953 BZU720904:BZU720953 CJQ720904:CJQ720953 CTM720904:CTM720953 DDI720904:DDI720953 DNE720904:DNE720953 DXA720904:DXA720953 EGW720904:EGW720953 EQS720904:EQS720953 FAO720904:FAO720953 FKK720904:FKK720953 FUG720904:FUG720953 GEC720904:GEC720953 GNY720904:GNY720953 GXU720904:GXU720953 HHQ720904:HHQ720953 HRM720904:HRM720953 IBI720904:IBI720953 ILE720904:ILE720953 IVA720904:IVA720953 JEW720904:JEW720953 JOS720904:JOS720953 JYO720904:JYO720953 KIK720904:KIK720953 KSG720904:KSG720953 LCC720904:LCC720953 LLY720904:LLY720953 LVU720904:LVU720953 MFQ720904:MFQ720953 MPM720904:MPM720953 MZI720904:MZI720953 NJE720904:NJE720953 NTA720904:NTA720953 OCW720904:OCW720953 OMS720904:OMS720953 OWO720904:OWO720953 PGK720904:PGK720953 PQG720904:PQG720953 QAC720904:QAC720953 QJY720904:QJY720953 QTU720904:QTU720953 RDQ720904:RDQ720953 RNM720904:RNM720953 RXI720904:RXI720953 SHE720904:SHE720953 SRA720904:SRA720953 TAW720904:TAW720953 TKS720904:TKS720953 TUO720904:TUO720953 UEK720904:UEK720953 UOG720904:UOG720953 UYC720904:UYC720953 VHY720904:VHY720953 VRU720904:VRU720953 WBQ720904:WBQ720953 WLM720904:WLM720953 WVI720904:WVI720953 A786440:A786489 IW786440:IW786489 SS786440:SS786489 ACO786440:ACO786489 AMK786440:AMK786489 AWG786440:AWG786489 BGC786440:BGC786489 BPY786440:BPY786489 BZU786440:BZU786489 CJQ786440:CJQ786489 CTM786440:CTM786489 DDI786440:DDI786489 DNE786440:DNE786489 DXA786440:DXA786489 EGW786440:EGW786489 EQS786440:EQS786489 FAO786440:FAO786489 FKK786440:FKK786489 FUG786440:FUG786489 GEC786440:GEC786489 GNY786440:GNY786489 GXU786440:GXU786489 HHQ786440:HHQ786489 HRM786440:HRM786489 IBI786440:IBI786489 ILE786440:ILE786489 IVA786440:IVA786489 JEW786440:JEW786489 JOS786440:JOS786489 JYO786440:JYO786489 KIK786440:KIK786489 KSG786440:KSG786489 LCC786440:LCC786489 LLY786440:LLY786489 LVU786440:LVU786489 MFQ786440:MFQ786489 MPM786440:MPM786489 MZI786440:MZI786489 NJE786440:NJE786489 NTA786440:NTA786489 OCW786440:OCW786489 OMS786440:OMS786489 OWO786440:OWO786489 PGK786440:PGK786489 PQG786440:PQG786489 QAC786440:QAC786489 QJY786440:QJY786489 QTU786440:QTU786489 RDQ786440:RDQ786489 RNM786440:RNM786489 RXI786440:RXI786489 SHE786440:SHE786489 SRA786440:SRA786489 TAW786440:TAW786489 TKS786440:TKS786489 TUO786440:TUO786489 UEK786440:UEK786489 UOG786440:UOG786489 UYC786440:UYC786489 VHY786440:VHY786489 VRU786440:VRU786489 WBQ786440:WBQ786489 WLM786440:WLM786489 WVI786440:WVI786489 A851976:A852025 IW851976:IW852025 SS851976:SS852025 ACO851976:ACO852025 AMK851976:AMK852025 AWG851976:AWG852025 BGC851976:BGC852025 BPY851976:BPY852025 BZU851976:BZU852025 CJQ851976:CJQ852025 CTM851976:CTM852025 DDI851976:DDI852025 DNE851976:DNE852025 DXA851976:DXA852025 EGW851976:EGW852025 EQS851976:EQS852025 FAO851976:FAO852025 FKK851976:FKK852025 FUG851976:FUG852025 GEC851976:GEC852025 GNY851976:GNY852025 GXU851976:GXU852025 HHQ851976:HHQ852025 HRM851976:HRM852025 IBI851976:IBI852025 ILE851976:ILE852025 IVA851976:IVA852025 JEW851976:JEW852025 JOS851976:JOS852025 JYO851976:JYO852025 KIK851976:KIK852025 KSG851976:KSG852025 LCC851976:LCC852025 LLY851976:LLY852025 LVU851976:LVU852025 MFQ851976:MFQ852025 MPM851976:MPM852025 MZI851976:MZI852025 NJE851976:NJE852025 NTA851976:NTA852025 OCW851976:OCW852025 OMS851976:OMS852025 OWO851976:OWO852025 PGK851976:PGK852025 PQG851976:PQG852025 QAC851976:QAC852025 QJY851976:QJY852025 QTU851976:QTU852025 RDQ851976:RDQ852025 RNM851976:RNM852025 RXI851976:RXI852025 SHE851976:SHE852025 SRA851976:SRA852025 TAW851976:TAW852025 TKS851976:TKS852025 TUO851976:TUO852025 UEK851976:UEK852025 UOG851976:UOG852025 UYC851976:UYC852025 VHY851976:VHY852025 VRU851976:VRU852025 WBQ851976:WBQ852025 WLM851976:WLM852025 WVI851976:WVI852025 A917512:A917561 IW917512:IW917561 SS917512:SS917561 ACO917512:ACO917561 AMK917512:AMK917561 AWG917512:AWG917561 BGC917512:BGC917561 BPY917512:BPY917561 BZU917512:BZU917561 CJQ917512:CJQ917561 CTM917512:CTM917561 DDI917512:DDI917561 DNE917512:DNE917561 DXA917512:DXA917561 EGW917512:EGW917561 EQS917512:EQS917561 FAO917512:FAO917561 FKK917512:FKK917561 FUG917512:FUG917561 GEC917512:GEC917561 GNY917512:GNY917561 GXU917512:GXU917561 HHQ917512:HHQ917561 HRM917512:HRM917561 IBI917512:IBI917561 ILE917512:ILE917561 IVA917512:IVA917561 JEW917512:JEW917561 JOS917512:JOS917561 JYO917512:JYO917561 KIK917512:KIK917561 KSG917512:KSG917561 LCC917512:LCC917561 LLY917512:LLY917561 LVU917512:LVU917561 MFQ917512:MFQ917561 MPM917512:MPM917561 MZI917512:MZI917561 NJE917512:NJE917561 NTA917512:NTA917561 OCW917512:OCW917561 OMS917512:OMS917561 OWO917512:OWO917561 PGK917512:PGK917561 PQG917512:PQG917561 QAC917512:QAC917561 QJY917512:QJY917561 QTU917512:QTU917561 RDQ917512:RDQ917561 RNM917512:RNM917561 RXI917512:RXI917561 SHE917512:SHE917561 SRA917512:SRA917561 TAW917512:TAW917561 TKS917512:TKS917561 TUO917512:TUO917561 UEK917512:UEK917561 UOG917512:UOG917561 UYC917512:UYC917561 VHY917512:VHY917561 VRU917512:VRU917561 WBQ917512:WBQ917561 WLM917512:WLM917561 WVI917512:WVI917561 A983048:A983097 IW983048:IW983097 SS983048:SS983097 ACO983048:ACO983097 AMK983048:AMK983097 AWG983048:AWG983097 BGC983048:BGC983097 BPY983048:BPY983097 BZU983048:BZU983097 CJQ983048:CJQ983097 CTM983048:CTM983097 DDI983048:DDI983097 DNE983048:DNE983097 DXA983048:DXA983097 EGW983048:EGW983097 EQS983048:EQS983097 FAO983048:FAO983097 FKK983048:FKK983097 FUG983048:FUG983097 GEC983048:GEC983097 GNY983048:GNY983097 GXU983048:GXU983097 HHQ983048:HHQ983097 HRM983048:HRM983097 IBI983048:IBI983097 ILE983048:ILE983097 IVA983048:IVA983097 JEW983048:JEW983097 JOS983048:JOS983097 JYO983048:JYO983097 KIK983048:KIK983097 KSG983048:KSG983097 LCC983048:LCC983097 LLY983048:LLY983097 LVU983048:LVU983097 MFQ983048:MFQ983097 MPM983048:MPM983097 MZI983048:MZI983097 NJE983048:NJE983097 NTA983048:NTA983097 OCW983048:OCW983097 OMS983048:OMS983097 OWO983048:OWO983097 PGK983048:PGK983097 PQG983048:PQG983097 QAC983048:QAC983097 QJY983048:QJY983097 QTU983048:QTU983097 RDQ983048:RDQ983097 RNM983048:RNM983097 RXI983048:RXI983097 SHE983048:SHE983097 SRA983048:SRA983097 TAW983048:TAW983097 TKS983048:TKS983097 TUO983048:TUO983097 UEK983048:UEK983097 UOG983048:UOG983097 UYC983048:UYC983097 VHY983048:VHY983097 VRU983048:VRU983097 WBQ983048:WBQ983097 WLM983048:WLM983097 WVI983048:WVI983097 A65598:A65648 IW65598:IW65648 SS65598:SS65648 ACO65598:ACO65648 AMK65598:AMK65648 AWG65598:AWG65648 BGC65598:BGC65648 BPY65598:BPY65648 BZU65598:BZU65648 CJQ65598:CJQ65648 CTM65598:CTM65648 DDI65598:DDI65648 DNE65598:DNE65648 DXA65598:DXA65648 EGW65598:EGW65648 EQS65598:EQS65648 FAO65598:FAO65648 FKK65598:FKK65648 FUG65598:FUG65648 GEC65598:GEC65648 GNY65598:GNY65648 GXU65598:GXU65648 HHQ65598:HHQ65648 HRM65598:HRM65648 IBI65598:IBI65648 ILE65598:ILE65648 IVA65598:IVA65648 JEW65598:JEW65648 JOS65598:JOS65648 JYO65598:JYO65648 KIK65598:KIK65648 KSG65598:KSG65648 LCC65598:LCC65648 LLY65598:LLY65648 LVU65598:LVU65648 MFQ65598:MFQ65648 MPM65598:MPM65648 MZI65598:MZI65648 NJE65598:NJE65648 NTA65598:NTA65648 OCW65598:OCW65648 OMS65598:OMS65648 OWO65598:OWO65648 PGK65598:PGK65648 PQG65598:PQG65648 QAC65598:QAC65648 QJY65598:QJY65648 QTU65598:QTU65648 RDQ65598:RDQ65648 RNM65598:RNM65648 RXI65598:RXI65648 SHE65598:SHE65648 SRA65598:SRA65648 TAW65598:TAW65648 TKS65598:TKS65648 TUO65598:TUO65648 UEK65598:UEK65648 UOG65598:UOG65648 UYC65598:UYC65648 VHY65598:VHY65648 VRU65598:VRU65648 WBQ65598:WBQ65648 WLM65598:WLM65648 WVI65598:WVI65648 A131134:A131184 IW131134:IW131184 SS131134:SS131184 ACO131134:ACO131184 AMK131134:AMK131184 AWG131134:AWG131184 BGC131134:BGC131184 BPY131134:BPY131184 BZU131134:BZU131184 CJQ131134:CJQ131184 CTM131134:CTM131184 DDI131134:DDI131184 DNE131134:DNE131184 DXA131134:DXA131184 EGW131134:EGW131184 EQS131134:EQS131184 FAO131134:FAO131184 FKK131134:FKK131184 FUG131134:FUG131184 GEC131134:GEC131184 GNY131134:GNY131184 GXU131134:GXU131184 HHQ131134:HHQ131184 HRM131134:HRM131184 IBI131134:IBI131184 ILE131134:ILE131184 IVA131134:IVA131184 JEW131134:JEW131184 JOS131134:JOS131184 JYO131134:JYO131184 KIK131134:KIK131184 KSG131134:KSG131184 LCC131134:LCC131184 LLY131134:LLY131184 LVU131134:LVU131184 MFQ131134:MFQ131184 MPM131134:MPM131184 MZI131134:MZI131184 NJE131134:NJE131184 NTA131134:NTA131184 OCW131134:OCW131184 OMS131134:OMS131184 OWO131134:OWO131184 PGK131134:PGK131184 PQG131134:PQG131184 QAC131134:QAC131184 QJY131134:QJY131184 QTU131134:QTU131184 RDQ131134:RDQ131184 RNM131134:RNM131184 RXI131134:RXI131184 SHE131134:SHE131184 SRA131134:SRA131184 TAW131134:TAW131184 TKS131134:TKS131184 TUO131134:TUO131184 UEK131134:UEK131184 UOG131134:UOG131184 UYC131134:UYC131184 VHY131134:VHY131184 VRU131134:VRU131184 WBQ131134:WBQ131184 WLM131134:WLM131184 WVI131134:WVI131184 A196670:A196720 IW196670:IW196720 SS196670:SS196720 ACO196670:ACO196720 AMK196670:AMK196720 AWG196670:AWG196720 BGC196670:BGC196720 BPY196670:BPY196720 BZU196670:BZU196720 CJQ196670:CJQ196720 CTM196670:CTM196720 DDI196670:DDI196720 DNE196670:DNE196720 DXA196670:DXA196720 EGW196670:EGW196720 EQS196670:EQS196720 FAO196670:FAO196720 FKK196670:FKK196720 FUG196670:FUG196720 GEC196670:GEC196720 GNY196670:GNY196720 GXU196670:GXU196720 HHQ196670:HHQ196720 HRM196670:HRM196720 IBI196670:IBI196720 ILE196670:ILE196720 IVA196670:IVA196720 JEW196670:JEW196720 JOS196670:JOS196720 JYO196670:JYO196720 KIK196670:KIK196720 KSG196670:KSG196720 LCC196670:LCC196720 LLY196670:LLY196720 LVU196670:LVU196720 MFQ196670:MFQ196720 MPM196670:MPM196720 MZI196670:MZI196720 NJE196670:NJE196720 NTA196670:NTA196720 OCW196670:OCW196720 OMS196670:OMS196720 OWO196670:OWO196720 PGK196670:PGK196720 PQG196670:PQG196720 QAC196670:QAC196720 QJY196670:QJY196720 QTU196670:QTU196720 RDQ196670:RDQ196720 RNM196670:RNM196720 RXI196670:RXI196720 SHE196670:SHE196720 SRA196670:SRA196720 TAW196670:TAW196720 TKS196670:TKS196720 TUO196670:TUO196720 UEK196670:UEK196720 UOG196670:UOG196720 UYC196670:UYC196720 VHY196670:VHY196720 VRU196670:VRU196720 WBQ196670:WBQ196720 WLM196670:WLM196720 WVI196670:WVI196720 A262206:A262256 IW262206:IW262256 SS262206:SS262256 ACO262206:ACO262256 AMK262206:AMK262256 AWG262206:AWG262256 BGC262206:BGC262256 BPY262206:BPY262256 BZU262206:BZU262256 CJQ262206:CJQ262256 CTM262206:CTM262256 DDI262206:DDI262256 DNE262206:DNE262256 DXA262206:DXA262256 EGW262206:EGW262256 EQS262206:EQS262256 FAO262206:FAO262256 FKK262206:FKK262256 FUG262206:FUG262256 GEC262206:GEC262256 GNY262206:GNY262256 GXU262206:GXU262256 HHQ262206:HHQ262256 HRM262206:HRM262256 IBI262206:IBI262256 ILE262206:ILE262256 IVA262206:IVA262256 JEW262206:JEW262256 JOS262206:JOS262256 JYO262206:JYO262256 KIK262206:KIK262256 KSG262206:KSG262256 LCC262206:LCC262256 LLY262206:LLY262256 LVU262206:LVU262256 MFQ262206:MFQ262256 MPM262206:MPM262256 MZI262206:MZI262256 NJE262206:NJE262256 NTA262206:NTA262256 OCW262206:OCW262256 OMS262206:OMS262256 OWO262206:OWO262256 PGK262206:PGK262256 PQG262206:PQG262256 QAC262206:QAC262256 QJY262206:QJY262256 QTU262206:QTU262256 RDQ262206:RDQ262256 RNM262206:RNM262256 RXI262206:RXI262256 SHE262206:SHE262256 SRA262206:SRA262256 TAW262206:TAW262256 TKS262206:TKS262256 TUO262206:TUO262256 UEK262206:UEK262256 UOG262206:UOG262256 UYC262206:UYC262256 VHY262206:VHY262256 VRU262206:VRU262256 WBQ262206:WBQ262256 WLM262206:WLM262256 WVI262206:WVI262256 A327742:A327792 IW327742:IW327792 SS327742:SS327792 ACO327742:ACO327792 AMK327742:AMK327792 AWG327742:AWG327792 BGC327742:BGC327792 BPY327742:BPY327792 BZU327742:BZU327792 CJQ327742:CJQ327792 CTM327742:CTM327792 DDI327742:DDI327792 DNE327742:DNE327792 DXA327742:DXA327792 EGW327742:EGW327792 EQS327742:EQS327792 FAO327742:FAO327792 FKK327742:FKK327792 FUG327742:FUG327792 GEC327742:GEC327792 GNY327742:GNY327792 GXU327742:GXU327792 HHQ327742:HHQ327792 HRM327742:HRM327792 IBI327742:IBI327792 ILE327742:ILE327792 IVA327742:IVA327792 JEW327742:JEW327792 JOS327742:JOS327792 JYO327742:JYO327792 KIK327742:KIK327792 KSG327742:KSG327792 LCC327742:LCC327792 LLY327742:LLY327792 LVU327742:LVU327792 MFQ327742:MFQ327792 MPM327742:MPM327792 MZI327742:MZI327792 NJE327742:NJE327792 NTA327742:NTA327792 OCW327742:OCW327792 OMS327742:OMS327792 OWO327742:OWO327792 PGK327742:PGK327792 PQG327742:PQG327792 QAC327742:QAC327792 QJY327742:QJY327792 QTU327742:QTU327792 RDQ327742:RDQ327792 RNM327742:RNM327792 RXI327742:RXI327792 SHE327742:SHE327792 SRA327742:SRA327792 TAW327742:TAW327792 TKS327742:TKS327792 TUO327742:TUO327792 UEK327742:UEK327792 UOG327742:UOG327792 UYC327742:UYC327792 VHY327742:VHY327792 VRU327742:VRU327792 WBQ327742:WBQ327792 WLM327742:WLM327792 WVI327742:WVI327792 A393278:A393328 IW393278:IW393328 SS393278:SS393328 ACO393278:ACO393328 AMK393278:AMK393328 AWG393278:AWG393328 BGC393278:BGC393328 BPY393278:BPY393328 BZU393278:BZU393328 CJQ393278:CJQ393328 CTM393278:CTM393328 DDI393278:DDI393328 DNE393278:DNE393328 DXA393278:DXA393328 EGW393278:EGW393328 EQS393278:EQS393328 FAO393278:FAO393328 FKK393278:FKK393328 FUG393278:FUG393328 GEC393278:GEC393328 GNY393278:GNY393328 GXU393278:GXU393328 HHQ393278:HHQ393328 HRM393278:HRM393328 IBI393278:IBI393328 ILE393278:ILE393328 IVA393278:IVA393328 JEW393278:JEW393328 JOS393278:JOS393328 JYO393278:JYO393328 KIK393278:KIK393328 KSG393278:KSG393328 LCC393278:LCC393328 LLY393278:LLY393328 LVU393278:LVU393328 MFQ393278:MFQ393328 MPM393278:MPM393328 MZI393278:MZI393328 NJE393278:NJE393328 NTA393278:NTA393328 OCW393278:OCW393328 OMS393278:OMS393328 OWO393278:OWO393328 PGK393278:PGK393328 PQG393278:PQG393328 QAC393278:QAC393328 QJY393278:QJY393328 QTU393278:QTU393328 RDQ393278:RDQ393328 RNM393278:RNM393328 RXI393278:RXI393328 SHE393278:SHE393328 SRA393278:SRA393328 TAW393278:TAW393328 TKS393278:TKS393328 TUO393278:TUO393328 UEK393278:UEK393328 UOG393278:UOG393328 UYC393278:UYC393328 VHY393278:VHY393328 VRU393278:VRU393328 WBQ393278:WBQ393328 WLM393278:WLM393328 WVI393278:WVI393328 A458814:A458864 IW458814:IW458864 SS458814:SS458864 ACO458814:ACO458864 AMK458814:AMK458864 AWG458814:AWG458864 BGC458814:BGC458864 BPY458814:BPY458864 BZU458814:BZU458864 CJQ458814:CJQ458864 CTM458814:CTM458864 DDI458814:DDI458864 DNE458814:DNE458864 DXA458814:DXA458864 EGW458814:EGW458864 EQS458814:EQS458864 FAO458814:FAO458864 FKK458814:FKK458864 FUG458814:FUG458864 GEC458814:GEC458864 GNY458814:GNY458864 GXU458814:GXU458864 HHQ458814:HHQ458864 HRM458814:HRM458864 IBI458814:IBI458864 ILE458814:ILE458864 IVA458814:IVA458864 JEW458814:JEW458864 JOS458814:JOS458864 JYO458814:JYO458864 KIK458814:KIK458864 KSG458814:KSG458864 LCC458814:LCC458864 LLY458814:LLY458864 LVU458814:LVU458864 MFQ458814:MFQ458864 MPM458814:MPM458864 MZI458814:MZI458864 NJE458814:NJE458864 NTA458814:NTA458864 OCW458814:OCW458864 OMS458814:OMS458864 OWO458814:OWO458864 PGK458814:PGK458864 PQG458814:PQG458864 QAC458814:QAC458864 QJY458814:QJY458864 QTU458814:QTU458864 RDQ458814:RDQ458864 RNM458814:RNM458864 RXI458814:RXI458864 SHE458814:SHE458864 SRA458814:SRA458864 TAW458814:TAW458864 TKS458814:TKS458864 TUO458814:TUO458864 UEK458814:UEK458864 UOG458814:UOG458864 UYC458814:UYC458864 VHY458814:VHY458864 VRU458814:VRU458864 WBQ458814:WBQ458864 WLM458814:WLM458864 WVI458814:WVI458864 A524350:A524400 IW524350:IW524400 SS524350:SS524400 ACO524350:ACO524400 AMK524350:AMK524400 AWG524350:AWG524400 BGC524350:BGC524400 BPY524350:BPY524400 BZU524350:BZU524400 CJQ524350:CJQ524400 CTM524350:CTM524400 DDI524350:DDI524400 DNE524350:DNE524400 DXA524350:DXA524400 EGW524350:EGW524400 EQS524350:EQS524400 FAO524350:FAO524400 FKK524350:FKK524400 FUG524350:FUG524400 GEC524350:GEC524400 GNY524350:GNY524400 GXU524350:GXU524400 HHQ524350:HHQ524400 HRM524350:HRM524400 IBI524350:IBI524400 ILE524350:ILE524400 IVA524350:IVA524400 JEW524350:JEW524400 JOS524350:JOS524400 JYO524350:JYO524400 KIK524350:KIK524400 KSG524350:KSG524400 LCC524350:LCC524400 LLY524350:LLY524400 LVU524350:LVU524400 MFQ524350:MFQ524400 MPM524350:MPM524400 MZI524350:MZI524400 NJE524350:NJE524400 NTA524350:NTA524400 OCW524350:OCW524400 OMS524350:OMS524400 OWO524350:OWO524400 PGK524350:PGK524400 PQG524350:PQG524400 QAC524350:QAC524400 QJY524350:QJY524400 QTU524350:QTU524400 RDQ524350:RDQ524400 RNM524350:RNM524400 RXI524350:RXI524400 SHE524350:SHE524400 SRA524350:SRA524400 TAW524350:TAW524400 TKS524350:TKS524400 TUO524350:TUO524400 UEK524350:UEK524400 UOG524350:UOG524400 UYC524350:UYC524400 VHY524350:VHY524400 VRU524350:VRU524400 WBQ524350:WBQ524400 WLM524350:WLM524400 WVI524350:WVI524400 A589886:A589936 IW589886:IW589936 SS589886:SS589936 ACO589886:ACO589936 AMK589886:AMK589936 AWG589886:AWG589936 BGC589886:BGC589936 BPY589886:BPY589936 BZU589886:BZU589936 CJQ589886:CJQ589936 CTM589886:CTM589936 DDI589886:DDI589936 DNE589886:DNE589936 DXA589886:DXA589936 EGW589886:EGW589936 EQS589886:EQS589936 FAO589886:FAO589936 FKK589886:FKK589936 FUG589886:FUG589936 GEC589886:GEC589936 GNY589886:GNY589936 GXU589886:GXU589936 HHQ589886:HHQ589936 HRM589886:HRM589936 IBI589886:IBI589936 ILE589886:ILE589936 IVA589886:IVA589936 JEW589886:JEW589936 JOS589886:JOS589936 JYO589886:JYO589936 KIK589886:KIK589936 KSG589886:KSG589936 LCC589886:LCC589936 LLY589886:LLY589936 LVU589886:LVU589936 MFQ589886:MFQ589936 MPM589886:MPM589936 MZI589886:MZI589936 NJE589886:NJE589936 NTA589886:NTA589936 OCW589886:OCW589936 OMS589886:OMS589936 OWO589886:OWO589936 PGK589886:PGK589936 PQG589886:PQG589936 QAC589886:QAC589936 QJY589886:QJY589936 QTU589886:QTU589936 RDQ589886:RDQ589936 RNM589886:RNM589936 RXI589886:RXI589936 SHE589886:SHE589936 SRA589886:SRA589936 TAW589886:TAW589936 TKS589886:TKS589936 TUO589886:TUO589936 UEK589886:UEK589936 UOG589886:UOG589936 UYC589886:UYC589936 VHY589886:VHY589936 VRU589886:VRU589936 WBQ589886:WBQ589936 WLM589886:WLM589936 WVI589886:WVI589936 A655422:A655472 IW655422:IW655472 SS655422:SS655472 ACO655422:ACO655472 AMK655422:AMK655472 AWG655422:AWG655472 BGC655422:BGC655472 BPY655422:BPY655472 BZU655422:BZU655472 CJQ655422:CJQ655472 CTM655422:CTM655472 DDI655422:DDI655472 DNE655422:DNE655472 DXA655422:DXA655472 EGW655422:EGW655472 EQS655422:EQS655472 FAO655422:FAO655472 FKK655422:FKK655472 FUG655422:FUG655472 GEC655422:GEC655472 GNY655422:GNY655472 GXU655422:GXU655472 HHQ655422:HHQ655472 HRM655422:HRM655472 IBI655422:IBI655472 ILE655422:ILE655472 IVA655422:IVA655472 JEW655422:JEW655472 JOS655422:JOS655472 JYO655422:JYO655472 KIK655422:KIK655472 KSG655422:KSG655472 LCC655422:LCC655472 LLY655422:LLY655472 LVU655422:LVU655472 MFQ655422:MFQ655472 MPM655422:MPM655472 MZI655422:MZI655472 NJE655422:NJE655472 NTA655422:NTA655472 OCW655422:OCW655472 OMS655422:OMS655472 OWO655422:OWO655472 PGK655422:PGK655472 PQG655422:PQG655472 QAC655422:QAC655472 QJY655422:QJY655472 QTU655422:QTU655472 RDQ655422:RDQ655472 RNM655422:RNM655472 RXI655422:RXI655472 SHE655422:SHE655472 SRA655422:SRA655472 TAW655422:TAW655472 TKS655422:TKS655472 TUO655422:TUO655472 UEK655422:UEK655472 UOG655422:UOG655472 UYC655422:UYC655472 VHY655422:VHY655472 VRU655422:VRU655472 WBQ655422:WBQ655472 WLM655422:WLM655472 WVI655422:WVI655472 A720958:A721008 IW720958:IW721008 SS720958:SS721008 ACO720958:ACO721008 AMK720958:AMK721008 AWG720958:AWG721008 BGC720958:BGC721008 BPY720958:BPY721008 BZU720958:BZU721008 CJQ720958:CJQ721008 CTM720958:CTM721008 DDI720958:DDI721008 DNE720958:DNE721008 DXA720958:DXA721008 EGW720958:EGW721008 EQS720958:EQS721008 FAO720958:FAO721008 FKK720958:FKK721008 FUG720958:FUG721008 GEC720958:GEC721008 GNY720958:GNY721008 GXU720958:GXU721008 HHQ720958:HHQ721008 HRM720958:HRM721008 IBI720958:IBI721008 ILE720958:ILE721008 IVA720958:IVA721008 JEW720958:JEW721008 JOS720958:JOS721008 JYO720958:JYO721008 KIK720958:KIK721008 KSG720958:KSG721008 LCC720958:LCC721008 LLY720958:LLY721008 LVU720958:LVU721008 MFQ720958:MFQ721008 MPM720958:MPM721008 MZI720958:MZI721008 NJE720958:NJE721008 NTA720958:NTA721008 OCW720958:OCW721008 OMS720958:OMS721008 OWO720958:OWO721008 PGK720958:PGK721008 PQG720958:PQG721008 QAC720958:QAC721008 QJY720958:QJY721008 QTU720958:QTU721008 RDQ720958:RDQ721008 RNM720958:RNM721008 RXI720958:RXI721008 SHE720958:SHE721008 SRA720958:SRA721008 TAW720958:TAW721008 TKS720958:TKS721008 TUO720958:TUO721008 UEK720958:UEK721008 UOG720958:UOG721008 UYC720958:UYC721008 VHY720958:VHY721008 VRU720958:VRU721008 WBQ720958:WBQ721008 WLM720958:WLM721008 WVI720958:WVI721008 A786494:A786544 IW786494:IW786544 SS786494:SS786544 ACO786494:ACO786544 AMK786494:AMK786544 AWG786494:AWG786544 BGC786494:BGC786544 BPY786494:BPY786544 BZU786494:BZU786544 CJQ786494:CJQ786544 CTM786494:CTM786544 DDI786494:DDI786544 DNE786494:DNE786544 DXA786494:DXA786544 EGW786494:EGW786544 EQS786494:EQS786544 FAO786494:FAO786544 FKK786494:FKK786544 FUG786494:FUG786544 GEC786494:GEC786544 GNY786494:GNY786544 GXU786494:GXU786544 HHQ786494:HHQ786544 HRM786494:HRM786544 IBI786494:IBI786544 ILE786494:ILE786544 IVA786494:IVA786544 JEW786494:JEW786544 JOS786494:JOS786544 JYO786494:JYO786544 KIK786494:KIK786544 KSG786494:KSG786544 LCC786494:LCC786544 LLY786494:LLY786544 LVU786494:LVU786544 MFQ786494:MFQ786544 MPM786494:MPM786544 MZI786494:MZI786544 NJE786494:NJE786544 NTA786494:NTA786544 OCW786494:OCW786544 OMS786494:OMS786544 OWO786494:OWO786544 PGK786494:PGK786544 PQG786494:PQG786544 QAC786494:QAC786544 QJY786494:QJY786544 QTU786494:QTU786544 RDQ786494:RDQ786544 RNM786494:RNM786544 RXI786494:RXI786544 SHE786494:SHE786544 SRA786494:SRA786544 TAW786494:TAW786544 TKS786494:TKS786544 TUO786494:TUO786544 UEK786494:UEK786544 UOG786494:UOG786544 UYC786494:UYC786544 VHY786494:VHY786544 VRU786494:VRU786544 WBQ786494:WBQ786544 WLM786494:WLM786544 WVI786494:WVI786544 A852030:A852080 IW852030:IW852080 SS852030:SS852080 ACO852030:ACO852080 AMK852030:AMK852080 AWG852030:AWG852080 BGC852030:BGC852080 BPY852030:BPY852080 BZU852030:BZU852080 CJQ852030:CJQ852080 CTM852030:CTM852080 DDI852030:DDI852080 DNE852030:DNE852080 DXA852030:DXA852080 EGW852030:EGW852080 EQS852030:EQS852080 FAO852030:FAO852080 FKK852030:FKK852080 FUG852030:FUG852080 GEC852030:GEC852080 GNY852030:GNY852080 GXU852030:GXU852080 HHQ852030:HHQ852080 HRM852030:HRM852080 IBI852030:IBI852080 ILE852030:ILE852080 IVA852030:IVA852080 JEW852030:JEW852080 JOS852030:JOS852080 JYO852030:JYO852080 KIK852030:KIK852080 KSG852030:KSG852080 LCC852030:LCC852080 LLY852030:LLY852080 LVU852030:LVU852080 MFQ852030:MFQ852080 MPM852030:MPM852080 MZI852030:MZI852080 NJE852030:NJE852080 NTA852030:NTA852080 OCW852030:OCW852080 OMS852030:OMS852080 OWO852030:OWO852080 PGK852030:PGK852080 PQG852030:PQG852080 QAC852030:QAC852080 QJY852030:QJY852080 QTU852030:QTU852080 RDQ852030:RDQ852080 RNM852030:RNM852080 RXI852030:RXI852080 SHE852030:SHE852080 SRA852030:SRA852080 TAW852030:TAW852080 TKS852030:TKS852080 TUO852030:TUO852080 UEK852030:UEK852080 UOG852030:UOG852080 UYC852030:UYC852080 VHY852030:VHY852080 VRU852030:VRU852080 WBQ852030:WBQ852080 WLM852030:WLM852080 WVI852030:WVI852080 A917566:A917616 IW917566:IW917616 SS917566:SS917616 ACO917566:ACO917616 AMK917566:AMK917616 AWG917566:AWG917616 BGC917566:BGC917616 BPY917566:BPY917616 BZU917566:BZU917616 CJQ917566:CJQ917616 CTM917566:CTM917616 DDI917566:DDI917616 DNE917566:DNE917616 DXA917566:DXA917616 EGW917566:EGW917616 EQS917566:EQS917616 FAO917566:FAO917616 FKK917566:FKK917616 FUG917566:FUG917616 GEC917566:GEC917616 GNY917566:GNY917616 GXU917566:GXU917616 HHQ917566:HHQ917616 HRM917566:HRM917616 IBI917566:IBI917616 ILE917566:ILE917616 IVA917566:IVA917616 JEW917566:JEW917616 JOS917566:JOS917616 JYO917566:JYO917616 KIK917566:KIK917616 KSG917566:KSG917616 LCC917566:LCC917616 LLY917566:LLY917616 LVU917566:LVU917616 MFQ917566:MFQ917616 MPM917566:MPM917616 MZI917566:MZI917616 NJE917566:NJE917616 NTA917566:NTA917616 OCW917566:OCW917616 OMS917566:OMS917616 OWO917566:OWO917616 PGK917566:PGK917616 PQG917566:PQG917616 QAC917566:QAC917616 QJY917566:QJY917616 QTU917566:QTU917616 RDQ917566:RDQ917616 RNM917566:RNM917616 RXI917566:RXI917616 SHE917566:SHE917616 SRA917566:SRA917616 TAW917566:TAW917616 TKS917566:TKS917616 TUO917566:TUO917616 UEK917566:UEK917616 UOG917566:UOG917616 UYC917566:UYC917616 VHY917566:VHY917616 VRU917566:VRU917616 WBQ917566:WBQ917616 WLM917566:WLM917616 WVI917566:WVI917616 A983102:A983152 IW983102:IW983152 SS983102:SS983152 ACO983102:ACO983152 AMK983102:AMK983152 AWG983102:AWG983152 BGC983102:BGC983152 BPY983102:BPY983152 BZU983102:BZU983152 CJQ983102:CJQ983152 CTM983102:CTM983152 DDI983102:DDI983152 DNE983102:DNE983152 DXA983102:DXA983152 EGW983102:EGW983152 EQS983102:EQS983152 FAO983102:FAO983152 FKK983102:FKK983152 FUG983102:FUG983152 GEC983102:GEC983152 GNY983102:GNY983152 GXU983102:GXU983152 HHQ983102:HHQ983152 HRM983102:HRM983152 IBI983102:IBI983152 ILE983102:ILE983152 IVA983102:IVA983152 JEW983102:JEW983152 JOS983102:JOS983152 JYO983102:JYO983152 KIK983102:KIK983152 KSG983102:KSG983152 LCC983102:LCC983152 LLY983102:LLY983152 LVU983102:LVU983152 MFQ983102:MFQ983152 MPM983102:MPM983152 MZI983102:MZI983152 NJE983102:NJE983152 NTA983102:NTA983152 OCW983102:OCW983152 OMS983102:OMS983152 OWO983102:OWO983152 PGK983102:PGK983152 PQG983102:PQG983152 QAC983102:QAC983152 QJY983102:QJY983152 QTU983102:QTU983152 RDQ983102:RDQ983152 RNM983102:RNM983152 RXI983102:RXI983152 SHE983102:SHE983152 SRA983102:SRA983152 TAW983102:TAW983152 TKS983102:TKS983152 TUO983102:TUO983152 UEK983102:UEK983152 UOG983102:UOG983152 UYC983102:UYC983152 VHY983102:VHY983152 VRU983102:VRU983152 WBQ983102:WBQ983152 WLM983102:WLM983152 WVI983102:WVI983152 WVI983157:WVI983196 A65653:A65692 IW65653:IW65692 SS65653:SS65692 ACO65653:ACO65692 AMK65653:AMK65692 AWG65653:AWG65692 BGC65653:BGC65692 BPY65653:BPY65692 BZU65653:BZU65692 CJQ65653:CJQ65692 CTM65653:CTM65692 DDI65653:DDI65692 DNE65653:DNE65692 DXA65653:DXA65692 EGW65653:EGW65692 EQS65653:EQS65692 FAO65653:FAO65692 FKK65653:FKK65692 FUG65653:FUG65692 GEC65653:GEC65692 GNY65653:GNY65692 GXU65653:GXU65692 HHQ65653:HHQ65692 HRM65653:HRM65692 IBI65653:IBI65692 ILE65653:ILE65692 IVA65653:IVA65692 JEW65653:JEW65692 JOS65653:JOS65692 JYO65653:JYO65692 KIK65653:KIK65692 KSG65653:KSG65692 LCC65653:LCC65692 LLY65653:LLY65692 LVU65653:LVU65692 MFQ65653:MFQ65692 MPM65653:MPM65692 MZI65653:MZI65692 NJE65653:NJE65692 NTA65653:NTA65692 OCW65653:OCW65692 OMS65653:OMS65692 OWO65653:OWO65692 PGK65653:PGK65692 PQG65653:PQG65692 QAC65653:QAC65692 QJY65653:QJY65692 QTU65653:QTU65692 RDQ65653:RDQ65692 RNM65653:RNM65692 RXI65653:RXI65692 SHE65653:SHE65692 SRA65653:SRA65692 TAW65653:TAW65692 TKS65653:TKS65692 TUO65653:TUO65692 UEK65653:UEK65692 UOG65653:UOG65692 UYC65653:UYC65692 VHY65653:VHY65692 VRU65653:VRU65692 WBQ65653:WBQ65692 WLM65653:WLM65692 WVI65653:WVI65692 A131189:A131228 IW131189:IW131228 SS131189:SS131228 ACO131189:ACO131228 AMK131189:AMK131228 AWG131189:AWG131228 BGC131189:BGC131228 BPY131189:BPY131228 BZU131189:BZU131228 CJQ131189:CJQ131228 CTM131189:CTM131228 DDI131189:DDI131228 DNE131189:DNE131228 DXA131189:DXA131228 EGW131189:EGW131228 EQS131189:EQS131228 FAO131189:FAO131228 FKK131189:FKK131228 FUG131189:FUG131228 GEC131189:GEC131228 GNY131189:GNY131228 GXU131189:GXU131228 HHQ131189:HHQ131228 HRM131189:HRM131228 IBI131189:IBI131228 ILE131189:ILE131228 IVA131189:IVA131228 JEW131189:JEW131228 JOS131189:JOS131228 JYO131189:JYO131228 KIK131189:KIK131228 KSG131189:KSG131228 LCC131189:LCC131228 LLY131189:LLY131228 LVU131189:LVU131228 MFQ131189:MFQ131228 MPM131189:MPM131228 MZI131189:MZI131228 NJE131189:NJE131228 NTA131189:NTA131228 OCW131189:OCW131228 OMS131189:OMS131228 OWO131189:OWO131228 PGK131189:PGK131228 PQG131189:PQG131228 QAC131189:QAC131228 QJY131189:QJY131228 QTU131189:QTU131228 RDQ131189:RDQ131228 RNM131189:RNM131228 RXI131189:RXI131228 SHE131189:SHE131228 SRA131189:SRA131228 TAW131189:TAW131228 TKS131189:TKS131228 TUO131189:TUO131228 UEK131189:UEK131228 UOG131189:UOG131228 UYC131189:UYC131228 VHY131189:VHY131228 VRU131189:VRU131228 WBQ131189:WBQ131228 WLM131189:WLM131228 WVI131189:WVI131228 A196725:A196764 IW196725:IW196764 SS196725:SS196764 ACO196725:ACO196764 AMK196725:AMK196764 AWG196725:AWG196764 BGC196725:BGC196764 BPY196725:BPY196764 BZU196725:BZU196764 CJQ196725:CJQ196764 CTM196725:CTM196764 DDI196725:DDI196764 DNE196725:DNE196764 DXA196725:DXA196764 EGW196725:EGW196764 EQS196725:EQS196764 FAO196725:FAO196764 FKK196725:FKK196764 FUG196725:FUG196764 GEC196725:GEC196764 GNY196725:GNY196764 GXU196725:GXU196764 HHQ196725:HHQ196764 HRM196725:HRM196764 IBI196725:IBI196764 ILE196725:ILE196764 IVA196725:IVA196764 JEW196725:JEW196764 JOS196725:JOS196764 JYO196725:JYO196764 KIK196725:KIK196764 KSG196725:KSG196764 LCC196725:LCC196764 LLY196725:LLY196764 LVU196725:LVU196764 MFQ196725:MFQ196764 MPM196725:MPM196764 MZI196725:MZI196764 NJE196725:NJE196764 NTA196725:NTA196764 OCW196725:OCW196764 OMS196725:OMS196764 OWO196725:OWO196764 PGK196725:PGK196764 PQG196725:PQG196764 QAC196725:QAC196764 QJY196725:QJY196764 QTU196725:QTU196764 RDQ196725:RDQ196764 RNM196725:RNM196764 RXI196725:RXI196764 SHE196725:SHE196764 SRA196725:SRA196764 TAW196725:TAW196764 TKS196725:TKS196764 TUO196725:TUO196764 UEK196725:UEK196764 UOG196725:UOG196764 UYC196725:UYC196764 VHY196725:VHY196764 VRU196725:VRU196764 WBQ196725:WBQ196764 WLM196725:WLM196764 WVI196725:WVI196764 A262261:A262300 IW262261:IW262300 SS262261:SS262300 ACO262261:ACO262300 AMK262261:AMK262300 AWG262261:AWG262300 BGC262261:BGC262300 BPY262261:BPY262300 BZU262261:BZU262300 CJQ262261:CJQ262300 CTM262261:CTM262300 DDI262261:DDI262300 DNE262261:DNE262300 DXA262261:DXA262300 EGW262261:EGW262300 EQS262261:EQS262300 FAO262261:FAO262300 FKK262261:FKK262300 FUG262261:FUG262300 GEC262261:GEC262300 GNY262261:GNY262300 GXU262261:GXU262300 HHQ262261:HHQ262300 HRM262261:HRM262300 IBI262261:IBI262300 ILE262261:ILE262300 IVA262261:IVA262300 JEW262261:JEW262300 JOS262261:JOS262300 JYO262261:JYO262300 KIK262261:KIK262300 KSG262261:KSG262300 LCC262261:LCC262300 LLY262261:LLY262300 LVU262261:LVU262300 MFQ262261:MFQ262300 MPM262261:MPM262300 MZI262261:MZI262300 NJE262261:NJE262300 NTA262261:NTA262300 OCW262261:OCW262300 OMS262261:OMS262300 OWO262261:OWO262300 PGK262261:PGK262300 PQG262261:PQG262300 QAC262261:QAC262300 QJY262261:QJY262300 QTU262261:QTU262300 RDQ262261:RDQ262300 RNM262261:RNM262300 RXI262261:RXI262300 SHE262261:SHE262300 SRA262261:SRA262300 TAW262261:TAW262300 TKS262261:TKS262300 TUO262261:TUO262300 UEK262261:UEK262300 UOG262261:UOG262300 UYC262261:UYC262300 VHY262261:VHY262300 VRU262261:VRU262300 WBQ262261:WBQ262300 WLM262261:WLM262300 WVI262261:WVI262300 A327797:A327836 IW327797:IW327836 SS327797:SS327836 ACO327797:ACO327836 AMK327797:AMK327836 AWG327797:AWG327836 BGC327797:BGC327836 BPY327797:BPY327836 BZU327797:BZU327836 CJQ327797:CJQ327836 CTM327797:CTM327836 DDI327797:DDI327836 DNE327797:DNE327836 DXA327797:DXA327836 EGW327797:EGW327836 EQS327797:EQS327836 FAO327797:FAO327836 FKK327797:FKK327836 FUG327797:FUG327836 GEC327797:GEC327836 GNY327797:GNY327836 GXU327797:GXU327836 HHQ327797:HHQ327836 HRM327797:HRM327836 IBI327797:IBI327836 ILE327797:ILE327836 IVA327797:IVA327836 JEW327797:JEW327836 JOS327797:JOS327836 JYO327797:JYO327836 KIK327797:KIK327836 KSG327797:KSG327836 LCC327797:LCC327836 LLY327797:LLY327836 LVU327797:LVU327836 MFQ327797:MFQ327836 MPM327797:MPM327836 MZI327797:MZI327836 NJE327797:NJE327836 NTA327797:NTA327836 OCW327797:OCW327836 OMS327797:OMS327836 OWO327797:OWO327836 PGK327797:PGK327836 PQG327797:PQG327836 QAC327797:QAC327836 QJY327797:QJY327836 QTU327797:QTU327836 RDQ327797:RDQ327836 RNM327797:RNM327836 RXI327797:RXI327836 SHE327797:SHE327836 SRA327797:SRA327836 TAW327797:TAW327836 TKS327797:TKS327836 TUO327797:TUO327836 UEK327797:UEK327836 UOG327797:UOG327836 UYC327797:UYC327836 VHY327797:VHY327836 VRU327797:VRU327836 WBQ327797:WBQ327836 WLM327797:WLM327836 WVI327797:WVI327836 A393333:A393372 IW393333:IW393372 SS393333:SS393372 ACO393333:ACO393372 AMK393333:AMK393372 AWG393333:AWG393372 BGC393333:BGC393372 BPY393333:BPY393372 BZU393333:BZU393372 CJQ393333:CJQ393372 CTM393333:CTM393372 DDI393333:DDI393372 DNE393333:DNE393372 DXA393333:DXA393372 EGW393333:EGW393372 EQS393333:EQS393372 FAO393333:FAO393372 FKK393333:FKK393372 FUG393333:FUG393372 GEC393333:GEC393372 GNY393333:GNY393372 GXU393333:GXU393372 HHQ393333:HHQ393372 HRM393333:HRM393372 IBI393333:IBI393372 ILE393333:ILE393372 IVA393333:IVA393372 JEW393333:JEW393372 JOS393333:JOS393372 JYO393333:JYO393372 KIK393333:KIK393372 KSG393333:KSG393372 LCC393333:LCC393372 LLY393333:LLY393372 LVU393333:LVU393372 MFQ393333:MFQ393372 MPM393333:MPM393372 MZI393333:MZI393372 NJE393333:NJE393372 NTA393333:NTA393372 OCW393333:OCW393372 OMS393333:OMS393372 OWO393333:OWO393372 PGK393333:PGK393372 PQG393333:PQG393372 QAC393333:QAC393372 QJY393333:QJY393372 QTU393333:QTU393372 RDQ393333:RDQ393372 RNM393333:RNM393372 RXI393333:RXI393372 SHE393333:SHE393372 SRA393333:SRA393372 TAW393333:TAW393372 TKS393333:TKS393372 TUO393333:TUO393372 UEK393333:UEK393372 UOG393333:UOG393372 UYC393333:UYC393372 VHY393333:VHY393372 VRU393333:VRU393372 WBQ393333:WBQ393372 WLM393333:WLM393372 WVI393333:WVI393372 A458869:A458908 IW458869:IW458908 SS458869:SS458908 ACO458869:ACO458908 AMK458869:AMK458908 AWG458869:AWG458908 BGC458869:BGC458908 BPY458869:BPY458908 BZU458869:BZU458908 CJQ458869:CJQ458908 CTM458869:CTM458908 DDI458869:DDI458908 DNE458869:DNE458908 DXA458869:DXA458908 EGW458869:EGW458908 EQS458869:EQS458908 FAO458869:FAO458908 FKK458869:FKK458908 FUG458869:FUG458908 GEC458869:GEC458908 GNY458869:GNY458908 GXU458869:GXU458908 HHQ458869:HHQ458908 HRM458869:HRM458908 IBI458869:IBI458908 ILE458869:ILE458908 IVA458869:IVA458908 JEW458869:JEW458908 JOS458869:JOS458908 JYO458869:JYO458908 KIK458869:KIK458908 KSG458869:KSG458908 LCC458869:LCC458908 LLY458869:LLY458908 LVU458869:LVU458908 MFQ458869:MFQ458908 MPM458869:MPM458908 MZI458869:MZI458908 NJE458869:NJE458908 NTA458869:NTA458908 OCW458869:OCW458908 OMS458869:OMS458908 OWO458869:OWO458908 PGK458869:PGK458908 PQG458869:PQG458908 QAC458869:QAC458908 QJY458869:QJY458908 QTU458869:QTU458908 RDQ458869:RDQ458908 RNM458869:RNM458908 RXI458869:RXI458908 SHE458869:SHE458908 SRA458869:SRA458908 TAW458869:TAW458908 TKS458869:TKS458908 TUO458869:TUO458908 UEK458869:UEK458908 UOG458869:UOG458908 UYC458869:UYC458908 VHY458869:VHY458908 VRU458869:VRU458908 WBQ458869:WBQ458908 WLM458869:WLM458908 WVI458869:WVI458908 A524405:A524444 IW524405:IW524444 SS524405:SS524444 ACO524405:ACO524444 AMK524405:AMK524444 AWG524405:AWG524444 BGC524405:BGC524444 BPY524405:BPY524444 BZU524405:BZU524444 CJQ524405:CJQ524444 CTM524405:CTM524444 DDI524405:DDI524444 DNE524405:DNE524444 DXA524405:DXA524444 EGW524405:EGW524444 EQS524405:EQS524444 FAO524405:FAO524444 FKK524405:FKK524444 FUG524405:FUG524444 GEC524405:GEC524444 GNY524405:GNY524444 GXU524405:GXU524444 HHQ524405:HHQ524444 HRM524405:HRM524444 IBI524405:IBI524444 ILE524405:ILE524444 IVA524405:IVA524444 JEW524405:JEW524444 JOS524405:JOS524444 JYO524405:JYO524444 KIK524405:KIK524444 KSG524405:KSG524444 LCC524405:LCC524444 LLY524405:LLY524444 LVU524405:LVU524444 MFQ524405:MFQ524444 MPM524405:MPM524444 MZI524405:MZI524444 NJE524405:NJE524444 NTA524405:NTA524444 OCW524405:OCW524444 OMS524405:OMS524444 OWO524405:OWO524444 PGK524405:PGK524444 PQG524405:PQG524444 QAC524405:QAC524444 QJY524405:QJY524444 QTU524405:QTU524444 RDQ524405:RDQ524444 RNM524405:RNM524444 RXI524405:RXI524444 SHE524405:SHE524444 SRA524405:SRA524444 TAW524405:TAW524444 TKS524405:TKS524444 TUO524405:TUO524444 UEK524405:UEK524444 UOG524405:UOG524444 UYC524405:UYC524444 VHY524405:VHY524444 VRU524405:VRU524444 WBQ524405:WBQ524444 WLM524405:WLM524444 WVI524405:WVI524444 A589941:A589980 IW589941:IW589980 SS589941:SS589980 ACO589941:ACO589980 AMK589941:AMK589980 AWG589941:AWG589980 BGC589941:BGC589980 BPY589941:BPY589980 BZU589941:BZU589980 CJQ589941:CJQ589980 CTM589941:CTM589980 DDI589941:DDI589980 DNE589941:DNE589980 DXA589941:DXA589980 EGW589941:EGW589980 EQS589941:EQS589980 FAO589941:FAO589980 FKK589941:FKK589980 FUG589941:FUG589980 GEC589941:GEC589980 GNY589941:GNY589980 GXU589941:GXU589980 HHQ589941:HHQ589980 HRM589941:HRM589980 IBI589941:IBI589980 ILE589941:ILE589980 IVA589941:IVA589980 JEW589941:JEW589980 JOS589941:JOS589980 JYO589941:JYO589980 KIK589941:KIK589980 KSG589941:KSG589980 LCC589941:LCC589980 LLY589941:LLY589980 LVU589941:LVU589980 MFQ589941:MFQ589980 MPM589941:MPM589980 MZI589941:MZI589980 NJE589941:NJE589980 NTA589941:NTA589980 OCW589941:OCW589980 OMS589941:OMS589980 OWO589941:OWO589980 PGK589941:PGK589980 PQG589941:PQG589980 QAC589941:QAC589980 QJY589941:QJY589980 QTU589941:QTU589980 RDQ589941:RDQ589980 RNM589941:RNM589980 RXI589941:RXI589980 SHE589941:SHE589980 SRA589941:SRA589980 TAW589941:TAW589980 TKS589941:TKS589980 TUO589941:TUO589980 UEK589941:UEK589980 UOG589941:UOG589980 UYC589941:UYC589980 VHY589941:VHY589980 VRU589941:VRU589980 WBQ589941:WBQ589980 WLM589941:WLM589980 WVI589941:WVI589980 A655477:A655516 IW655477:IW655516 SS655477:SS655516 ACO655477:ACO655516 AMK655477:AMK655516 AWG655477:AWG655516 BGC655477:BGC655516 BPY655477:BPY655516 BZU655477:BZU655516 CJQ655477:CJQ655516 CTM655477:CTM655516 DDI655477:DDI655516 DNE655477:DNE655516 DXA655477:DXA655516 EGW655477:EGW655516 EQS655477:EQS655516 FAO655477:FAO655516 FKK655477:FKK655516 FUG655477:FUG655516 GEC655477:GEC655516 GNY655477:GNY655516 GXU655477:GXU655516 HHQ655477:HHQ655516 HRM655477:HRM655516 IBI655477:IBI655516 ILE655477:ILE655516 IVA655477:IVA655516 JEW655477:JEW655516 JOS655477:JOS655516 JYO655477:JYO655516 KIK655477:KIK655516 KSG655477:KSG655516 LCC655477:LCC655516 LLY655477:LLY655516 LVU655477:LVU655516 MFQ655477:MFQ655516 MPM655477:MPM655516 MZI655477:MZI655516 NJE655477:NJE655516 NTA655477:NTA655516 OCW655477:OCW655516 OMS655477:OMS655516 OWO655477:OWO655516 PGK655477:PGK655516 PQG655477:PQG655516 QAC655477:QAC655516 QJY655477:QJY655516 QTU655477:QTU655516 RDQ655477:RDQ655516 RNM655477:RNM655516 RXI655477:RXI655516 SHE655477:SHE655516 SRA655477:SRA655516 TAW655477:TAW655516 TKS655477:TKS655516 TUO655477:TUO655516 UEK655477:UEK655516 UOG655477:UOG655516 UYC655477:UYC655516 VHY655477:VHY655516 VRU655477:VRU655516 WBQ655477:WBQ655516 WLM655477:WLM655516 WVI655477:WVI655516 A721013:A721052 IW721013:IW721052 SS721013:SS721052 ACO721013:ACO721052 AMK721013:AMK721052 AWG721013:AWG721052 BGC721013:BGC721052 BPY721013:BPY721052 BZU721013:BZU721052 CJQ721013:CJQ721052 CTM721013:CTM721052 DDI721013:DDI721052 DNE721013:DNE721052 DXA721013:DXA721052 EGW721013:EGW721052 EQS721013:EQS721052 FAO721013:FAO721052 FKK721013:FKK721052 FUG721013:FUG721052 GEC721013:GEC721052 GNY721013:GNY721052 GXU721013:GXU721052 HHQ721013:HHQ721052 HRM721013:HRM721052 IBI721013:IBI721052 ILE721013:ILE721052 IVA721013:IVA721052 JEW721013:JEW721052 JOS721013:JOS721052 JYO721013:JYO721052 KIK721013:KIK721052 KSG721013:KSG721052 LCC721013:LCC721052 LLY721013:LLY721052 LVU721013:LVU721052 MFQ721013:MFQ721052 MPM721013:MPM721052 MZI721013:MZI721052 NJE721013:NJE721052 NTA721013:NTA721052 OCW721013:OCW721052 OMS721013:OMS721052 OWO721013:OWO721052 PGK721013:PGK721052 PQG721013:PQG721052 QAC721013:QAC721052 QJY721013:QJY721052 QTU721013:QTU721052 RDQ721013:RDQ721052 RNM721013:RNM721052 RXI721013:RXI721052 SHE721013:SHE721052 SRA721013:SRA721052 TAW721013:TAW721052 TKS721013:TKS721052 TUO721013:TUO721052 UEK721013:UEK721052 UOG721013:UOG721052 UYC721013:UYC721052 VHY721013:VHY721052 VRU721013:VRU721052 WBQ721013:WBQ721052 WLM721013:WLM721052 WVI721013:WVI721052 A786549:A786588 IW786549:IW786588 SS786549:SS786588 ACO786549:ACO786588 AMK786549:AMK786588 AWG786549:AWG786588 BGC786549:BGC786588 BPY786549:BPY786588 BZU786549:BZU786588 CJQ786549:CJQ786588 CTM786549:CTM786588 DDI786549:DDI786588 DNE786549:DNE786588 DXA786549:DXA786588 EGW786549:EGW786588 EQS786549:EQS786588 FAO786549:FAO786588 FKK786549:FKK786588 FUG786549:FUG786588 GEC786549:GEC786588 GNY786549:GNY786588 GXU786549:GXU786588 HHQ786549:HHQ786588 HRM786549:HRM786588 IBI786549:IBI786588 ILE786549:ILE786588 IVA786549:IVA786588 JEW786549:JEW786588 JOS786549:JOS786588 JYO786549:JYO786588 KIK786549:KIK786588 KSG786549:KSG786588 LCC786549:LCC786588 LLY786549:LLY786588 LVU786549:LVU786588 MFQ786549:MFQ786588 MPM786549:MPM786588 MZI786549:MZI786588 NJE786549:NJE786588 NTA786549:NTA786588 OCW786549:OCW786588 OMS786549:OMS786588 OWO786549:OWO786588 PGK786549:PGK786588 PQG786549:PQG786588 QAC786549:QAC786588 QJY786549:QJY786588 QTU786549:QTU786588 RDQ786549:RDQ786588 RNM786549:RNM786588 RXI786549:RXI786588 SHE786549:SHE786588 SRA786549:SRA786588 TAW786549:TAW786588 TKS786549:TKS786588 TUO786549:TUO786588 UEK786549:UEK786588 UOG786549:UOG786588 UYC786549:UYC786588 VHY786549:VHY786588 VRU786549:VRU786588 WBQ786549:WBQ786588 WLM786549:WLM786588 WVI786549:WVI786588 A852085:A852124 IW852085:IW852124 SS852085:SS852124 ACO852085:ACO852124 AMK852085:AMK852124 AWG852085:AWG852124 BGC852085:BGC852124 BPY852085:BPY852124 BZU852085:BZU852124 CJQ852085:CJQ852124 CTM852085:CTM852124 DDI852085:DDI852124 DNE852085:DNE852124 DXA852085:DXA852124 EGW852085:EGW852124 EQS852085:EQS852124 FAO852085:FAO852124 FKK852085:FKK852124 FUG852085:FUG852124 GEC852085:GEC852124 GNY852085:GNY852124 GXU852085:GXU852124 HHQ852085:HHQ852124 HRM852085:HRM852124 IBI852085:IBI852124 ILE852085:ILE852124 IVA852085:IVA852124 JEW852085:JEW852124 JOS852085:JOS852124 JYO852085:JYO852124 KIK852085:KIK852124 KSG852085:KSG852124 LCC852085:LCC852124 LLY852085:LLY852124 LVU852085:LVU852124 MFQ852085:MFQ852124 MPM852085:MPM852124 MZI852085:MZI852124 NJE852085:NJE852124 NTA852085:NTA852124 OCW852085:OCW852124 OMS852085:OMS852124 OWO852085:OWO852124 PGK852085:PGK852124 PQG852085:PQG852124 QAC852085:QAC852124 QJY852085:QJY852124 QTU852085:QTU852124 RDQ852085:RDQ852124 RNM852085:RNM852124 RXI852085:RXI852124 SHE852085:SHE852124 SRA852085:SRA852124 TAW852085:TAW852124 TKS852085:TKS852124 TUO852085:TUO852124 UEK852085:UEK852124 UOG852085:UOG852124 UYC852085:UYC852124 VHY852085:VHY852124 VRU852085:VRU852124 WBQ852085:WBQ852124 WLM852085:WLM852124 WVI852085:WVI852124 A917621:A917660 IW917621:IW917660 SS917621:SS917660 ACO917621:ACO917660 AMK917621:AMK917660 AWG917621:AWG917660 BGC917621:BGC917660 BPY917621:BPY917660 BZU917621:BZU917660 CJQ917621:CJQ917660 CTM917621:CTM917660 DDI917621:DDI917660 DNE917621:DNE917660 DXA917621:DXA917660 EGW917621:EGW917660 EQS917621:EQS917660 FAO917621:FAO917660 FKK917621:FKK917660 FUG917621:FUG917660 GEC917621:GEC917660 GNY917621:GNY917660 GXU917621:GXU917660 HHQ917621:HHQ917660 HRM917621:HRM917660 IBI917621:IBI917660 ILE917621:ILE917660 IVA917621:IVA917660 JEW917621:JEW917660 JOS917621:JOS917660 JYO917621:JYO917660 KIK917621:KIK917660 KSG917621:KSG917660 LCC917621:LCC917660 LLY917621:LLY917660 LVU917621:LVU917660 MFQ917621:MFQ917660 MPM917621:MPM917660 MZI917621:MZI917660 NJE917621:NJE917660 NTA917621:NTA917660 OCW917621:OCW917660 OMS917621:OMS917660 OWO917621:OWO917660 PGK917621:PGK917660 PQG917621:PQG917660 QAC917621:QAC917660 QJY917621:QJY917660 QTU917621:QTU917660 RDQ917621:RDQ917660 RNM917621:RNM917660 RXI917621:RXI917660 SHE917621:SHE917660 SRA917621:SRA917660 TAW917621:TAW917660 TKS917621:TKS917660 TUO917621:TUO917660 UEK917621:UEK917660 UOG917621:UOG917660 UYC917621:UYC917660 VHY917621:VHY917660 VRU917621:VRU917660 WBQ917621:WBQ917660 WLM917621:WLM917660 WVI917621:WVI917660 A983157:A983196 IW983157:IW983196 SS983157:SS983196 ACO983157:ACO983196 AMK983157:AMK983196 AWG983157:AWG983196 BGC983157:BGC983196 BPY983157:BPY983196 BZU983157:BZU983196 CJQ983157:CJQ983196 CTM983157:CTM983196 DDI983157:DDI983196 DNE983157:DNE983196 DXA983157:DXA983196 EGW983157:EGW983196 EQS983157:EQS983196 FAO983157:FAO983196 FKK983157:FKK983196 FUG983157:FUG983196 GEC983157:GEC983196 GNY983157:GNY983196 GXU983157:GXU983196 HHQ983157:HHQ983196 HRM983157:HRM983196 IBI983157:IBI983196 ILE983157:ILE983196 IVA983157:IVA983196 JEW983157:JEW983196 JOS983157:JOS983196 JYO983157:JYO983196 KIK983157:KIK983196 KSG983157:KSG983196 LCC983157:LCC983196 LLY983157:LLY983196 LVU983157:LVU983196 MFQ983157:MFQ983196 MPM983157:MPM983196 MZI983157:MZI983196 NJE983157:NJE983196 NTA983157:NTA983196 OCW983157:OCW983196 OMS983157:OMS983196 OWO983157:OWO983196 PGK983157:PGK983196 PQG983157:PQG983196 QAC983157:QAC983196 QJY983157:QJY983196 QTU983157:QTU983196 RDQ983157:RDQ983196 RNM983157:RNM983196 RXI983157:RXI983196 SHE983157:SHE983196 SRA983157:SRA983196 TAW983157:TAW983196 TKS983157:TKS983196 TUO983157:TUO983196 UEK983157:UEK983196 UOG983157:UOG983196 UYC983157:UYC983196 VHY983157:VHY983196 VRU983157:VRU983196 WBQ983157:WBQ983196 WLM983157:WLM983196 A6:A129 A131:A156 WVI6:WVI129 WVI131:WVI156 WLM6:WLM129 WLM131:WLM156 WBQ6:WBQ129 WBQ131:WBQ156 VRU6:VRU129 VRU131:VRU156 VHY6:VHY129 VHY131:VHY156 UYC6:UYC129 UYC131:UYC156 UOG6:UOG129 UOG131:UOG156 UEK6:UEK129 UEK131:UEK156 TUO6:TUO129 TUO131:TUO156 TKS6:TKS129 TKS131:TKS156 TAW6:TAW129 TAW131:TAW156 SRA6:SRA129 SRA131:SRA156 SHE6:SHE129 SHE131:SHE156 RXI6:RXI129 RXI131:RXI156 RNM6:RNM129 RNM131:RNM156 RDQ6:RDQ129 RDQ131:RDQ156 QTU6:QTU129 QTU131:QTU156 QJY6:QJY129 QJY131:QJY156 QAC6:QAC129 QAC131:QAC156 PQG6:PQG129 PQG131:PQG156 PGK6:PGK129 PGK131:PGK156 OWO6:OWO129 OWO131:OWO156 OMS6:OMS129 OMS131:OMS156 OCW6:OCW129 OCW131:OCW156 NTA6:NTA129 NTA131:NTA156 NJE6:NJE129 NJE131:NJE156 MZI6:MZI129 MZI131:MZI156 MPM6:MPM129 MPM131:MPM156 MFQ6:MFQ129 MFQ131:MFQ156 LVU6:LVU129 LVU131:LVU156 LLY6:LLY129 LLY131:LLY156 LCC6:LCC129 LCC131:LCC156 KSG6:KSG129 KSG131:KSG156 KIK6:KIK129 KIK131:KIK156 JYO6:JYO129 JYO131:JYO156 JOS6:JOS129 JOS131:JOS156 JEW6:JEW129 JEW131:JEW156 IVA6:IVA129 IVA131:IVA156 ILE6:ILE129 ILE131:ILE156 IBI6:IBI129 IBI131:IBI156 HRM6:HRM129 HRM131:HRM156 HHQ6:HHQ129 HHQ131:HHQ156 GXU6:GXU129 GXU131:GXU156 GNY6:GNY129 GNY131:GNY156 GEC6:GEC129 GEC131:GEC156 FUG6:FUG129 FUG131:FUG156 FKK6:FKK129 FKK131:FKK156 FAO6:FAO129 FAO131:FAO156 EQS6:EQS129 EQS131:EQS156 EGW6:EGW129 EGW131:EGW156 DXA6:DXA129 DXA131:DXA156 DNE6:DNE129 DNE131:DNE156 DDI6:DDI129 DDI131:DDI156 CTM6:CTM129 CTM131:CTM156 CJQ6:CJQ129 CJQ131:CJQ156 BZU6:BZU129 BZU131:BZU156 BPY6:BPY129 BPY131:BPY156 BGC6:BGC129 BGC131:BGC156 AWG6:AWG129 AWG131:AWG156 AMK6:AMK129 AMK131:AMK156 ACO6:ACO129 ACO131:ACO156 SS6:SS129 SS131:SS156 IW6:IW129 IW131:IW156" xr:uid="{DA99D43C-FE24-4CAD-B8B5-D313443625F9}"/>
  </dataValidations>
  <pageMargins left="0.78740157480314965" right="0.78740157480314965" top="0.78740157480314965" bottom="0.78740157480314965" header="0.51181102362204722" footer="0.51181102362204722"/>
  <pageSetup paperSize="9" scale="75" orientation="portrait" r:id="rId1"/>
  <headerFooter alignWithMargins="0"/>
  <rowBreaks count="3" manualBreakCount="3">
    <brk id="65" max="16383" man="1"/>
    <brk id="130" max="19" man="1"/>
    <brk id="17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0C3E-EF1B-4182-BB53-F2EDC518853A}">
  <dimension ref="A1:Q9"/>
  <sheetViews>
    <sheetView view="pageBreakPreview" topLeftCell="A2" zoomScaleNormal="100" workbookViewId="0">
      <selection activeCell="U37" sqref="U36:U37"/>
    </sheetView>
  </sheetViews>
  <sheetFormatPr defaultRowHeight="14.25" x14ac:dyDescent="0.15"/>
  <cols>
    <col min="1" max="1" width="8.625" style="93" customWidth="1"/>
    <col min="2" max="2" width="7.25" style="93" bestFit="1" customWidth="1"/>
    <col min="3" max="4" width="6.125" style="93" customWidth="1"/>
    <col min="5" max="5" width="5.375" style="93" customWidth="1"/>
    <col min="6" max="6" width="6.125" style="93" customWidth="1"/>
    <col min="7" max="7" width="5.375" style="93" bestFit="1" customWidth="1"/>
    <col min="8" max="9" width="5.375" style="93" customWidth="1"/>
    <col min="10" max="10" width="6.125" style="93" customWidth="1"/>
    <col min="11" max="12" width="5.375" style="93" bestFit="1" customWidth="1"/>
    <col min="13" max="13" width="5.375" style="93" customWidth="1"/>
    <col min="14" max="14" width="6.125" style="93" customWidth="1"/>
    <col min="15" max="16" width="5.375" style="93" bestFit="1" customWidth="1"/>
    <col min="17" max="17" width="5.375" style="93" customWidth="1"/>
    <col min="18" max="256" width="9" style="93"/>
    <col min="257" max="257" width="8.625" style="93" customWidth="1"/>
    <col min="258" max="258" width="7.25" style="93" bestFit="1" customWidth="1"/>
    <col min="259" max="260" width="6.125" style="93" customWidth="1"/>
    <col min="261" max="261" width="5.375" style="93" customWidth="1"/>
    <col min="262" max="262" width="6.125" style="93" customWidth="1"/>
    <col min="263" max="263" width="5.375" style="93" bestFit="1" customWidth="1"/>
    <col min="264" max="265" width="5.375" style="93" customWidth="1"/>
    <col min="266" max="266" width="6.125" style="93" customWidth="1"/>
    <col min="267" max="268" width="5.375" style="93" bestFit="1" customWidth="1"/>
    <col min="269" max="269" width="5.375" style="93" customWidth="1"/>
    <col min="270" max="270" width="6.125" style="93" customWidth="1"/>
    <col min="271" max="272" width="5.375" style="93" bestFit="1" customWidth="1"/>
    <col min="273" max="273" width="5.375" style="93" customWidth="1"/>
    <col min="274" max="512" width="9" style="93"/>
    <col min="513" max="513" width="8.625" style="93" customWidth="1"/>
    <col min="514" max="514" width="7.25" style="93" bestFit="1" customWidth="1"/>
    <col min="515" max="516" width="6.125" style="93" customWidth="1"/>
    <col min="517" max="517" width="5.375" style="93" customWidth="1"/>
    <col min="518" max="518" width="6.125" style="93" customWidth="1"/>
    <col min="519" max="519" width="5.375" style="93" bestFit="1" customWidth="1"/>
    <col min="520" max="521" width="5.375" style="93" customWidth="1"/>
    <col min="522" max="522" width="6.125" style="93" customWidth="1"/>
    <col min="523" max="524" width="5.375" style="93" bestFit="1" customWidth="1"/>
    <col min="525" max="525" width="5.375" style="93" customWidth="1"/>
    <col min="526" max="526" width="6.125" style="93" customWidth="1"/>
    <col min="527" max="528" width="5.375" style="93" bestFit="1" customWidth="1"/>
    <col min="529" max="529" width="5.375" style="93" customWidth="1"/>
    <col min="530" max="768" width="9" style="93"/>
    <col min="769" max="769" width="8.625" style="93" customWidth="1"/>
    <col min="770" max="770" width="7.25" style="93" bestFit="1" customWidth="1"/>
    <col min="771" max="772" width="6.125" style="93" customWidth="1"/>
    <col min="773" max="773" width="5.375" style="93" customWidth="1"/>
    <col min="774" max="774" width="6.125" style="93" customWidth="1"/>
    <col min="775" max="775" width="5.375" style="93" bestFit="1" customWidth="1"/>
    <col min="776" max="777" width="5.375" style="93" customWidth="1"/>
    <col min="778" max="778" width="6.125" style="93" customWidth="1"/>
    <col min="779" max="780" width="5.375" style="93" bestFit="1" customWidth="1"/>
    <col min="781" max="781" width="5.375" style="93" customWidth="1"/>
    <col min="782" max="782" width="6.125" style="93" customWidth="1"/>
    <col min="783" max="784" width="5.375" style="93" bestFit="1" customWidth="1"/>
    <col min="785" max="785" width="5.375" style="93" customWidth="1"/>
    <col min="786" max="1024" width="9" style="93"/>
    <col min="1025" max="1025" width="8.625" style="93" customWidth="1"/>
    <col min="1026" max="1026" width="7.25" style="93" bestFit="1" customWidth="1"/>
    <col min="1027" max="1028" width="6.125" style="93" customWidth="1"/>
    <col min="1029" max="1029" width="5.375" style="93" customWidth="1"/>
    <col min="1030" max="1030" width="6.125" style="93" customWidth="1"/>
    <col min="1031" max="1031" width="5.375" style="93" bestFit="1" customWidth="1"/>
    <col min="1032" max="1033" width="5.375" style="93" customWidth="1"/>
    <col min="1034" max="1034" width="6.125" style="93" customWidth="1"/>
    <col min="1035" max="1036" width="5.375" style="93" bestFit="1" customWidth="1"/>
    <col min="1037" max="1037" width="5.375" style="93" customWidth="1"/>
    <col min="1038" max="1038" width="6.125" style="93" customWidth="1"/>
    <col min="1039" max="1040" width="5.375" style="93" bestFit="1" customWidth="1"/>
    <col min="1041" max="1041" width="5.375" style="93" customWidth="1"/>
    <col min="1042" max="1280" width="9" style="93"/>
    <col min="1281" max="1281" width="8.625" style="93" customWidth="1"/>
    <col min="1282" max="1282" width="7.25" style="93" bestFit="1" customWidth="1"/>
    <col min="1283" max="1284" width="6.125" style="93" customWidth="1"/>
    <col min="1285" max="1285" width="5.375" style="93" customWidth="1"/>
    <col min="1286" max="1286" width="6.125" style="93" customWidth="1"/>
    <col min="1287" max="1287" width="5.375" style="93" bestFit="1" customWidth="1"/>
    <col min="1288" max="1289" width="5.375" style="93" customWidth="1"/>
    <col min="1290" max="1290" width="6.125" style="93" customWidth="1"/>
    <col min="1291" max="1292" width="5.375" style="93" bestFit="1" customWidth="1"/>
    <col min="1293" max="1293" width="5.375" style="93" customWidth="1"/>
    <col min="1294" max="1294" width="6.125" style="93" customWidth="1"/>
    <col min="1295" max="1296" width="5.375" style="93" bestFit="1" customWidth="1"/>
    <col min="1297" max="1297" width="5.375" style="93" customWidth="1"/>
    <col min="1298" max="1536" width="9" style="93"/>
    <col min="1537" max="1537" width="8.625" style="93" customWidth="1"/>
    <col min="1538" max="1538" width="7.25" style="93" bestFit="1" customWidth="1"/>
    <col min="1539" max="1540" width="6.125" style="93" customWidth="1"/>
    <col min="1541" max="1541" width="5.375" style="93" customWidth="1"/>
    <col min="1542" max="1542" width="6.125" style="93" customWidth="1"/>
    <col min="1543" max="1543" width="5.375" style="93" bestFit="1" customWidth="1"/>
    <col min="1544" max="1545" width="5.375" style="93" customWidth="1"/>
    <col min="1546" max="1546" width="6.125" style="93" customWidth="1"/>
    <col min="1547" max="1548" width="5.375" style="93" bestFit="1" customWidth="1"/>
    <col min="1549" max="1549" width="5.375" style="93" customWidth="1"/>
    <col min="1550" max="1550" width="6.125" style="93" customWidth="1"/>
    <col min="1551" max="1552" width="5.375" style="93" bestFit="1" customWidth="1"/>
    <col min="1553" max="1553" width="5.375" style="93" customWidth="1"/>
    <col min="1554" max="1792" width="9" style="93"/>
    <col min="1793" max="1793" width="8.625" style="93" customWidth="1"/>
    <col min="1794" max="1794" width="7.25" style="93" bestFit="1" customWidth="1"/>
    <col min="1795" max="1796" width="6.125" style="93" customWidth="1"/>
    <col min="1797" max="1797" width="5.375" style="93" customWidth="1"/>
    <col min="1798" max="1798" width="6.125" style="93" customWidth="1"/>
    <col min="1799" max="1799" width="5.375" style="93" bestFit="1" customWidth="1"/>
    <col min="1800" max="1801" width="5.375" style="93" customWidth="1"/>
    <col min="1802" max="1802" width="6.125" style="93" customWidth="1"/>
    <col min="1803" max="1804" width="5.375" style="93" bestFit="1" customWidth="1"/>
    <col min="1805" max="1805" width="5.375" style="93" customWidth="1"/>
    <col min="1806" max="1806" width="6.125" style="93" customWidth="1"/>
    <col min="1807" max="1808" width="5.375" style="93" bestFit="1" customWidth="1"/>
    <col min="1809" max="1809" width="5.375" style="93" customWidth="1"/>
    <col min="1810" max="2048" width="9" style="93"/>
    <col min="2049" max="2049" width="8.625" style="93" customWidth="1"/>
    <col min="2050" max="2050" width="7.25" style="93" bestFit="1" customWidth="1"/>
    <col min="2051" max="2052" width="6.125" style="93" customWidth="1"/>
    <col min="2053" max="2053" width="5.375" style="93" customWidth="1"/>
    <col min="2054" max="2054" width="6.125" style="93" customWidth="1"/>
    <col min="2055" max="2055" width="5.375" style="93" bestFit="1" customWidth="1"/>
    <col min="2056" max="2057" width="5.375" style="93" customWidth="1"/>
    <col min="2058" max="2058" width="6.125" style="93" customWidth="1"/>
    <col min="2059" max="2060" width="5.375" style="93" bestFit="1" customWidth="1"/>
    <col min="2061" max="2061" width="5.375" style="93" customWidth="1"/>
    <col min="2062" max="2062" width="6.125" style="93" customWidth="1"/>
    <col min="2063" max="2064" width="5.375" style="93" bestFit="1" customWidth="1"/>
    <col min="2065" max="2065" width="5.375" style="93" customWidth="1"/>
    <col min="2066" max="2304" width="9" style="93"/>
    <col min="2305" max="2305" width="8.625" style="93" customWidth="1"/>
    <col min="2306" max="2306" width="7.25" style="93" bestFit="1" customWidth="1"/>
    <col min="2307" max="2308" width="6.125" style="93" customWidth="1"/>
    <col min="2309" max="2309" width="5.375" style="93" customWidth="1"/>
    <col min="2310" max="2310" width="6.125" style="93" customWidth="1"/>
    <col min="2311" max="2311" width="5.375" style="93" bestFit="1" customWidth="1"/>
    <col min="2312" max="2313" width="5.375" style="93" customWidth="1"/>
    <col min="2314" max="2314" width="6.125" style="93" customWidth="1"/>
    <col min="2315" max="2316" width="5.375" style="93" bestFit="1" customWidth="1"/>
    <col min="2317" max="2317" width="5.375" style="93" customWidth="1"/>
    <col min="2318" max="2318" width="6.125" style="93" customWidth="1"/>
    <col min="2319" max="2320" width="5.375" style="93" bestFit="1" customWidth="1"/>
    <col min="2321" max="2321" width="5.375" style="93" customWidth="1"/>
    <col min="2322" max="2560" width="9" style="93"/>
    <col min="2561" max="2561" width="8.625" style="93" customWidth="1"/>
    <col min="2562" max="2562" width="7.25" style="93" bestFit="1" customWidth="1"/>
    <col min="2563" max="2564" width="6.125" style="93" customWidth="1"/>
    <col min="2565" max="2565" width="5.375" style="93" customWidth="1"/>
    <col min="2566" max="2566" width="6.125" style="93" customWidth="1"/>
    <col min="2567" max="2567" width="5.375" style="93" bestFit="1" customWidth="1"/>
    <col min="2568" max="2569" width="5.375" style="93" customWidth="1"/>
    <col min="2570" max="2570" width="6.125" style="93" customWidth="1"/>
    <col min="2571" max="2572" width="5.375" style="93" bestFit="1" customWidth="1"/>
    <col min="2573" max="2573" width="5.375" style="93" customWidth="1"/>
    <col min="2574" max="2574" width="6.125" style="93" customWidth="1"/>
    <col min="2575" max="2576" width="5.375" style="93" bestFit="1" customWidth="1"/>
    <col min="2577" max="2577" width="5.375" style="93" customWidth="1"/>
    <col min="2578" max="2816" width="9" style="93"/>
    <col min="2817" max="2817" width="8.625" style="93" customWidth="1"/>
    <col min="2818" max="2818" width="7.25" style="93" bestFit="1" customWidth="1"/>
    <col min="2819" max="2820" width="6.125" style="93" customWidth="1"/>
    <col min="2821" max="2821" width="5.375" style="93" customWidth="1"/>
    <col min="2822" max="2822" width="6.125" style="93" customWidth="1"/>
    <col min="2823" max="2823" width="5.375" style="93" bestFit="1" customWidth="1"/>
    <col min="2824" max="2825" width="5.375" style="93" customWidth="1"/>
    <col min="2826" max="2826" width="6.125" style="93" customWidth="1"/>
    <col min="2827" max="2828" width="5.375" style="93" bestFit="1" customWidth="1"/>
    <col min="2829" max="2829" width="5.375" style="93" customWidth="1"/>
    <col min="2830" max="2830" width="6.125" style="93" customWidth="1"/>
    <col min="2831" max="2832" width="5.375" style="93" bestFit="1" customWidth="1"/>
    <col min="2833" max="2833" width="5.375" style="93" customWidth="1"/>
    <col min="2834" max="3072" width="9" style="93"/>
    <col min="3073" max="3073" width="8.625" style="93" customWidth="1"/>
    <col min="3074" max="3074" width="7.25" style="93" bestFit="1" customWidth="1"/>
    <col min="3075" max="3076" width="6.125" style="93" customWidth="1"/>
    <col min="3077" max="3077" width="5.375" style="93" customWidth="1"/>
    <col min="3078" max="3078" width="6.125" style="93" customWidth="1"/>
    <col min="3079" max="3079" width="5.375" style="93" bestFit="1" customWidth="1"/>
    <col min="3080" max="3081" width="5.375" style="93" customWidth="1"/>
    <col min="3082" max="3082" width="6.125" style="93" customWidth="1"/>
    <col min="3083" max="3084" width="5.375" style="93" bestFit="1" customWidth="1"/>
    <col min="3085" max="3085" width="5.375" style="93" customWidth="1"/>
    <col min="3086" max="3086" width="6.125" style="93" customWidth="1"/>
    <col min="3087" max="3088" width="5.375" style="93" bestFit="1" customWidth="1"/>
    <col min="3089" max="3089" width="5.375" style="93" customWidth="1"/>
    <col min="3090" max="3328" width="9" style="93"/>
    <col min="3329" max="3329" width="8.625" style="93" customWidth="1"/>
    <col min="3330" max="3330" width="7.25" style="93" bestFit="1" customWidth="1"/>
    <col min="3331" max="3332" width="6.125" style="93" customWidth="1"/>
    <col min="3333" max="3333" width="5.375" style="93" customWidth="1"/>
    <col min="3334" max="3334" width="6.125" style="93" customWidth="1"/>
    <col min="3335" max="3335" width="5.375" style="93" bestFit="1" customWidth="1"/>
    <col min="3336" max="3337" width="5.375" style="93" customWidth="1"/>
    <col min="3338" max="3338" width="6.125" style="93" customWidth="1"/>
    <col min="3339" max="3340" width="5.375" style="93" bestFit="1" customWidth="1"/>
    <col min="3341" max="3341" width="5.375" style="93" customWidth="1"/>
    <col min="3342" max="3342" width="6.125" style="93" customWidth="1"/>
    <col min="3343" max="3344" width="5.375" style="93" bestFit="1" customWidth="1"/>
    <col min="3345" max="3345" width="5.375" style="93" customWidth="1"/>
    <col min="3346" max="3584" width="9" style="93"/>
    <col min="3585" max="3585" width="8.625" style="93" customWidth="1"/>
    <col min="3586" max="3586" width="7.25" style="93" bestFit="1" customWidth="1"/>
    <col min="3587" max="3588" width="6.125" style="93" customWidth="1"/>
    <col min="3589" max="3589" width="5.375" style="93" customWidth="1"/>
    <col min="3590" max="3590" width="6.125" style="93" customWidth="1"/>
    <col min="3591" max="3591" width="5.375" style="93" bestFit="1" customWidth="1"/>
    <col min="3592" max="3593" width="5.375" style="93" customWidth="1"/>
    <col min="3594" max="3594" width="6.125" style="93" customWidth="1"/>
    <col min="3595" max="3596" width="5.375" style="93" bestFit="1" customWidth="1"/>
    <col min="3597" max="3597" width="5.375" style="93" customWidth="1"/>
    <col min="3598" max="3598" width="6.125" style="93" customWidth="1"/>
    <col min="3599" max="3600" width="5.375" style="93" bestFit="1" customWidth="1"/>
    <col min="3601" max="3601" width="5.375" style="93" customWidth="1"/>
    <col min="3602" max="3840" width="9" style="93"/>
    <col min="3841" max="3841" width="8.625" style="93" customWidth="1"/>
    <col min="3842" max="3842" width="7.25" style="93" bestFit="1" customWidth="1"/>
    <col min="3843" max="3844" width="6.125" style="93" customWidth="1"/>
    <col min="3845" max="3845" width="5.375" style="93" customWidth="1"/>
    <col min="3846" max="3846" width="6.125" style="93" customWidth="1"/>
    <col min="3847" max="3847" width="5.375" style="93" bestFit="1" customWidth="1"/>
    <col min="3848" max="3849" width="5.375" style="93" customWidth="1"/>
    <col min="3850" max="3850" width="6.125" style="93" customWidth="1"/>
    <col min="3851" max="3852" width="5.375" style="93" bestFit="1" customWidth="1"/>
    <col min="3853" max="3853" width="5.375" style="93" customWidth="1"/>
    <col min="3854" max="3854" width="6.125" style="93" customWidth="1"/>
    <col min="3855" max="3856" width="5.375" style="93" bestFit="1" customWidth="1"/>
    <col min="3857" max="3857" width="5.375" style="93" customWidth="1"/>
    <col min="3858" max="4096" width="9" style="93"/>
    <col min="4097" max="4097" width="8.625" style="93" customWidth="1"/>
    <col min="4098" max="4098" width="7.25" style="93" bestFit="1" customWidth="1"/>
    <col min="4099" max="4100" width="6.125" style="93" customWidth="1"/>
    <col min="4101" max="4101" width="5.375" style="93" customWidth="1"/>
    <col min="4102" max="4102" width="6.125" style="93" customWidth="1"/>
    <col min="4103" max="4103" width="5.375" style="93" bestFit="1" customWidth="1"/>
    <col min="4104" max="4105" width="5.375" style="93" customWidth="1"/>
    <col min="4106" max="4106" width="6.125" style="93" customWidth="1"/>
    <col min="4107" max="4108" width="5.375" style="93" bestFit="1" customWidth="1"/>
    <col min="4109" max="4109" width="5.375" style="93" customWidth="1"/>
    <col min="4110" max="4110" width="6.125" style="93" customWidth="1"/>
    <col min="4111" max="4112" width="5.375" style="93" bestFit="1" customWidth="1"/>
    <col min="4113" max="4113" width="5.375" style="93" customWidth="1"/>
    <col min="4114" max="4352" width="9" style="93"/>
    <col min="4353" max="4353" width="8.625" style="93" customWidth="1"/>
    <col min="4354" max="4354" width="7.25" style="93" bestFit="1" customWidth="1"/>
    <col min="4355" max="4356" width="6.125" style="93" customWidth="1"/>
    <col min="4357" max="4357" width="5.375" style="93" customWidth="1"/>
    <col min="4358" max="4358" width="6.125" style="93" customWidth="1"/>
    <col min="4359" max="4359" width="5.375" style="93" bestFit="1" customWidth="1"/>
    <col min="4360" max="4361" width="5.375" style="93" customWidth="1"/>
    <col min="4362" max="4362" width="6.125" style="93" customWidth="1"/>
    <col min="4363" max="4364" width="5.375" style="93" bestFit="1" customWidth="1"/>
    <col min="4365" max="4365" width="5.375" style="93" customWidth="1"/>
    <col min="4366" max="4366" width="6.125" style="93" customWidth="1"/>
    <col min="4367" max="4368" width="5.375" style="93" bestFit="1" customWidth="1"/>
    <col min="4369" max="4369" width="5.375" style="93" customWidth="1"/>
    <col min="4370" max="4608" width="9" style="93"/>
    <col min="4609" max="4609" width="8.625" style="93" customWidth="1"/>
    <col min="4610" max="4610" width="7.25" style="93" bestFit="1" customWidth="1"/>
    <col min="4611" max="4612" width="6.125" style="93" customWidth="1"/>
    <col min="4613" max="4613" width="5.375" style="93" customWidth="1"/>
    <col min="4614" max="4614" width="6.125" style="93" customWidth="1"/>
    <col min="4615" max="4615" width="5.375" style="93" bestFit="1" customWidth="1"/>
    <col min="4616" max="4617" width="5.375" style="93" customWidth="1"/>
    <col min="4618" max="4618" width="6.125" style="93" customWidth="1"/>
    <col min="4619" max="4620" width="5.375" style="93" bestFit="1" customWidth="1"/>
    <col min="4621" max="4621" width="5.375" style="93" customWidth="1"/>
    <col min="4622" max="4622" width="6.125" style="93" customWidth="1"/>
    <col min="4623" max="4624" width="5.375" style="93" bestFit="1" customWidth="1"/>
    <col min="4625" max="4625" width="5.375" style="93" customWidth="1"/>
    <col min="4626" max="4864" width="9" style="93"/>
    <col min="4865" max="4865" width="8.625" style="93" customWidth="1"/>
    <col min="4866" max="4866" width="7.25" style="93" bestFit="1" customWidth="1"/>
    <col min="4867" max="4868" width="6.125" style="93" customWidth="1"/>
    <col min="4869" max="4869" width="5.375" style="93" customWidth="1"/>
    <col min="4870" max="4870" width="6.125" style="93" customWidth="1"/>
    <col min="4871" max="4871" width="5.375" style="93" bestFit="1" customWidth="1"/>
    <col min="4872" max="4873" width="5.375" style="93" customWidth="1"/>
    <col min="4874" max="4874" width="6.125" style="93" customWidth="1"/>
    <col min="4875" max="4876" width="5.375" style="93" bestFit="1" customWidth="1"/>
    <col min="4877" max="4877" width="5.375" style="93" customWidth="1"/>
    <col min="4878" max="4878" width="6.125" style="93" customWidth="1"/>
    <col min="4879" max="4880" width="5.375" style="93" bestFit="1" customWidth="1"/>
    <col min="4881" max="4881" width="5.375" style="93" customWidth="1"/>
    <col min="4882" max="5120" width="9" style="93"/>
    <col min="5121" max="5121" width="8.625" style="93" customWidth="1"/>
    <col min="5122" max="5122" width="7.25" style="93" bestFit="1" customWidth="1"/>
    <col min="5123" max="5124" width="6.125" style="93" customWidth="1"/>
    <col min="5125" max="5125" width="5.375" style="93" customWidth="1"/>
    <col min="5126" max="5126" width="6.125" style="93" customWidth="1"/>
    <col min="5127" max="5127" width="5.375" style="93" bestFit="1" customWidth="1"/>
    <col min="5128" max="5129" width="5.375" style="93" customWidth="1"/>
    <col min="5130" max="5130" width="6.125" style="93" customWidth="1"/>
    <col min="5131" max="5132" width="5.375" style="93" bestFit="1" customWidth="1"/>
    <col min="5133" max="5133" width="5.375" style="93" customWidth="1"/>
    <col min="5134" max="5134" width="6.125" style="93" customWidth="1"/>
    <col min="5135" max="5136" width="5.375" style="93" bestFit="1" customWidth="1"/>
    <col min="5137" max="5137" width="5.375" style="93" customWidth="1"/>
    <col min="5138" max="5376" width="9" style="93"/>
    <col min="5377" max="5377" width="8.625" style="93" customWidth="1"/>
    <col min="5378" max="5378" width="7.25" style="93" bestFit="1" customWidth="1"/>
    <col min="5379" max="5380" width="6.125" style="93" customWidth="1"/>
    <col min="5381" max="5381" width="5.375" style="93" customWidth="1"/>
    <col min="5382" max="5382" width="6.125" style="93" customWidth="1"/>
    <col min="5383" max="5383" width="5.375" style="93" bestFit="1" customWidth="1"/>
    <col min="5384" max="5385" width="5.375" style="93" customWidth="1"/>
    <col min="5386" max="5386" width="6.125" style="93" customWidth="1"/>
    <col min="5387" max="5388" width="5.375" style="93" bestFit="1" customWidth="1"/>
    <col min="5389" max="5389" width="5.375" style="93" customWidth="1"/>
    <col min="5390" max="5390" width="6.125" style="93" customWidth="1"/>
    <col min="5391" max="5392" width="5.375" style="93" bestFit="1" customWidth="1"/>
    <col min="5393" max="5393" width="5.375" style="93" customWidth="1"/>
    <col min="5394" max="5632" width="9" style="93"/>
    <col min="5633" max="5633" width="8.625" style="93" customWidth="1"/>
    <col min="5634" max="5634" width="7.25" style="93" bestFit="1" customWidth="1"/>
    <col min="5635" max="5636" width="6.125" style="93" customWidth="1"/>
    <col min="5637" max="5637" width="5.375" style="93" customWidth="1"/>
    <col min="5638" max="5638" width="6.125" style="93" customWidth="1"/>
    <col min="5639" max="5639" width="5.375" style="93" bestFit="1" customWidth="1"/>
    <col min="5640" max="5641" width="5.375" style="93" customWidth="1"/>
    <col min="5642" max="5642" width="6.125" style="93" customWidth="1"/>
    <col min="5643" max="5644" width="5.375" style="93" bestFit="1" customWidth="1"/>
    <col min="5645" max="5645" width="5.375" style="93" customWidth="1"/>
    <col min="5646" max="5646" width="6.125" style="93" customWidth="1"/>
    <col min="5647" max="5648" width="5.375" style="93" bestFit="1" customWidth="1"/>
    <col min="5649" max="5649" width="5.375" style="93" customWidth="1"/>
    <col min="5650" max="5888" width="9" style="93"/>
    <col min="5889" max="5889" width="8.625" style="93" customWidth="1"/>
    <col min="5890" max="5890" width="7.25" style="93" bestFit="1" customWidth="1"/>
    <col min="5891" max="5892" width="6.125" style="93" customWidth="1"/>
    <col min="5893" max="5893" width="5.375" style="93" customWidth="1"/>
    <col min="5894" max="5894" width="6.125" style="93" customWidth="1"/>
    <col min="5895" max="5895" width="5.375" style="93" bestFit="1" customWidth="1"/>
    <col min="5896" max="5897" width="5.375" style="93" customWidth="1"/>
    <col min="5898" max="5898" width="6.125" style="93" customWidth="1"/>
    <col min="5899" max="5900" width="5.375" style="93" bestFit="1" customWidth="1"/>
    <col min="5901" max="5901" width="5.375" style="93" customWidth="1"/>
    <col min="5902" max="5902" width="6.125" style="93" customWidth="1"/>
    <col min="5903" max="5904" width="5.375" style="93" bestFit="1" customWidth="1"/>
    <col min="5905" max="5905" width="5.375" style="93" customWidth="1"/>
    <col min="5906" max="6144" width="9" style="93"/>
    <col min="6145" max="6145" width="8.625" style="93" customWidth="1"/>
    <col min="6146" max="6146" width="7.25" style="93" bestFit="1" customWidth="1"/>
    <col min="6147" max="6148" width="6.125" style="93" customWidth="1"/>
    <col min="6149" max="6149" width="5.375" style="93" customWidth="1"/>
    <col min="6150" max="6150" width="6.125" style="93" customWidth="1"/>
    <col min="6151" max="6151" width="5.375" style="93" bestFit="1" customWidth="1"/>
    <col min="6152" max="6153" width="5.375" style="93" customWidth="1"/>
    <col min="6154" max="6154" width="6.125" style="93" customWidth="1"/>
    <col min="6155" max="6156" width="5.375" style="93" bestFit="1" customWidth="1"/>
    <col min="6157" max="6157" width="5.375" style="93" customWidth="1"/>
    <col min="6158" max="6158" width="6.125" style="93" customWidth="1"/>
    <col min="6159" max="6160" width="5.375" style="93" bestFit="1" customWidth="1"/>
    <col min="6161" max="6161" width="5.375" style="93" customWidth="1"/>
    <col min="6162" max="6400" width="9" style="93"/>
    <col min="6401" max="6401" width="8.625" style="93" customWidth="1"/>
    <col min="6402" max="6402" width="7.25" style="93" bestFit="1" customWidth="1"/>
    <col min="6403" max="6404" width="6.125" style="93" customWidth="1"/>
    <col min="6405" max="6405" width="5.375" style="93" customWidth="1"/>
    <col min="6406" max="6406" width="6.125" style="93" customWidth="1"/>
    <col min="6407" max="6407" width="5.375" style="93" bestFit="1" customWidth="1"/>
    <col min="6408" max="6409" width="5.375" style="93" customWidth="1"/>
    <col min="6410" max="6410" width="6.125" style="93" customWidth="1"/>
    <col min="6411" max="6412" width="5.375" style="93" bestFit="1" customWidth="1"/>
    <col min="6413" max="6413" width="5.375" style="93" customWidth="1"/>
    <col min="6414" max="6414" width="6.125" style="93" customWidth="1"/>
    <col min="6415" max="6416" width="5.375" style="93" bestFit="1" customWidth="1"/>
    <col min="6417" max="6417" width="5.375" style="93" customWidth="1"/>
    <col min="6418" max="6656" width="9" style="93"/>
    <col min="6657" max="6657" width="8.625" style="93" customWidth="1"/>
    <col min="6658" max="6658" width="7.25" style="93" bestFit="1" customWidth="1"/>
    <col min="6659" max="6660" width="6.125" style="93" customWidth="1"/>
    <col min="6661" max="6661" width="5.375" style="93" customWidth="1"/>
    <col min="6662" max="6662" width="6.125" style="93" customWidth="1"/>
    <col min="6663" max="6663" width="5.375" style="93" bestFit="1" customWidth="1"/>
    <col min="6664" max="6665" width="5.375" style="93" customWidth="1"/>
    <col min="6666" max="6666" width="6.125" style="93" customWidth="1"/>
    <col min="6667" max="6668" width="5.375" style="93" bestFit="1" customWidth="1"/>
    <col min="6669" max="6669" width="5.375" style="93" customWidth="1"/>
    <col min="6670" max="6670" width="6.125" style="93" customWidth="1"/>
    <col min="6671" max="6672" width="5.375" style="93" bestFit="1" customWidth="1"/>
    <col min="6673" max="6673" width="5.375" style="93" customWidth="1"/>
    <col min="6674" max="6912" width="9" style="93"/>
    <col min="6913" max="6913" width="8.625" style="93" customWidth="1"/>
    <col min="6914" max="6914" width="7.25" style="93" bestFit="1" customWidth="1"/>
    <col min="6915" max="6916" width="6.125" style="93" customWidth="1"/>
    <col min="6917" max="6917" width="5.375" style="93" customWidth="1"/>
    <col min="6918" max="6918" width="6.125" style="93" customWidth="1"/>
    <col min="6919" max="6919" width="5.375" style="93" bestFit="1" customWidth="1"/>
    <col min="6920" max="6921" width="5.375" style="93" customWidth="1"/>
    <col min="6922" max="6922" width="6.125" style="93" customWidth="1"/>
    <col min="6923" max="6924" width="5.375" style="93" bestFit="1" customWidth="1"/>
    <col min="6925" max="6925" width="5.375" style="93" customWidth="1"/>
    <col min="6926" max="6926" width="6.125" style="93" customWidth="1"/>
    <col min="6927" max="6928" width="5.375" style="93" bestFit="1" customWidth="1"/>
    <col min="6929" max="6929" width="5.375" style="93" customWidth="1"/>
    <col min="6930" max="7168" width="9" style="93"/>
    <col min="7169" max="7169" width="8.625" style="93" customWidth="1"/>
    <col min="7170" max="7170" width="7.25" style="93" bestFit="1" customWidth="1"/>
    <col min="7171" max="7172" width="6.125" style="93" customWidth="1"/>
    <col min="7173" max="7173" width="5.375" style="93" customWidth="1"/>
    <col min="7174" max="7174" width="6.125" style="93" customWidth="1"/>
    <col min="7175" max="7175" width="5.375" style="93" bestFit="1" customWidth="1"/>
    <col min="7176" max="7177" width="5.375" style="93" customWidth="1"/>
    <col min="7178" max="7178" width="6.125" style="93" customWidth="1"/>
    <col min="7179" max="7180" width="5.375" style="93" bestFit="1" customWidth="1"/>
    <col min="7181" max="7181" width="5.375" style="93" customWidth="1"/>
    <col min="7182" max="7182" width="6.125" style="93" customWidth="1"/>
    <col min="7183" max="7184" width="5.375" style="93" bestFit="1" customWidth="1"/>
    <col min="7185" max="7185" width="5.375" style="93" customWidth="1"/>
    <col min="7186" max="7424" width="9" style="93"/>
    <col min="7425" max="7425" width="8.625" style="93" customWidth="1"/>
    <col min="7426" max="7426" width="7.25" style="93" bestFit="1" customWidth="1"/>
    <col min="7427" max="7428" width="6.125" style="93" customWidth="1"/>
    <col min="7429" max="7429" width="5.375" style="93" customWidth="1"/>
    <col min="7430" max="7430" width="6.125" style="93" customWidth="1"/>
    <col min="7431" max="7431" width="5.375" style="93" bestFit="1" customWidth="1"/>
    <col min="7432" max="7433" width="5.375" style="93" customWidth="1"/>
    <col min="7434" max="7434" width="6.125" style="93" customWidth="1"/>
    <col min="7435" max="7436" width="5.375" style="93" bestFit="1" customWidth="1"/>
    <col min="7437" max="7437" width="5.375" style="93" customWidth="1"/>
    <col min="7438" max="7438" width="6.125" style="93" customWidth="1"/>
    <col min="7439" max="7440" width="5.375" style="93" bestFit="1" customWidth="1"/>
    <col min="7441" max="7441" width="5.375" style="93" customWidth="1"/>
    <col min="7442" max="7680" width="9" style="93"/>
    <col min="7681" max="7681" width="8.625" style="93" customWidth="1"/>
    <col min="7682" max="7682" width="7.25" style="93" bestFit="1" customWidth="1"/>
    <col min="7683" max="7684" width="6.125" style="93" customWidth="1"/>
    <col min="7685" max="7685" width="5.375" style="93" customWidth="1"/>
    <col min="7686" max="7686" width="6.125" style="93" customWidth="1"/>
    <col min="7687" max="7687" width="5.375" style="93" bestFit="1" customWidth="1"/>
    <col min="7688" max="7689" width="5.375" style="93" customWidth="1"/>
    <col min="7690" max="7690" width="6.125" style="93" customWidth="1"/>
    <col min="7691" max="7692" width="5.375" style="93" bestFit="1" customWidth="1"/>
    <col min="7693" max="7693" width="5.375" style="93" customWidth="1"/>
    <col min="7694" max="7694" width="6.125" style="93" customWidth="1"/>
    <col min="7695" max="7696" width="5.375" style="93" bestFit="1" customWidth="1"/>
    <col min="7697" max="7697" width="5.375" style="93" customWidth="1"/>
    <col min="7698" max="7936" width="9" style="93"/>
    <col min="7937" max="7937" width="8.625" style="93" customWidth="1"/>
    <col min="7938" max="7938" width="7.25" style="93" bestFit="1" customWidth="1"/>
    <col min="7939" max="7940" width="6.125" style="93" customWidth="1"/>
    <col min="7941" max="7941" width="5.375" style="93" customWidth="1"/>
    <col min="7942" max="7942" width="6.125" style="93" customWidth="1"/>
    <col min="7943" max="7943" width="5.375" style="93" bestFit="1" customWidth="1"/>
    <col min="7944" max="7945" width="5.375" style="93" customWidth="1"/>
    <col min="7946" max="7946" width="6.125" style="93" customWidth="1"/>
    <col min="7947" max="7948" width="5.375" style="93" bestFit="1" customWidth="1"/>
    <col min="7949" max="7949" width="5.375" style="93" customWidth="1"/>
    <col min="7950" max="7950" width="6.125" style="93" customWidth="1"/>
    <col min="7951" max="7952" width="5.375" style="93" bestFit="1" customWidth="1"/>
    <col min="7953" max="7953" width="5.375" style="93" customWidth="1"/>
    <col min="7954" max="8192" width="9" style="93"/>
    <col min="8193" max="8193" width="8.625" style="93" customWidth="1"/>
    <col min="8194" max="8194" width="7.25" style="93" bestFit="1" customWidth="1"/>
    <col min="8195" max="8196" width="6.125" style="93" customWidth="1"/>
    <col min="8197" max="8197" width="5.375" style="93" customWidth="1"/>
    <col min="8198" max="8198" width="6.125" style="93" customWidth="1"/>
    <col min="8199" max="8199" width="5.375" style="93" bestFit="1" customWidth="1"/>
    <col min="8200" max="8201" width="5.375" style="93" customWidth="1"/>
    <col min="8202" max="8202" width="6.125" style="93" customWidth="1"/>
    <col min="8203" max="8204" width="5.375" style="93" bestFit="1" customWidth="1"/>
    <col min="8205" max="8205" width="5.375" style="93" customWidth="1"/>
    <col min="8206" max="8206" width="6.125" style="93" customWidth="1"/>
    <col min="8207" max="8208" width="5.375" style="93" bestFit="1" customWidth="1"/>
    <col min="8209" max="8209" width="5.375" style="93" customWidth="1"/>
    <col min="8210" max="8448" width="9" style="93"/>
    <col min="8449" max="8449" width="8.625" style="93" customWidth="1"/>
    <col min="8450" max="8450" width="7.25" style="93" bestFit="1" customWidth="1"/>
    <col min="8451" max="8452" width="6.125" style="93" customWidth="1"/>
    <col min="8453" max="8453" width="5.375" style="93" customWidth="1"/>
    <col min="8454" max="8454" width="6.125" style="93" customWidth="1"/>
    <col min="8455" max="8455" width="5.375" style="93" bestFit="1" customWidth="1"/>
    <col min="8456" max="8457" width="5.375" style="93" customWidth="1"/>
    <col min="8458" max="8458" width="6.125" style="93" customWidth="1"/>
    <col min="8459" max="8460" width="5.375" style="93" bestFit="1" customWidth="1"/>
    <col min="8461" max="8461" width="5.375" style="93" customWidth="1"/>
    <col min="8462" max="8462" width="6.125" style="93" customWidth="1"/>
    <col min="8463" max="8464" width="5.375" style="93" bestFit="1" customWidth="1"/>
    <col min="8465" max="8465" width="5.375" style="93" customWidth="1"/>
    <col min="8466" max="8704" width="9" style="93"/>
    <col min="8705" max="8705" width="8.625" style="93" customWidth="1"/>
    <col min="8706" max="8706" width="7.25" style="93" bestFit="1" customWidth="1"/>
    <col min="8707" max="8708" width="6.125" style="93" customWidth="1"/>
    <col min="8709" max="8709" width="5.375" style="93" customWidth="1"/>
    <col min="8710" max="8710" width="6.125" style="93" customWidth="1"/>
    <col min="8711" max="8711" width="5.375" style="93" bestFit="1" customWidth="1"/>
    <col min="8712" max="8713" width="5.375" style="93" customWidth="1"/>
    <col min="8714" max="8714" width="6.125" style="93" customWidth="1"/>
    <col min="8715" max="8716" width="5.375" style="93" bestFit="1" customWidth="1"/>
    <col min="8717" max="8717" width="5.375" style="93" customWidth="1"/>
    <col min="8718" max="8718" width="6.125" style="93" customWidth="1"/>
    <col min="8719" max="8720" width="5.375" style="93" bestFit="1" customWidth="1"/>
    <col min="8721" max="8721" width="5.375" style="93" customWidth="1"/>
    <col min="8722" max="8960" width="9" style="93"/>
    <col min="8961" max="8961" width="8.625" style="93" customWidth="1"/>
    <col min="8962" max="8962" width="7.25" style="93" bestFit="1" customWidth="1"/>
    <col min="8963" max="8964" width="6.125" style="93" customWidth="1"/>
    <col min="8965" max="8965" width="5.375" style="93" customWidth="1"/>
    <col min="8966" max="8966" width="6.125" style="93" customWidth="1"/>
    <col min="8967" max="8967" width="5.375" style="93" bestFit="1" customWidth="1"/>
    <col min="8968" max="8969" width="5.375" style="93" customWidth="1"/>
    <col min="8970" max="8970" width="6.125" style="93" customWidth="1"/>
    <col min="8971" max="8972" width="5.375" style="93" bestFit="1" customWidth="1"/>
    <col min="8973" max="8973" width="5.375" style="93" customWidth="1"/>
    <col min="8974" max="8974" width="6.125" style="93" customWidth="1"/>
    <col min="8975" max="8976" width="5.375" style="93" bestFit="1" customWidth="1"/>
    <col min="8977" max="8977" width="5.375" style="93" customWidth="1"/>
    <col min="8978" max="9216" width="9" style="93"/>
    <col min="9217" max="9217" width="8.625" style="93" customWidth="1"/>
    <col min="9218" max="9218" width="7.25" style="93" bestFit="1" customWidth="1"/>
    <col min="9219" max="9220" width="6.125" style="93" customWidth="1"/>
    <col min="9221" max="9221" width="5.375" style="93" customWidth="1"/>
    <col min="9222" max="9222" width="6.125" style="93" customWidth="1"/>
    <col min="9223" max="9223" width="5.375" style="93" bestFit="1" customWidth="1"/>
    <col min="9224" max="9225" width="5.375" style="93" customWidth="1"/>
    <col min="9226" max="9226" width="6.125" style="93" customWidth="1"/>
    <col min="9227" max="9228" width="5.375" style="93" bestFit="1" customWidth="1"/>
    <col min="9229" max="9229" width="5.375" style="93" customWidth="1"/>
    <col min="9230" max="9230" width="6.125" style="93" customWidth="1"/>
    <col min="9231" max="9232" width="5.375" style="93" bestFit="1" customWidth="1"/>
    <col min="9233" max="9233" width="5.375" style="93" customWidth="1"/>
    <col min="9234" max="9472" width="9" style="93"/>
    <col min="9473" max="9473" width="8.625" style="93" customWidth="1"/>
    <col min="9474" max="9474" width="7.25" style="93" bestFit="1" customWidth="1"/>
    <col min="9475" max="9476" width="6.125" style="93" customWidth="1"/>
    <col min="9477" max="9477" width="5.375" style="93" customWidth="1"/>
    <col min="9478" max="9478" width="6.125" style="93" customWidth="1"/>
    <col min="9479" max="9479" width="5.375" style="93" bestFit="1" customWidth="1"/>
    <col min="9480" max="9481" width="5.375" style="93" customWidth="1"/>
    <col min="9482" max="9482" width="6.125" style="93" customWidth="1"/>
    <col min="9483" max="9484" width="5.375" style="93" bestFit="1" customWidth="1"/>
    <col min="9485" max="9485" width="5.375" style="93" customWidth="1"/>
    <col min="9486" max="9486" width="6.125" style="93" customWidth="1"/>
    <col min="9487" max="9488" width="5.375" style="93" bestFit="1" customWidth="1"/>
    <col min="9489" max="9489" width="5.375" style="93" customWidth="1"/>
    <col min="9490" max="9728" width="9" style="93"/>
    <col min="9729" max="9729" width="8.625" style="93" customWidth="1"/>
    <col min="9730" max="9730" width="7.25" style="93" bestFit="1" customWidth="1"/>
    <col min="9731" max="9732" width="6.125" style="93" customWidth="1"/>
    <col min="9733" max="9733" width="5.375" style="93" customWidth="1"/>
    <col min="9734" max="9734" width="6.125" style="93" customWidth="1"/>
    <col min="9735" max="9735" width="5.375" style="93" bestFit="1" customWidth="1"/>
    <col min="9736" max="9737" width="5.375" style="93" customWidth="1"/>
    <col min="9738" max="9738" width="6.125" style="93" customWidth="1"/>
    <col min="9739" max="9740" width="5.375" style="93" bestFit="1" customWidth="1"/>
    <col min="9741" max="9741" width="5.375" style="93" customWidth="1"/>
    <col min="9742" max="9742" width="6.125" style="93" customWidth="1"/>
    <col min="9743" max="9744" width="5.375" style="93" bestFit="1" customWidth="1"/>
    <col min="9745" max="9745" width="5.375" style="93" customWidth="1"/>
    <col min="9746" max="9984" width="9" style="93"/>
    <col min="9985" max="9985" width="8.625" style="93" customWidth="1"/>
    <col min="9986" max="9986" width="7.25" style="93" bestFit="1" customWidth="1"/>
    <col min="9987" max="9988" width="6.125" style="93" customWidth="1"/>
    <col min="9989" max="9989" width="5.375" style="93" customWidth="1"/>
    <col min="9990" max="9990" width="6.125" style="93" customWidth="1"/>
    <col min="9991" max="9991" width="5.375" style="93" bestFit="1" customWidth="1"/>
    <col min="9992" max="9993" width="5.375" style="93" customWidth="1"/>
    <col min="9994" max="9994" width="6.125" style="93" customWidth="1"/>
    <col min="9995" max="9996" width="5.375" style="93" bestFit="1" customWidth="1"/>
    <col min="9997" max="9997" width="5.375" style="93" customWidth="1"/>
    <col min="9998" max="9998" width="6.125" style="93" customWidth="1"/>
    <col min="9999" max="10000" width="5.375" style="93" bestFit="1" customWidth="1"/>
    <col min="10001" max="10001" width="5.375" style="93" customWidth="1"/>
    <col min="10002" max="10240" width="9" style="93"/>
    <col min="10241" max="10241" width="8.625" style="93" customWidth="1"/>
    <col min="10242" max="10242" width="7.25" style="93" bestFit="1" customWidth="1"/>
    <col min="10243" max="10244" width="6.125" style="93" customWidth="1"/>
    <col min="10245" max="10245" width="5.375" style="93" customWidth="1"/>
    <col min="10246" max="10246" width="6.125" style="93" customWidth="1"/>
    <col min="10247" max="10247" width="5.375" style="93" bestFit="1" customWidth="1"/>
    <col min="10248" max="10249" width="5.375" style="93" customWidth="1"/>
    <col min="10250" max="10250" width="6.125" style="93" customWidth="1"/>
    <col min="10251" max="10252" width="5.375" style="93" bestFit="1" customWidth="1"/>
    <col min="10253" max="10253" width="5.375" style="93" customWidth="1"/>
    <col min="10254" max="10254" width="6.125" style="93" customWidth="1"/>
    <col min="10255" max="10256" width="5.375" style="93" bestFit="1" customWidth="1"/>
    <col min="10257" max="10257" width="5.375" style="93" customWidth="1"/>
    <col min="10258" max="10496" width="9" style="93"/>
    <col min="10497" max="10497" width="8.625" style="93" customWidth="1"/>
    <col min="10498" max="10498" width="7.25" style="93" bestFit="1" customWidth="1"/>
    <col min="10499" max="10500" width="6.125" style="93" customWidth="1"/>
    <col min="10501" max="10501" width="5.375" style="93" customWidth="1"/>
    <col min="10502" max="10502" width="6.125" style="93" customWidth="1"/>
    <col min="10503" max="10503" width="5.375" style="93" bestFit="1" customWidth="1"/>
    <col min="10504" max="10505" width="5.375" style="93" customWidth="1"/>
    <col min="10506" max="10506" width="6.125" style="93" customWidth="1"/>
    <col min="10507" max="10508" width="5.375" style="93" bestFit="1" customWidth="1"/>
    <col min="10509" max="10509" width="5.375" style="93" customWidth="1"/>
    <col min="10510" max="10510" width="6.125" style="93" customWidth="1"/>
    <col min="10511" max="10512" width="5.375" style="93" bestFit="1" customWidth="1"/>
    <col min="10513" max="10513" width="5.375" style="93" customWidth="1"/>
    <col min="10514" max="10752" width="9" style="93"/>
    <col min="10753" max="10753" width="8.625" style="93" customWidth="1"/>
    <col min="10754" max="10754" width="7.25" style="93" bestFit="1" customWidth="1"/>
    <col min="10755" max="10756" width="6.125" style="93" customWidth="1"/>
    <col min="10757" max="10757" width="5.375" style="93" customWidth="1"/>
    <col min="10758" max="10758" width="6.125" style="93" customWidth="1"/>
    <col min="10759" max="10759" width="5.375" style="93" bestFit="1" customWidth="1"/>
    <col min="10760" max="10761" width="5.375" style="93" customWidth="1"/>
    <col min="10762" max="10762" width="6.125" style="93" customWidth="1"/>
    <col min="10763" max="10764" width="5.375" style="93" bestFit="1" customWidth="1"/>
    <col min="10765" max="10765" width="5.375" style="93" customWidth="1"/>
    <col min="10766" max="10766" width="6.125" style="93" customWidth="1"/>
    <col min="10767" max="10768" width="5.375" style="93" bestFit="1" customWidth="1"/>
    <col min="10769" max="10769" width="5.375" style="93" customWidth="1"/>
    <col min="10770" max="11008" width="9" style="93"/>
    <col min="11009" max="11009" width="8.625" style="93" customWidth="1"/>
    <col min="11010" max="11010" width="7.25" style="93" bestFit="1" customWidth="1"/>
    <col min="11011" max="11012" width="6.125" style="93" customWidth="1"/>
    <col min="11013" max="11013" width="5.375" style="93" customWidth="1"/>
    <col min="11014" max="11014" width="6.125" style="93" customWidth="1"/>
    <col min="11015" max="11015" width="5.375" style="93" bestFit="1" customWidth="1"/>
    <col min="11016" max="11017" width="5.375" style="93" customWidth="1"/>
    <col min="11018" max="11018" width="6.125" style="93" customWidth="1"/>
    <col min="11019" max="11020" width="5.375" style="93" bestFit="1" customWidth="1"/>
    <col min="11021" max="11021" width="5.375" style="93" customWidth="1"/>
    <col min="11022" max="11022" width="6.125" style="93" customWidth="1"/>
    <col min="11023" max="11024" width="5.375" style="93" bestFit="1" customWidth="1"/>
    <col min="11025" max="11025" width="5.375" style="93" customWidth="1"/>
    <col min="11026" max="11264" width="9" style="93"/>
    <col min="11265" max="11265" width="8.625" style="93" customWidth="1"/>
    <col min="11266" max="11266" width="7.25" style="93" bestFit="1" customWidth="1"/>
    <col min="11267" max="11268" width="6.125" style="93" customWidth="1"/>
    <col min="11269" max="11269" width="5.375" style="93" customWidth="1"/>
    <col min="11270" max="11270" width="6.125" style="93" customWidth="1"/>
    <col min="11271" max="11271" width="5.375" style="93" bestFit="1" customWidth="1"/>
    <col min="11272" max="11273" width="5.375" style="93" customWidth="1"/>
    <col min="11274" max="11274" width="6.125" style="93" customWidth="1"/>
    <col min="11275" max="11276" width="5.375" style="93" bestFit="1" customWidth="1"/>
    <col min="11277" max="11277" width="5.375" style="93" customWidth="1"/>
    <col min="11278" max="11278" width="6.125" style="93" customWidth="1"/>
    <col min="11279" max="11280" width="5.375" style="93" bestFit="1" customWidth="1"/>
    <col min="11281" max="11281" width="5.375" style="93" customWidth="1"/>
    <col min="11282" max="11520" width="9" style="93"/>
    <col min="11521" max="11521" width="8.625" style="93" customWidth="1"/>
    <col min="11522" max="11522" width="7.25" style="93" bestFit="1" customWidth="1"/>
    <col min="11523" max="11524" width="6.125" style="93" customWidth="1"/>
    <col min="11525" max="11525" width="5.375" style="93" customWidth="1"/>
    <col min="11526" max="11526" width="6.125" style="93" customWidth="1"/>
    <col min="11527" max="11527" width="5.375" style="93" bestFit="1" customWidth="1"/>
    <col min="11528" max="11529" width="5.375" style="93" customWidth="1"/>
    <col min="11530" max="11530" width="6.125" style="93" customWidth="1"/>
    <col min="11531" max="11532" width="5.375" style="93" bestFit="1" customWidth="1"/>
    <col min="11533" max="11533" width="5.375" style="93" customWidth="1"/>
    <col min="11534" max="11534" width="6.125" style="93" customWidth="1"/>
    <col min="11535" max="11536" width="5.375" style="93" bestFit="1" customWidth="1"/>
    <col min="11537" max="11537" width="5.375" style="93" customWidth="1"/>
    <col min="11538" max="11776" width="9" style="93"/>
    <col min="11777" max="11777" width="8.625" style="93" customWidth="1"/>
    <col min="11778" max="11778" width="7.25" style="93" bestFit="1" customWidth="1"/>
    <col min="11779" max="11780" width="6.125" style="93" customWidth="1"/>
    <col min="11781" max="11781" width="5.375" style="93" customWidth="1"/>
    <col min="11782" max="11782" width="6.125" style="93" customWidth="1"/>
    <col min="11783" max="11783" width="5.375" style="93" bestFit="1" customWidth="1"/>
    <col min="11784" max="11785" width="5.375" style="93" customWidth="1"/>
    <col min="11786" max="11786" width="6.125" style="93" customWidth="1"/>
    <col min="11787" max="11788" width="5.375" style="93" bestFit="1" customWidth="1"/>
    <col min="11789" max="11789" width="5.375" style="93" customWidth="1"/>
    <col min="11790" max="11790" width="6.125" style="93" customWidth="1"/>
    <col min="11791" max="11792" width="5.375" style="93" bestFit="1" customWidth="1"/>
    <col min="11793" max="11793" width="5.375" style="93" customWidth="1"/>
    <col min="11794" max="12032" width="9" style="93"/>
    <col min="12033" max="12033" width="8.625" style="93" customWidth="1"/>
    <col min="12034" max="12034" width="7.25" style="93" bestFit="1" customWidth="1"/>
    <col min="12035" max="12036" width="6.125" style="93" customWidth="1"/>
    <col min="12037" max="12037" width="5.375" style="93" customWidth="1"/>
    <col min="12038" max="12038" width="6.125" style="93" customWidth="1"/>
    <col min="12039" max="12039" width="5.375" style="93" bestFit="1" customWidth="1"/>
    <col min="12040" max="12041" width="5.375" style="93" customWidth="1"/>
    <col min="12042" max="12042" width="6.125" style="93" customWidth="1"/>
    <col min="12043" max="12044" width="5.375" style="93" bestFit="1" customWidth="1"/>
    <col min="12045" max="12045" width="5.375" style="93" customWidth="1"/>
    <col min="12046" max="12046" width="6.125" style="93" customWidth="1"/>
    <col min="12047" max="12048" width="5.375" style="93" bestFit="1" customWidth="1"/>
    <col min="12049" max="12049" width="5.375" style="93" customWidth="1"/>
    <col min="12050" max="12288" width="9" style="93"/>
    <col min="12289" max="12289" width="8.625" style="93" customWidth="1"/>
    <col min="12290" max="12290" width="7.25" style="93" bestFit="1" customWidth="1"/>
    <col min="12291" max="12292" width="6.125" style="93" customWidth="1"/>
    <col min="12293" max="12293" width="5.375" style="93" customWidth="1"/>
    <col min="12294" max="12294" width="6.125" style="93" customWidth="1"/>
    <col min="12295" max="12295" width="5.375" style="93" bestFit="1" customWidth="1"/>
    <col min="12296" max="12297" width="5.375" style="93" customWidth="1"/>
    <col min="12298" max="12298" width="6.125" style="93" customWidth="1"/>
    <col min="12299" max="12300" width="5.375" style="93" bestFit="1" customWidth="1"/>
    <col min="12301" max="12301" width="5.375" style="93" customWidth="1"/>
    <col min="12302" max="12302" width="6.125" style="93" customWidth="1"/>
    <col min="12303" max="12304" width="5.375" style="93" bestFit="1" customWidth="1"/>
    <col min="12305" max="12305" width="5.375" style="93" customWidth="1"/>
    <col min="12306" max="12544" width="9" style="93"/>
    <col min="12545" max="12545" width="8.625" style="93" customWidth="1"/>
    <col min="12546" max="12546" width="7.25" style="93" bestFit="1" customWidth="1"/>
    <col min="12547" max="12548" width="6.125" style="93" customWidth="1"/>
    <col min="12549" max="12549" width="5.375" style="93" customWidth="1"/>
    <col min="12550" max="12550" width="6.125" style="93" customWidth="1"/>
    <col min="12551" max="12551" width="5.375" style="93" bestFit="1" customWidth="1"/>
    <col min="12552" max="12553" width="5.375" style="93" customWidth="1"/>
    <col min="12554" max="12554" width="6.125" style="93" customWidth="1"/>
    <col min="12555" max="12556" width="5.375" style="93" bestFit="1" customWidth="1"/>
    <col min="12557" max="12557" width="5.375" style="93" customWidth="1"/>
    <col min="12558" max="12558" width="6.125" style="93" customWidth="1"/>
    <col min="12559" max="12560" width="5.375" style="93" bestFit="1" customWidth="1"/>
    <col min="12561" max="12561" width="5.375" style="93" customWidth="1"/>
    <col min="12562" max="12800" width="9" style="93"/>
    <col min="12801" max="12801" width="8.625" style="93" customWidth="1"/>
    <col min="12802" max="12802" width="7.25" style="93" bestFit="1" customWidth="1"/>
    <col min="12803" max="12804" width="6.125" style="93" customWidth="1"/>
    <col min="12805" max="12805" width="5.375" style="93" customWidth="1"/>
    <col min="12806" max="12806" width="6.125" style="93" customWidth="1"/>
    <col min="12807" max="12807" width="5.375" style="93" bestFit="1" customWidth="1"/>
    <col min="12808" max="12809" width="5.375" style="93" customWidth="1"/>
    <col min="12810" max="12810" width="6.125" style="93" customWidth="1"/>
    <col min="12811" max="12812" width="5.375" style="93" bestFit="1" customWidth="1"/>
    <col min="12813" max="12813" width="5.375" style="93" customWidth="1"/>
    <col min="12814" max="12814" width="6.125" style="93" customWidth="1"/>
    <col min="12815" max="12816" width="5.375" style="93" bestFit="1" customWidth="1"/>
    <col min="12817" max="12817" width="5.375" style="93" customWidth="1"/>
    <col min="12818" max="13056" width="9" style="93"/>
    <col min="13057" max="13057" width="8.625" style="93" customWidth="1"/>
    <col min="13058" max="13058" width="7.25" style="93" bestFit="1" customWidth="1"/>
    <col min="13059" max="13060" width="6.125" style="93" customWidth="1"/>
    <col min="13061" max="13061" width="5.375" style="93" customWidth="1"/>
    <col min="13062" max="13062" width="6.125" style="93" customWidth="1"/>
    <col min="13063" max="13063" width="5.375" style="93" bestFit="1" customWidth="1"/>
    <col min="13064" max="13065" width="5.375" style="93" customWidth="1"/>
    <col min="13066" max="13066" width="6.125" style="93" customWidth="1"/>
    <col min="13067" max="13068" width="5.375" style="93" bestFit="1" customWidth="1"/>
    <col min="13069" max="13069" width="5.375" style="93" customWidth="1"/>
    <col min="13070" max="13070" width="6.125" style="93" customWidth="1"/>
    <col min="13071" max="13072" width="5.375" style="93" bestFit="1" customWidth="1"/>
    <col min="13073" max="13073" width="5.375" style="93" customWidth="1"/>
    <col min="13074" max="13312" width="9" style="93"/>
    <col min="13313" max="13313" width="8.625" style="93" customWidth="1"/>
    <col min="13314" max="13314" width="7.25" style="93" bestFit="1" customWidth="1"/>
    <col min="13315" max="13316" width="6.125" style="93" customWidth="1"/>
    <col min="13317" max="13317" width="5.375" style="93" customWidth="1"/>
    <col min="13318" max="13318" width="6.125" style="93" customWidth="1"/>
    <col min="13319" max="13319" width="5.375" style="93" bestFit="1" customWidth="1"/>
    <col min="13320" max="13321" width="5.375" style="93" customWidth="1"/>
    <col min="13322" max="13322" width="6.125" style="93" customWidth="1"/>
    <col min="13323" max="13324" width="5.375" style="93" bestFit="1" customWidth="1"/>
    <col min="13325" max="13325" width="5.375" style="93" customWidth="1"/>
    <col min="13326" max="13326" width="6.125" style="93" customWidth="1"/>
    <col min="13327" max="13328" width="5.375" style="93" bestFit="1" customWidth="1"/>
    <col min="13329" max="13329" width="5.375" style="93" customWidth="1"/>
    <col min="13330" max="13568" width="9" style="93"/>
    <col min="13569" max="13569" width="8.625" style="93" customWidth="1"/>
    <col min="13570" max="13570" width="7.25" style="93" bestFit="1" customWidth="1"/>
    <col min="13571" max="13572" width="6.125" style="93" customWidth="1"/>
    <col min="13573" max="13573" width="5.375" style="93" customWidth="1"/>
    <col min="13574" max="13574" width="6.125" style="93" customWidth="1"/>
    <col min="13575" max="13575" width="5.375" style="93" bestFit="1" customWidth="1"/>
    <col min="13576" max="13577" width="5.375" style="93" customWidth="1"/>
    <col min="13578" max="13578" width="6.125" style="93" customWidth="1"/>
    <col min="13579" max="13580" width="5.375" style="93" bestFit="1" customWidth="1"/>
    <col min="13581" max="13581" width="5.375" style="93" customWidth="1"/>
    <col min="13582" max="13582" width="6.125" style="93" customWidth="1"/>
    <col min="13583" max="13584" width="5.375" style="93" bestFit="1" customWidth="1"/>
    <col min="13585" max="13585" width="5.375" style="93" customWidth="1"/>
    <col min="13586" max="13824" width="9" style="93"/>
    <col min="13825" max="13825" width="8.625" style="93" customWidth="1"/>
    <col min="13826" max="13826" width="7.25" style="93" bestFit="1" customWidth="1"/>
    <col min="13827" max="13828" width="6.125" style="93" customWidth="1"/>
    <col min="13829" max="13829" width="5.375" style="93" customWidth="1"/>
    <col min="13830" max="13830" width="6.125" style="93" customWidth="1"/>
    <col min="13831" max="13831" width="5.375" style="93" bestFit="1" customWidth="1"/>
    <col min="13832" max="13833" width="5.375" style="93" customWidth="1"/>
    <col min="13834" max="13834" width="6.125" style="93" customWidth="1"/>
    <col min="13835" max="13836" width="5.375" style="93" bestFit="1" customWidth="1"/>
    <col min="13837" max="13837" width="5.375" style="93" customWidth="1"/>
    <col min="13838" max="13838" width="6.125" style="93" customWidth="1"/>
    <col min="13839" max="13840" width="5.375" style="93" bestFit="1" customWidth="1"/>
    <col min="13841" max="13841" width="5.375" style="93" customWidth="1"/>
    <col min="13842" max="14080" width="9" style="93"/>
    <col min="14081" max="14081" width="8.625" style="93" customWidth="1"/>
    <col min="14082" max="14082" width="7.25" style="93" bestFit="1" customWidth="1"/>
    <col min="14083" max="14084" width="6.125" style="93" customWidth="1"/>
    <col min="14085" max="14085" width="5.375" style="93" customWidth="1"/>
    <col min="14086" max="14086" width="6.125" style="93" customWidth="1"/>
    <col min="14087" max="14087" width="5.375" style="93" bestFit="1" customWidth="1"/>
    <col min="14088" max="14089" width="5.375" style="93" customWidth="1"/>
    <col min="14090" max="14090" width="6.125" style="93" customWidth="1"/>
    <col min="14091" max="14092" width="5.375" style="93" bestFit="1" customWidth="1"/>
    <col min="14093" max="14093" width="5.375" style="93" customWidth="1"/>
    <col min="14094" max="14094" width="6.125" style="93" customWidth="1"/>
    <col min="14095" max="14096" width="5.375" style="93" bestFit="1" customWidth="1"/>
    <col min="14097" max="14097" width="5.375" style="93" customWidth="1"/>
    <col min="14098" max="14336" width="9" style="93"/>
    <col min="14337" max="14337" width="8.625" style="93" customWidth="1"/>
    <col min="14338" max="14338" width="7.25" style="93" bestFit="1" customWidth="1"/>
    <col min="14339" max="14340" width="6.125" style="93" customWidth="1"/>
    <col min="14341" max="14341" width="5.375" style="93" customWidth="1"/>
    <col min="14342" max="14342" width="6.125" style="93" customWidth="1"/>
    <col min="14343" max="14343" width="5.375" style="93" bestFit="1" customWidth="1"/>
    <col min="14344" max="14345" width="5.375" style="93" customWidth="1"/>
    <col min="14346" max="14346" width="6.125" style="93" customWidth="1"/>
    <col min="14347" max="14348" width="5.375" style="93" bestFit="1" customWidth="1"/>
    <col min="14349" max="14349" width="5.375" style="93" customWidth="1"/>
    <col min="14350" max="14350" width="6.125" style="93" customWidth="1"/>
    <col min="14351" max="14352" width="5.375" style="93" bestFit="1" customWidth="1"/>
    <col min="14353" max="14353" width="5.375" style="93" customWidth="1"/>
    <col min="14354" max="14592" width="9" style="93"/>
    <col min="14593" max="14593" width="8.625" style="93" customWidth="1"/>
    <col min="14594" max="14594" width="7.25" style="93" bestFit="1" customWidth="1"/>
    <col min="14595" max="14596" width="6.125" style="93" customWidth="1"/>
    <col min="14597" max="14597" width="5.375" style="93" customWidth="1"/>
    <col min="14598" max="14598" width="6.125" style="93" customWidth="1"/>
    <col min="14599" max="14599" width="5.375" style="93" bestFit="1" customWidth="1"/>
    <col min="14600" max="14601" width="5.375" style="93" customWidth="1"/>
    <col min="14602" max="14602" width="6.125" style="93" customWidth="1"/>
    <col min="14603" max="14604" width="5.375" style="93" bestFit="1" customWidth="1"/>
    <col min="14605" max="14605" width="5.375" style="93" customWidth="1"/>
    <col min="14606" max="14606" width="6.125" style="93" customWidth="1"/>
    <col min="14607" max="14608" width="5.375" style="93" bestFit="1" customWidth="1"/>
    <col min="14609" max="14609" width="5.375" style="93" customWidth="1"/>
    <col min="14610" max="14848" width="9" style="93"/>
    <col min="14849" max="14849" width="8.625" style="93" customWidth="1"/>
    <col min="14850" max="14850" width="7.25" style="93" bestFit="1" customWidth="1"/>
    <col min="14851" max="14852" width="6.125" style="93" customWidth="1"/>
    <col min="14853" max="14853" width="5.375" style="93" customWidth="1"/>
    <col min="14854" max="14854" width="6.125" style="93" customWidth="1"/>
    <col min="14855" max="14855" width="5.375" style="93" bestFit="1" customWidth="1"/>
    <col min="14856" max="14857" width="5.375" style="93" customWidth="1"/>
    <col min="14858" max="14858" width="6.125" style="93" customWidth="1"/>
    <col min="14859" max="14860" width="5.375" style="93" bestFit="1" customWidth="1"/>
    <col min="14861" max="14861" width="5.375" style="93" customWidth="1"/>
    <col min="14862" max="14862" width="6.125" style="93" customWidth="1"/>
    <col min="14863" max="14864" width="5.375" style="93" bestFit="1" customWidth="1"/>
    <col min="14865" max="14865" width="5.375" style="93" customWidth="1"/>
    <col min="14866" max="15104" width="9" style="93"/>
    <col min="15105" max="15105" width="8.625" style="93" customWidth="1"/>
    <col min="15106" max="15106" width="7.25" style="93" bestFit="1" customWidth="1"/>
    <col min="15107" max="15108" width="6.125" style="93" customWidth="1"/>
    <col min="15109" max="15109" width="5.375" style="93" customWidth="1"/>
    <col min="15110" max="15110" width="6.125" style="93" customWidth="1"/>
    <col min="15111" max="15111" width="5.375" style="93" bestFit="1" customWidth="1"/>
    <col min="15112" max="15113" width="5.375" style="93" customWidth="1"/>
    <col min="15114" max="15114" width="6.125" style="93" customWidth="1"/>
    <col min="15115" max="15116" width="5.375" style="93" bestFit="1" customWidth="1"/>
    <col min="15117" max="15117" width="5.375" style="93" customWidth="1"/>
    <col min="15118" max="15118" width="6.125" style="93" customWidth="1"/>
    <col min="15119" max="15120" width="5.375" style="93" bestFit="1" customWidth="1"/>
    <col min="15121" max="15121" width="5.375" style="93" customWidth="1"/>
    <col min="15122" max="15360" width="9" style="93"/>
    <col min="15361" max="15361" width="8.625" style="93" customWidth="1"/>
    <col min="15362" max="15362" width="7.25" style="93" bestFit="1" customWidth="1"/>
    <col min="15363" max="15364" width="6.125" style="93" customWidth="1"/>
    <col min="15365" max="15365" width="5.375" style="93" customWidth="1"/>
    <col min="15366" max="15366" width="6.125" style="93" customWidth="1"/>
    <col min="15367" max="15367" width="5.375" style="93" bestFit="1" customWidth="1"/>
    <col min="15368" max="15369" width="5.375" style="93" customWidth="1"/>
    <col min="15370" max="15370" width="6.125" style="93" customWidth="1"/>
    <col min="15371" max="15372" width="5.375" style="93" bestFit="1" customWidth="1"/>
    <col min="15373" max="15373" width="5.375" style="93" customWidth="1"/>
    <col min="15374" max="15374" width="6.125" style="93" customWidth="1"/>
    <col min="15375" max="15376" width="5.375" style="93" bestFit="1" customWidth="1"/>
    <col min="15377" max="15377" width="5.375" style="93" customWidth="1"/>
    <col min="15378" max="15616" width="9" style="93"/>
    <col min="15617" max="15617" width="8.625" style="93" customWidth="1"/>
    <col min="15618" max="15618" width="7.25" style="93" bestFit="1" customWidth="1"/>
    <col min="15619" max="15620" width="6.125" style="93" customWidth="1"/>
    <col min="15621" max="15621" width="5.375" style="93" customWidth="1"/>
    <col min="15622" max="15622" width="6.125" style="93" customWidth="1"/>
    <col min="15623" max="15623" width="5.375" style="93" bestFit="1" customWidth="1"/>
    <col min="15624" max="15625" width="5.375" style="93" customWidth="1"/>
    <col min="15626" max="15626" width="6.125" style="93" customWidth="1"/>
    <col min="15627" max="15628" width="5.375" style="93" bestFit="1" customWidth="1"/>
    <col min="15629" max="15629" width="5.375" style="93" customWidth="1"/>
    <col min="15630" max="15630" width="6.125" style="93" customWidth="1"/>
    <col min="15631" max="15632" width="5.375" style="93" bestFit="1" customWidth="1"/>
    <col min="15633" max="15633" width="5.375" style="93" customWidth="1"/>
    <col min="15634" max="15872" width="9" style="93"/>
    <col min="15873" max="15873" width="8.625" style="93" customWidth="1"/>
    <col min="15874" max="15874" width="7.25" style="93" bestFit="1" customWidth="1"/>
    <col min="15875" max="15876" width="6.125" style="93" customWidth="1"/>
    <col min="15877" max="15877" width="5.375" style="93" customWidth="1"/>
    <col min="15878" max="15878" width="6.125" style="93" customWidth="1"/>
    <col min="15879" max="15879" width="5.375" style="93" bestFit="1" customWidth="1"/>
    <col min="15880" max="15881" width="5.375" style="93" customWidth="1"/>
    <col min="15882" max="15882" width="6.125" style="93" customWidth="1"/>
    <col min="15883" max="15884" width="5.375" style="93" bestFit="1" customWidth="1"/>
    <col min="15885" max="15885" width="5.375" style="93" customWidth="1"/>
    <col min="15886" max="15886" width="6.125" style="93" customWidth="1"/>
    <col min="15887" max="15888" width="5.375" style="93" bestFit="1" customWidth="1"/>
    <col min="15889" max="15889" width="5.375" style="93" customWidth="1"/>
    <col min="15890" max="16128" width="9" style="93"/>
    <col min="16129" max="16129" width="8.625" style="93" customWidth="1"/>
    <col min="16130" max="16130" width="7.25" style="93" bestFit="1" customWidth="1"/>
    <col min="16131" max="16132" width="6.125" style="93" customWidth="1"/>
    <col min="16133" max="16133" width="5.375" style="93" customWidth="1"/>
    <col min="16134" max="16134" width="6.125" style="93" customWidth="1"/>
    <col min="16135" max="16135" width="5.375" style="93" bestFit="1" customWidth="1"/>
    <col min="16136" max="16137" width="5.375" style="93" customWidth="1"/>
    <col min="16138" max="16138" width="6.125" style="93" customWidth="1"/>
    <col min="16139" max="16140" width="5.375" style="93" bestFit="1" customWidth="1"/>
    <col min="16141" max="16141" width="5.375" style="93" customWidth="1"/>
    <col min="16142" max="16142" width="6.125" style="93" customWidth="1"/>
    <col min="16143" max="16144" width="5.375" style="93" bestFit="1" customWidth="1"/>
    <col min="16145" max="16145" width="5.375" style="93" customWidth="1"/>
    <col min="16146" max="16384" width="9" style="93"/>
  </cols>
  <sheetData>
    <row r="1" spans="1:17" ht="18.75" x14ac:dyDescent="0.2">
      <c r="A1" s="556" t="s">
        <v>634</v>
      </c>
      <c r="B1" s="556"/>
      <c r="C1" s="556"/>
      <c r="D1" s="556"/>
      <c r="E1" s="556"/>
      <c r="F1" s="556"/>
      <c r="G1" s="556"/>
    </row>
    <row r="2" spans="1:17" ht="19.5" customHeight="1" x14ac:dyDescent="0.2">
      <c r="A2" s="496"/>
      <c r="B2" s="496"/>
      <c r="C2" s="496"/>
      <c r="D2" s="496"/>
      <c r="E2" s="496"/>
      <c r="F2" s="496"/>
      <c r="G2" s="496"/>
      <c r="K2" s="1042" t="s">
        <v>821</v>
      </c>
      <c r="L2" s="1042"/>
      <c r="M2" s="1042"/>
      <c r="N2" s="1042"/>
      <c r="O2" s="1042"/>
      <c r="P2" s="1042"/>
      <c r="Q2" s="1042"/>
    </row>
    <row r="3" spans="1:17" ht="16.5" customHeight="1" x14ac:dyDescent="0.15">
      <c r="A3" s="1043" t="s">
        <v>79</v>
      </c>
      <c r="B3" s="1045" t="s">
        <v>517</v>
      </c>
      <c r="C3" s="1046"/>
      <c r="D3" s="1046"/>
      <c r="E3" s="1046"/>
      <c r="F3" s="1046" t="s">
        <v>518</v>
      </c>
      <c r="G3" s="1046"/>
      <c r="H3" s="1046"/>
      <c r="I3" s="1046"/>
      <c r="J3" s="1046" t="s">
        <v>519</v>
      </c>
      <c r="K3" s="1046"/>
      <c r="L3" s="1046"/>
      <c r="M3" s="1046"/>
      <c r="N3" s="1046" t="s">
        <v>520</v>
      </c>
      <c r="O3" s="1046"/>
      <c r="P3" s="1046"/>
      <c r="Q3" s="1046"/>
    </row>
    <row r="4" spans="1:17" s="317" customFormat="1" ht="16.5" customHeight="1" x14ac:dyDescent="0.15">
      <c r="A4" s="1044"/>
      <c r="B4" s="348" t="s">
        <v>99</v>
      </c>
      <c r="C4" s="314" t="s">
        <v>100</v>
      </c>
      <c r="D4" s="314" t="s">
        <v>101</v>
      </c>
      <c r="E4" s="315" t="s">
        <v>72</v>
      </c>
      <c r="F4" s="316" t="s">
        <v>99</v>
      </c>
      <c r="G4" s="314" t="s">
        <v>100</v>
      </c>
      <c r="H4" s="314" t="s">
        <v>101</v>
      </c>
      <c r="I4" s="315" t="s">
        <v>72</v>
      </c>
      <c r="J4" s="316" t="s">
        <v>99</v>
      </c>
      <c r="K4" s="314" t="s">
        <v>100</v>
      </c>
      <c r="L4" s="314" t="s">
        <v>101</v>
      </c>
      <c r="M4" s="315" t="s">
        <v>72</v>
      </c>
      <c r="N4" s="316" t="s">
        <v>99</v>
      </c>
      <c r="O4" s="314" t="s">
        <v>100</v>
      </c>
      <c r="P4" s="314" t="s">
        <v>101</v>
      </c>
      <c r="Q4" s="315" t="s">
        <v>72</v>
      </c>
    </row>
    <row r="5" spans="1:17" ht="21.4" customHeight="1" x14ac:dyDescent="0.15">
      <c r="A5" s="316" t="s">
        <v>521</v>
      </c>
      <c r="B5" s="497">
        <f>SUM(C5:D5)</f>
        <v>955</v>
      </c>
      <c r="C5" s="498">
        <f t="shared" ref="C5:E9" si="0">SUM(G5,K5,O5)</f>
        <v>507</v>
      </c>
      <c r="D5" s="498">
        <f t="shared" si="0"/>
        <v>448</v>
      </c>
      <c r="E5" s="499">
        <f t="shared" si="0"/>
        <v>24</v>
      </c>
      <c r="F5" s="500">
        <f>SUM(G5:H5)</f>
        <v>320</v>
      </c>
      <c r="G5" s="498">
        <f>[5]data!B5</f>
        <v>184</v>
      </c>
      <c r="H5" s="498">
        <f>[5]data!C5</f>
        <v>136</v>
      </c>
      <c r="I5" s="499">
        <f>[5]data!N5</f>
        <v>8</v>
      </c>
      <c r="J5" s="500">
        <f>SUM(K5:L5)</f>
        <v>318</v>
      </c>
      <c r="K5" s="498">
        <f>[5]data!E5</f>
        <v>163</v>
      </c>
      <c r="L5" s="498">
        <f>[5]data!F5</f>
        <v>155</v>
      </c>
      <c r="M5" s="499">
        <f>[5]data!O5</f>
        <v>8</v>
      </c>
      <c r="N5" s="500">
        <f>SUM(O5:P5)</f>
        <v>317</v>
      </c>
      <c r="O5" s="498">
        <f>[5]data!H5</f>
        <v>160</v>
      </c>
      <c r="P5" s="498">
        <f>[5]data!I5</f>
        <v>157</v>
      </c>
      <c r="Q5" s="499">
        <f>[5]data!P5</f>
        <v>8</v>
      </c>
    </row>
    <row r="6" spans="1:17" ht="21.4" customHeight="1" x14ac:dyDescent="0.15">
      <c r="A6" s="316" t="s">
        <v>522</v>
      </c>
      <c r="B6" s="497">
        <f>SUM(C6:D6)</f>
        <v>821</v>
      </c>
      <c r="C6" s="498">
        <f t="shared" si="0"/>
        <v>649</v>
      </c>
      <c r="D6" s="498">
        <f t="shared" si="0"/>
        <v>172</v>
      </c>
      <c r="E6" s="499">
        <f t="shared" si="0"/>
        <v>21</v>
      </c>
      <c r="F6" s="500">
        <f>SUM(G6:H6)</f>
        <v>280</v>
      </c>
      <c r="G6" s="498">
        <f>[5]data!B15</f>
        <v>219</v>
      </c>
      <c r="H6" s="498">
        <f>[5]data!C15</f>
        <v>61</v>
      </c>
      <c r="I6" s="499">
        <f>[5]data!N15</f>
        <v>7</v>
      </c>
      <c r="J6" s="500">
        <f>SUM(K6:L6)</f>
        <v>275</v>
      </c>
      <c r="K6" s="498">
        <f>[5]data!E15</f>
        <v>230</v>
      </c>
      <c r="L6" s="498">
        <f>[5]data!F15</f>
        <v>45</v>
      </c>
      <c r="M6" s="499">
        <f>[5]data!O15</f>
        <v>7</v>
      </c>
      <c r="N6" s="500">
        <f>SUM(O6:P6)</f>
        <v>266</v>
      </c>
      <c r="O6" s="498">
        <f>[5]data!H15</f>
        <v>200</v>
      </c>
      <c r="P6" s="498">
        <f>[5]data!I15</f>
        <v>66</v>
      </c>
      <c r="Q6" s="499">
        <f>[5]data!P15</f>
        <v>7</v>
      </c>
    </row>
    <row r="7" spans="1:17" ht="21.4" customHeight="1" x14ac:dyDescent="0.15">
      <c r="A7" s="316" t="s">
        <v>523</v>
      </c>
      <c r="B7" s="497">
        <f>SUM(C7:D7)</f>
        <v>905</v>
      </c>
      <c r="C7" s="498">
        <f t="shared" si="0"/>
        <v>0</v>
      </c>
      <c r="D7" s="498">
        <f t="shared" si="0"/>
        <v>905</v>
      </c>
      <c r="E7" s="499">
        <f t="shared" si="0"/>
        <v>24</v>
      </c>
      <c r="F7" s="500">
        <f>SUM(G7:H7)</f>
        <v>320</v>
      </c>
      <c r="G7" s="498">
        <f>[5]data!B25</f>
        <v>0</v>
      </c>
      <c r="H7" s="498">
        <f>[5]data!C25</f>
        <v>320</v>
      </c>
      <c r="I7" s="499">
        <f>[5]data!N25</f>
        <v>8</v>
      </c>
      <c r="J7" s="500">
        <f>SUM(K7:L7)</f>
        <v>296</v>
      </c>
      <c r="K7" s="498">
        <f>[5]data!E25</f>
        <v>0</v>
      </c>
      <c r="L7" s="498">
        <f>[5]data!F25</f>
        <v>296</v>
      </c>
      <c r="M7" s="499">
        <f>[5]data!O25</f>
        <v>8</v>
      </c>
      <c r="N7" s="500">
        <f>SUM(O7:P7)</f>
        <v>289</v>
      </c>
      <c r="O7" s="498">
        <f>[5]data!H25</f>
        <v>0</v>
      </c>
      <c r="P7" s="498">
        <f>[5]data!I25</f>
        <v>289</v>
      </c>
      <c r="Q7" s="499">
        <f>[5]data!P25</f>
        <v>8</v>
      </c>
    </row>
    <row r="8" spans="1:17" ht="21.4" customHeight="1" x14ac:dyDescent="0.15">
      <c r="A8" s="316" t="s">
        <v>524</v>
      </c>
      <c r="B8" s="497">
        <f>SUM(C8:D8)</f>
        <v>944</v>
      </c>
      <c r="C8" s="498">
        <f>SUM(G8,K8,O8)</f>
        <v>446</v>
      </c>
      <c r="D8" s="498">
        <f>SUM(H8,L8,P8)</f>
        <v>498</v>
      </c>
      <c r="E8" s="499">
        <f t="shared" si="0"/>
        <v>24</v>
      </c>
      <c r="F8" s="500">
        <f>SUM(G8:H8)</f>
        <v>321</v>
      </c>
      <c r="G8" s="498">
        <f>[5]data!B29</f>
        <v>138</v>
      </c>
      <c r="H8" s="498">
        <f>[5]data!C29</f>
        <v>183</v>
      </c>
      <c r="I8" s="499">
        <f>[5]data!N29</f>
        <v>8</v>
      </c>
      <c r="J8" s="500">
        <f>SUM(K8:L8)</f>
        <v>316</v>
      </c>
      <c r="K8" s="498">
        <f>[5]data!E29</f>
        <v>153</v>
      </c>
      <c r="L8" s="498">
        <f>[5]data!F29</f>
        <v>163</v>
      </c>
      <c r="M8" s="499">
        <f>[5]data!O29</f>
        <v>8</v>
      </c>
      <c r="N8" s="500">
        <f>SUM(O8:P8)</f>
        <v>307</v>
      </c>
      <c r="O8" s="498">
        <f>[5]data!H29</f>
        <v>155</v>
      </c>
      <c r="P8" s="498">
        <f>[5]data!I29</f>
        <v>152</v>
      </c>
      <c r="Q8" s="499">
        <f>[5]data!P29</f>
        <v>8</v>
      </c>
    </row>
    <row r="9" spans="1:17" ht="21.4" customHeight="1" x14ac:dyDescent="0.15">
      <c r="A9" s="316" t="s">
        <v>525</v>
      </c>
      <c r="B9" s="497">
        <f>SUM(C9:D9)</f>
        <v>3625</v>
      </c>
      <c r="C9" s="498">
        <f t="shared" si="0"/>
        <v>1602</v>
      </c>
      <c r="D9" s="498">
        <f>SUM(H9,L9,P9)</f>
        <v>2023</v>
      </c>
      <c r="E9" s="499">
        <f t="shared" si="0"/>
        <v>93</v>
      </c>
      <c r="F9" s="500">
        <f>SUM(G9:H9)</f>
        <v>1241</v>
      </c>
      <c r="G9" s="498">
        <f>SUM(G5:G8)</f>
        <v>541</v>
      </c>
      <c r="H9" s="498">
        <f>SUM(H5:H8)</f>
        <v>700</v>
      </c>
      <c r="I9" s="499">
        <f>SUM(I5:I8)</f>
        <v>31</v>
      </c>
      <c r="J9" s="500">
        <f>SUM(K9:L9)</f>
        <v>1205</v>
      </c>
      <c r="K9" s="498">
        <f>SUM(K5:K8)</f>
        <v>546</v>
      </c>
      <c r="L9" s="498">
        <f>SUM(L5:L8)</f>
        <v>659</v>
      </c>
      <c r="M9" s="499">
        <f>SUM(M5:M8)</f>
        <v>31</v>
      </c>
      <c r="N9" s="500">
        <f>SUM(O9:P9)</f>
        <v>1179</v>
      </c>
      <c r="O9" s="498">
        <f>SUM(O5:O8)</f>
        <v>515</v>
      </c>
      <c r="P9" s="498">
        <f>SUM(P5:P8)</f>
        <v>664</v>
      </c>
      <c r="Q9" s="499">
        <f>SUM(Q5:Q8)</f>
        <v>31</v>
      </c>
    </row>
  </sheetData>
  <mergeCells count="6">
    <mergeCell ref="K2:Q2"/>
    <mergeCell ref="A3:A4"/>
    <mergeCell ref="B3:E3"/>
    <mergeCell ref="F3:I3"/>
    <mergeCell ref="J3:M3"/>
    <mergeCell ref="N3:Q3"/>
  </mergeCells>
  <phoneticPr fontId="2"/>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AEAD8-3148-493E-8915-DB540C65C8F7}">
  <sheetPr>
    <pageSetUpPr fitToPage="1"/>
  </sheetPr>
  <dimension ref="A1:AD96"/>
  <sheetViews>
    <sheetView showZeros="0" view="pageBreakPreview" zoomScale="80" zoomScaleNormal="100" zoomScaleSheetLayoutView="80" workbookViewId="0">
      <selection activeCell="AD40" sqref="AD40"/>
    </sheetView>
  </sheetViews>
  <sheetFormatPr defaultRowHeight="17.25" x14ac:dyDescent="0.2"/>
  <cols>
    <col min="1" max="1" width="13" style="241" customWidth="1"/>
    <col min="2" max="30" width="6" style="94" customWidth="1"/>
    <col min="31" max="31" width="0.125" style="94" customWidth="1"/>
    <col min="32" max="256" width="9" style="94"/>
    <col min="257" max="257" width="13" style="94" customWidth="1"/>
    <col min="258" max="286" width="6" style="94" customWidth="1"/>
    <col min="287" max="287" width="0.125" style="94" customWidth="1"/>
    <col min="288" max="512" width="9" style="94"/>
    <col min="513" max="513" width="13" style="94" customWidth="1"/>
    <col min="514" max="542" width="6" style="94" customWidth="1"/>
    <col min="543" max="543" width="0.125" style="94" customWidth="1"/>
    <col min="544" max="768" width="9" style="94"/>
    <col min="769" max="769" width="13" style="94" customWidth="1"/>
    <col min="770" max="798" width="6" style="94" customWidth="1"/>
    <col min="799" max="799" width="0.125" style="94" customWidth="1"/>
    <col min="800" max="1024" width="9" style="94"/>
    <col min="1025" max="1025" width="13" style="94" customWidth="1"/>
    <col min="1026" max="1054" width="6" style="94" customWidth="1"/>
    <col min="1055" max="1055" width="0.125" style="94" customWidth="1"/>
    <col min="1056" max="1280" width="9" style="94"/>
    <col min="1281" max="1281" width="13" style="94" customWidth="1"/>
    <col min="1282" max="1310" width="6" style="94" customWidth="1"/>
    <col min="1311" max="1311" width="0.125" style="94" customWidth="1"/>
    <col min="1312" max="1536" width="9" style="94"/>
    <col min="1537" max="1537" width="13" style="94" customWidth="1"/>
    <col min="1538" max="1566" width="6" style="94" customWidth="1"/>
    <col min="1567" max="1567" width="0.125" style="94" customWidth="1"/>
    <col min="1568" max="1792" width="9" style="94"/>
    <col min="1793" max="1793" width="13" style="94" customWidth="1"/>
    <col min="1794" max="1822" width="6" style="94" customWidth="1"/>
    <col min="1823" max="1823" width="0.125" style="94" customWidth="1"/>
    <col min="1824" max="2048" width="9" style="94"/>
    <col min="2049" max="2049" width="13" style="94" customWidth="1"/>
    <col min="2050" max="2078" width="6" style="94" customWidth="1"/>
    <col min="2079" max="2079" width="0.125" style="94" customWidth="1"/>
    <col min="2080" max="2304" width="9" style="94"/>
    <col min="2305" max="2305" width="13" style="94" customWidth="1"/>
    <col min="2306" max="2334" width="6" style="94" customWidth="1"/>
    <col min="2335" max="2335" width="0.125" style="94" customWidth="1"/>
    <col min="2336" max="2560" width="9" style="94"/>
    <col min="2561" max="2561" width="13" style="94" customWidth="1"/>
    <col min="2562" max="2590" width="6" style="94" customWidth="1"/>
    <col min="2591" max="2591" width="0.125" style="94" customWidth="1"/>
    <col min="2592" max="2816" width="9" style="94"/>
    <col min="2817" max="2817" width="13" style="94" customWidth="1"/>
    <col min="2818" max="2846" width="6" style="94" customWidth="1"/>
    <col min="2847" max="2847" width="0.125" style="94" customWidth="1"/>
    <col min="2848" max="3072" width="9" style="94"/>
    <col min="3073" max="3073" width="13" style="94" customWidth="1"/>
    <col min="3074" max="3102" width="6" style="94" customWidth="1"/>
    <col min="3103" max="3103" width="0.125" style="94" customWidth="1"/>
    <col min="3104" max="3328" width="9" style="94"/>
    <col min="3329" max="3329" width="13" style="94" customWidth="1"/>
    <col min="3330" max="3358" width="6" style="94" customWidth="1"/>
    <col min="3359" max="3359" width="0.125" style="94" customWidth="1"/>
    <col min="3360" max="3584" width="9" style="94"/>
    <col min="3585" max="3585" width="13" style="94" customWidth="1"/>
    <col min="3586" max="3614" width="6" style="94" customWidth="1"/>
    <col min="3615" max="3615" width="0.125" style="94" customWidth="1"/>
    <col min="3616" max="3840" width="9" style="94"/>
    <col min="3841" max="3841" width="13" style="94" customWidth="1"/>
    <col min="3842" max="3870" width="6" style="94" customWidth="1"/>
    <col min="3871" max="3871" width="0.125" style="94" customWidth="1"/>
    <col min="3872" max="4096" width="9" style="94"/>
    <col min="4097" max="4097" width="13" style="94" customWidth="1"/>
    <col min="4098" max="4126" width="6" style="94" customWidth="1"/>
    <col min="4127" max="4127" width="0.125" style="94" customWidth="1"/>
    <col min="4128" max="4352" width="9" style="94"/>
    <col min="4353" max="4353" width="13" style="94" customWidth="1"/>
    <col min="4354" max="4382" width="6" style="94" customWidth="1"/>
    <col min="4383" max="4383" width="0.125" style="94" customWidth="1"/>
    <col min="4384" max="4608" width="9" style="94"/>
    <col min="4609" max="4609" width="13" style="94" customWidth="1"/>
    <col min="4610" max="4638" width="6" style="94" customWidth="1"/>
    <col min="4639" max="4639" width="0.125" style="94" customWidth="1"/>
    <col min="4640" max="4864" width="9" style="94"/>
    <col min="4865" max="4865" width="13" style="94" customWidth="1"/>
    <col min="4866" max="4894" width="6" style="94" customWidth="1"/>
    <col min="4895" max="4895" width="0.125" style="94" customWidth="1"/>
    <col min="4896" max="5120" width="9" style="94"/>
    <col min="5121" max="5121" width="13" style="94" customWidth="1"/>
    <col min="5122" max="5150" width="6" style="94" customWidth="1"/>
    <col min="5151" max="5151" width="0.125" style="94" customWidth="1"/>
    <col min="5152" max="5376" width="9" style="94"/>
    <col min="5377" max="5377" width="13" style="94" customWidth="1"/>
    <col min="5378" max="5406" width="6" style="94" customWidth="1"/>
    <col min="5407" max="5407" width="0.125" style="94" customWidth="1"/>
    <col min="5408" max="5632" width="9" style="94"/>
    <col min="5633" max="5633" width="13" style="94" customWidth="1"/>
    <col min="5634" max="5662" width="6" style="94" customWidth="1"/>
    <col min="5663" max="5663" width="0.125" style="94" customWidth="1"/>
    <col min="5664" max="5888" width="9" style="94"/>
    <col min="5889" max="5889" width="13" style="94" customWidth="1"/>
    <col min="5890" max="5918" width="6" style="94" customWidth="1"/>
    <col min="5919" max="5919" width="0.125" style="94" customWidth="1"/>
    <col min="5920" max="6144" width="9" style="94"/>
    <col min="6145" max="6145" width="13" style="94" customWidth="1"/>
    <col min="6146" max="6174" width="6" style="94" customWidth="1"/>
    <col min="6175" max="6175" width="0.125" style="94" customWidth="1"/>
    <col min="6176" max="6400" width="9" style="94"/>
    <col min="6401" max="6401" width="13" style="94" customWidth="1"/>
    <col min="6402" max="6430" width="6" style="94" customWidth="1"/>
    <col min="6431" max="6431" width="0.125" style="94" customWidth="1"/>
    <col min="6432" max="6656" width="9" style="94"/>
    <col min="6657" max="6657" width="13" style="94" customWidth="1"/>
    <col min="6658" max="6686" width="6" style="94" customWidth="1"/>
    <col min="6687" max="6687" width="0.125" style="94" customWidth="1"/>
    <col min="6688" max="6912" width="9" style="94"/>
    <col min="6913" max="6913" width="13" style="94" customWidth="1"/>
    <col min="6914" max="6942" width="6" style="94" customWidth="1"/>
    <col min="6943" max="6943" width="0.125" style="94" customWidth="1"/>
    <col min="6944" max="7168" width="9" style="94"/>
    <col min="7169" max="7169" width="13" style="94" customWidth="1"/>
    <col min="7170" max="7198" width="6" style="94" customWidth="1"/>
    <col min="7199" max="7199" width="0.125" style="94" customWidth="1"/>
    <col min="7200" max="7424" width="9" style="94"/>
    <col min="7425" max="7425" width="13" style="94" customWidth="1"/>
    <col min="7426" max="7454" width="6" style="94" customWidth="1"/>
    <col min="7455" max="7455" width="0.125" style="94" customWidth="1"/>
    <col min="7456" max="7680" width="9" style="94"/>
    <col min="7681" max="7681" width="13" style="94" customWidth="1"/>
    <col min="7682" max="7710" width="6" style="94" customWidth="1"/>
    <col min="7711" max="7711" width="0.125" style="94" customWidth="1"/>
    <col min="7712" max="7936" width="9" style="94"/>
    <col min="7937" max="7937" width="13" style="94" customWidth="1"/>
    <col min="7938" max="7966" width="6" style="94" customWidth="1"/>
    <col min="7967" max="7967" width="0.125" style="94" customWidth="1"/>
    <col min="7968" max="8192" width="9" style="94"/>
    <col min="8193" max="8193" width="13" style="94" customWidth="1"/>
    <col min="8194" max="8222" width="6" style="94" customWidth="1"/>
    <col min="8223" max="8223" width="0.125" style="94" customWidth="1"/>
    <col min="8224" max="8448" width="9" style="94"/>
    <col min="8449" max="8449" width="13" style="94" customWidth="1"/>
    <col min="8450" max="8478" width="6" style="94" customWidth="1"/>
    <col min="8479" max="8479" width="0.125" style="94" customWidth="1"/>
    <col min="8480" max="8704" width="9" style="94"/>
    <col min="8705" max="8705" width="13" style="94" customWidth="1"/>
    <col min="8706" max="8734" width="6" style="94" customWidth="1"/>
    <col min="8735" max="8735" width="0.125" style="94" customWidth="1"/>
    <col min="8736" max="8960" width="9" style="94"/>
    <col min="8961" max="8961" width="13" style="94" customWidth="1"/>
    <col min="8962" max="8990" width="6" style="94" customWidth="1"/>
    <col min="8991" max="8991" width="0.125" style="94" customWidth="1"/>
    <col min="8992" max="9216" width="9" style="94"/>
    <col min="9217" max="9217" width="13" style="94" customWidth="1"/>
    <col min="9218" max="9246" width="6" style="94" customWidth="1"/>
    <col min="9247" max="9247" width="0.125" style="94" customWidth="1"/>
    <col min="9248" max="9472" width="9" style="94"/>
    <col min="9473" max="9473" width="13" style="94" customWidth="1"/>
    <col min="9474" max="9502" width="6" style="94" customWidth="1"/>
    <col min="9503" max="9503" width="0.125" style="94" customWidth="1"/>
    <col min="9504" max="9728" width="9" style="94"/>
    <col min="9729" max="9729" width="13" style="94" customWidth="1"/>
    <col min="9730" max="9758" width="6" style="94" customWidth="1"/>
    <col min="9759" max="9759" width="0.125" style="94" customWidth="1"/>
    <col min="9760" max="9984" width="9" style="94"/>
    <col min="9985" max="9985" width="13" style="94" customWidth="1"/>
    <col min="9986" max="10014" width="6" style="94" customWidth="1"/>
    <col min="10015" max="10015" width="0.125" style="94" customWidth="1"/>
    <col min="10016" max="10240" width="9" style="94"/>
    <col min="10241" max="10241" width="13" style="94" customWidth="1"/>
    <col min="10242" max="10270" width="6" style="94" customWidth="1"/>
    <col min="10271" max="10271" width="0.125" style="94" customWidth="1"/>
    <col min="10272" max="10496" width="9" style="94"/>
    <col min="10497" max="10497" width="13" style="94" customWidth="1"/>
    <col min="10498" max="10526" width="6" style="94" customWidth="1"/>
    <col min="10527" max="10527" width="0.125" style="94" customWidth="1"/>
    <col min="10528" max="10752" width="9" style="94"/>
    <col min="10753" max="10753" width="13" style="94" customWidth="1"/>
    <col min="10754" max="10782" width="6" style="94" customWidth="1"/>
    <col min="10783" max="10783" width="0.125" style="94" customWidth="1"/>
    <col min="10784" max="11008" width="9" style="94"/>
    <col min="11009" max="11009" width="13" style="94" customWidth="1"/>
    <col min="11010" max="11038" width="6" style="94" customWidth="1"/>
    <col min="11039" max="11039" width="0.125" style="94" customWidth="1"/>
    <col min="11040" max="11264" width="9" style="94"/>
    <col min="11265" max="11265" width="13" style="94" customWidth="1"/>
    <col min="11266" max="11294" width="6" style="94" customWidth="1"/>
    <col min="11295" max="11295" width="0.125" style="94" customWidth="1"/>
    <col min="11296" max="11520" width="9" style="94"/>
    <col min="11521" max="11521" width="13" style="94" customWidth="1"/>
    <col min="11522" max="11550" width="6" style="94" customWidth="1"/>
    <col min="11551" max="11551" width="0.125" style="94" customWidth="1"/>
    <col min="11552" max="11776" width="9" style="94"/>
    <col min="11777" max="11777" width="13" style="94" customWidth="1"/>
    <col min="11778" max="11806" width="6" style="94" customWidth="1"/>
    <col min="11807" max="11807" width="0.125" style="94" customWidth="1"/>
    <col min="11808" max="12032" width="9" style="94"/>
    <col min="12033" max="12033" width="13" style="94" customWidth="1"/>
    <col min="12034" max="12062" width="6" style="94" customWidth="1"/>
    <col min="12063" max="12063" width="0.125" style="94" customWidth="1"/>
    <col min="12064" max="12288" width="9" style="94"/>
    <col min="12289" max="12289" width="13" style="94" customWidth="1"/>
    <col min="12290" max="12318" width="6" style="94" customWidth="1"/>
    <col min="12319" max="12319" width="0.125" style="94" customWidth="1"/>
    <col min="12320" max="12544" width="9" style="94"/>
    <col min="12545" max="12545" width="13" style="94" customWidth="1"/>
    <col min="12546" max="12574" width="6" style="94" customWidth="1"/>
    <col min="12575" max="12575" width="0.125" style="94" customWidth="1"/>
    <col min="12576" max="12800" width="9" style="94"/>
    <col min="12801" max="12801" width="13" style="94" customWidth="1"/>
    <col min="12802" max="12830" width="6" style="94" customWidth="1"/>
    <col min="12831" max="12831" width="0.125" style="94" customWidth="1"/>
    <col min="12832" max="13056" width="9" style="94"/>
    <col min="13057" max="13057" width="13" style="94" customWidth="1"/>
    <col min="13058" max="13086" width="6" style="94" customWidth="1"/>
    <col min="13087" max="13087" width="0.125" style="94" customWidth="1"/>
    <col min="13088" max="13312" width="9" style="94"/>
    <col min="13313" max="13313" width="13" style="94" customWidth="1"/>
    <col min="13314" max="13342" width="6" style="94" customWidth="1"/>
    <col min="13343" max="13343" width="0.125" style="94" customWidth="1"/>
    <col min="13344" max="13568" width="9" style="94"/>
    <col min="13569" max="13569" width="13" style="94" customWidth="1"/>
    <col min="13570" max="13598" width="6" style="94" customWidth="1"/>
    <col min="13599" max="13599" width="0.125" style="94" customWidth="1"/>
    <col min="13600" max="13824" width="9" style="94"/>
    <col min="13825" max="13825" width="13" style="94" customWidth="1"/>
    <col min="13826" max="13854" width="6" style="94" customWidth="1"/>
    <col min="13855" max="13855" width="0.125" style="94" customWidth="1"/>
    <col min="13856" max="14080" width="9" style="94"/>
    <col min="14081" max="14081" width="13" style="94" customWidth="1"/>
    <col min="14082" max="14110" width="6" style="94" customWidth="1"/>
    <col min="14111" max="14111" width="0.125" style="94" customWidth="1"/>
    <col min="14112" max="14336" width="9" style="94"/>
    <col min="14337" max="14337" width="13" style="94" customWidth="1"/>
    <col min="14338" max="14366" width="6" style="94" customWidth="1"/>
    <col min="14367" max="14367" width="0.125" style="94" customWidth="1"/>
    <col min="14368" max="14592" width="9" style="94"/>
    <col min="14593" max="14593" width="13" style="94" customWidth="1"/>
    <col min="14594" max="14622" width="6" style="94" customWidth="1"/>
    <col min="14623" max="14623" width="0.125" style="94" customWidth="1"/>
    <col min="14624" max="14848" width="9" style="94"/>
    <col min="14849" max="14849" width="13" style="94" customWidth="1"/>
    <col min="14850" max="14878" width="6" style="94" customWidth="1"/>
    <col min="14879" max="14879" width="0.125" style="94" customWidth="1"/>
    <col min="14880" max="15104" width="9" style="94"/>
    <col min="15105" max="15105" width="13" style="94" customWidth="1"/>
    <col min="15106" max="15134" width="6" style="94" customWidth="1"/>
    <col min="15135" max="15135" width="0.125" style="94" customWidth="1"/>
    <col min="15136" max="15360" width="9" style="94"/>
    <col min="15361" max="15361" width="13" style="94" customWidth="1"/>
    <col min="15362" max="15390" width="6" style="94" customWidth="1"/>
    <col min="15391" max="15391" width="0.125" style="94" customWidth="1"/>
    <col min="15392" max="15616" width="9" style="94"/>
    <col min="15617" max="15617" width="13" style="94" customWidth="1"/>
    <col min="15618" max="15646" width="6" style="94" customWidth="1"/>
    <col min="15647" max="15647" width="0.125" style="94" customWidth="1"/>
    <col min="15648" max="15872" width="9" style="94"/>
    <col min="15873" max="15873" width="13" style="94" customWidth="1"/>
    <col min="15874" max="15902" width="6" style="94" customWidth="1"/>
    <col min="15903" max="15903" width="0.125" style="94" customWidth="1"/>
    <col min="15904" max="16128" width="9" style="94"/>
    <col min="16129" max="16129" width="13" style="94" customWidth="1"/>
    <col min="16130" max="16158" width="6" style="94" customWidth="1"/>
    <col min="16159" max="16159" width="0.125" style="94" customWidth="1"/>
    <col min="16160" max="16384" width="9" style="94"/>
  </cols>
  <sheetData>
    <row r="1" spans="1:30" ht="21.95" customHeight="1" x14ac:dyDescent="0.2">
      <c r="A1" s="557" t="s">
        <v>633</v>
      </c>
      <c r="B1" s="557"/>
      <c r="C1" s="557"/>
      <c r="D1" s="557"/>
      <c r="E1" s="557"/>
      <c r="F1" s="557"/>
      <c r="G1" s="557"/>
      <c r="H1" s="557"/>
      <c r="I1" s="557"/>
      <c r="J1" s="557"/>
      <c r="K1" s="557"/>
      <c r="L1" s="557"/>
      <c r="M1" s="557"/>
      <c r="N1" s="557"/>
    </row>
    <row r="2" spans="1:30" ht="19.5" customHeight="1" thickBot="1" x14ac:dyDescent="0.25">
      <c r="A2" s="241" t="s">
        <v>494</v>
      </c>
      <c r="W2" s="1100" t="s">
        <v>822</v>
      </c>
      <c r="X2" s="1100"/>
      <c r="Y2" s="1100"/>
      <c r="Z2" s="1100"/>
      <c r="AA2" s="1100"/>
      <c r="AB2" s="1100"/>
      <c r="AC2" s="1100"/>
      <c r="AD2" s="1100"/>
    </row>
    <row r="3" spans="1:30" ht="16.5" customHeight="1" x14ac:dyDescent="0.2">
      <c r="A3" s="1052" t="s">
        <v>79</v>
      </c>
      <c r="B3" s="1072" t="s">
        <v>495</v>
      </c>
      <c r="C3" s="1073"/>
      <c r="D3" s="1073"/>
      <c r="E3" s="1073"/>
      <c r="F3" s="1073"/>
      <c r="G3" s="1073"/>
      <c r="H3" s="1073"/>
      <c r="I3" s="1074"/>
      <c r="J3" s="1101" t="s">
        <v>81</v>
      </c>
      <c r="K3" s="1101"/>
      <c r="L3" s="1101"/>
      <c r="M3" s="1101"/>
      <c r="N3" s="1101"/>
      <c r="O3" s="1101"/>
      <c r="P3" s="1101"/>
      <c r="Q3" s="1101"/>
      <c r="R3" s="1101"/>
      <c r="S3" s="1101"/>
      <c r="T3" s="1101"/>
      <c r="U3" s="1101"/>
      <c r="V3" s="1101"/>
      <c r="W3" s="1101"/>
      <c r="X3" s="1101"/>
      <c r="Y3" s="1101"/>
      <c r="Z3" s="1101"/>
      <c r="AA3" s="1101"/>
      <c r="AB3" s="1101"/>
      <c r="AC3" s="1101"/>
      <c r="AD3" s="1102"/>
    </row>
    <row r="4" spans="1:30" ht="16.5" customHeight="1" x14ac:dyDescent="0.2">
      <c r="A4" s="1053"/>
      <c r="B4" s="1077" t="s">
        <v>496</v>
      </c>
      <c r="C4" s="1050" t="s">
        <v>497</v>
      </c>
      <c r="D4" s="1050"/>
      <c r="E4" s="1050"/>
      <c r="F4" s="1050"/>
      <c r="G4" s="1050"/>
      <c r="H4" s="1050"/>
      <c r="I4" s="1079" t="s">
        <v>498</v>
      </c>
      <c r="J4" s="1049" t="s">
        <v>496</v>
      </c>
      <c r="K4" s="1050"/>
      <c r="L4" s="1081"/>
      <c r="M4" s="1082" t="s">
        <v>93</v>
      </c>
      <c r="N4" s="1050"/>
      <c r="O4" s="1083"/>
      <c r="P4" s="1082" t="s">
        <v>94</v>
      </c>
      <c r="Q4" s="1050"/>
      <c r="R4" s="1083"/>
      <c r="S4" s="1082" t="s">
        <v>95</v>
      </c>
      <c r="T4" s="1050"/>
      <c r="U4" s="1083"/>
      <c r="V4" s="1082" t="s">
        <v>96</v>
      </c>
      <c r="W4" s="1050"/>
      <c r="X4" s="1083"/>
      <c r="Y4" s="1082" t="s">
        <v>97</v>
      </c>
      <c r="Z4" s="1050"/>
      <c r="AA4" s="1083"/>
      <c r="AB4" s="1082" t="s">
        <v>98</v>
      </c>
      <c r="AC4" s="1050"/>
      <c r="AD4" s="1051"/>
    </row>
    <row r="5" spans="1:30" ht="39.4" customHeight="1" x14ac:dyDescent="0.2">
      <c r="A5" s="1053"/>
      <c r="B5" s="1078"/>
      <c r="C5" s="242" t="s">
        <v>93</v>
      </c>
      <c r="D5" s="242" t="s">
        <v>94</v>
      </c>
      <c r="E5" s="242" t="s">
        <v>95</v>
      </c>
      <c r="F5" s="242" t="s">
        <v>96</v>
      </c>
      <c r="G5" s="242" t="s">
        <v>97</v>
      </c>
      <c r="H5" s="242" t="s">
        <v>98</v>
      </c>
      <c r="I5" s="1080"/>
      <c r="J5" s="243" t="s">
        <v>99</v>
      </c>
      <c r="K5" s="501" t="s">
        <v>100</v>
      </c>
      <c r="L5" s="502" t="s">
        <v>101</v>
      </c>
      <c r="M5" s="244" t="s">
        <v>99</v>
      </c>
      <c r="N5" s="501" t="s">
        <v>100</v>
      </c>
      <c r="O5" s="503" t="s">
        <v>101</v>
      </c>
      <c r="P5" s="244" t="s">
        <v>99</v>
      </c>
      <c r="Q5" s="501" t="s">
        <v>100</v>
      </c>
      <c r="R5" s="503" t="s">
        <v>101</v>
      </c>
      <c r="S5" s="244" t="s">
        <v>99</v>
      </c>
      <c r="T5" s="501" t="s">
        <v>100</v>
      </c>
      <c r="U5" s="503" t="s">
        <v>101</v>
      </c>
      <c r="V5" s="244" t="s">
        <v>99</v>
      </c>
      <c r="W5" s="501" t="s">
        <v>100</v>
      </c>
      <c r="X5" s="503" t="s">
        <v>101</v>
      </c>
      <c r="Y5" s="244" t="s">
        <v>99</v>
      </c>
      <c r="Z5" s="501" t="s">
        <v>100</v>
      </c>
      <c r="AA5" s="503" t="s">
        <v>101</v>
      </c>
      <c r="AB5" s="244" t="s">
        <v>99</v>
      </c>
      <c r="AC5" s="501" t="s">
        <v>100</v>
      </c>
      <c r="AD5" s="504" t="s">
        <v>101</v>
      </c>
    </row>
    <row r="6" spans="1:30" s="93" customFormat="1" ht="16.5" customHeight="1" x14ac:dyDescent="0.2">
      <c r="A6" s="245"/>
      <c r="B6" s="246">
        <f>SUM(C6:I6)</f>
        <v>0</v>
      </c>
      <c r="C6" s="247">
        <f>[6]data!P4</f>
        <v>0</v>
      </c>
      <c r="D6" s="247">
        <f>[6]data!Q4</f>
        <v>0</v>
      </c>
      <c r="E6" s="247">
        <f>[6]data!R4</f>
        <v>0</v>
      </c>
      <c r="F6" s="247">
        <f>[6]data!S4</f>
        <v>0</v>
      </c>
      <c r="G6" s="247">
        <f>[6]data!T4</f>
        <v>0</v>
      </c>
      <c r="H6" s="247">
        <f>[6]data!U4</f>
        <v>0</v>
      </c>
      <c r="I6" s="248">
        <f>[6]data!V4</f>
        <v>0</v>
      </c>
      <c r="J6" s="246">
        <f>K6+L6</f>
        <v>0</v>
      </c>
      <c r="K6" s="249">
        <f t="shared" ref="K6:L19" si="0">SUM(N6,Q6,T6,W6,Z6,AC6)</f>
        <v>0</v>
      </c>
      <c r="L6" s="250">
        <f t="shared" si="0"/>
        <v>0</v>
      </c>
      <c r="M6" s="251">
        <f>N6+O6</f>
        <v>0</v>
      </c>
      <c r="N6" s="247">
        <f>[6]data!AL4</f>
        <v>0</v>
      </c>
      <c r="O6" s="505">
        <f>[6]data!AM4</f>
        <v>0</v>
      </c>
      <c r="P6" s="251">
        <f>Q6+R6</f>
        <v>0</v>
      </c>
      <c r="Q6" s="247">
        <f>[6]data!AN4</f>
        <v>0</v>
      </c>
      <c r="R6" s="505">
        <f>[6]data!AO4</f>
        <v>0</v>
      </c>
      <c r="S6" s="251">
        <f>T6+U6</f>
        <v>0</v>
      </c>
      <c r="T6" s="247">
        <f>[6]data!AP4</f>
        <v>0</v>
      </c>
      <c r="U6" s="505">
        <f>[6]data!AQ4</f>
        <v>0</v>
      </c>
      <c r="V6" s="251">
        <f>W6+X6</f>
        <v>0</v>
      </c>
      <c r="W6" s="247">
        <f>[6]data!AR4</f>
        <v>0</v>
      </c>
      <c r="X6" s="505">
        <f>[6]data!AS4</f>
        <v>0</v>
      </c>
      <c r="Y6" s="251">
        <f>Z6+AA6</f>
        <v>0</v>
      </c>
      <c r="Z6" s="247">
        <f>[6]data!AT4</f>
        <v>0</v>
      </c>
      <c r="AA6" s="505">
        <f>[6]data!AU4</f>
        <v>0</v>
      </c>
      <c r="AB6" s="251">
        <f>AC6+AD6</f>
        <v>0</v>
      </c>
      <c r="AC6" s="247">
        <f>[6]data!AV4</f>
        <v>0</v>
      </c>
      <c r="AD6" s="506">
        <f>[6]data!AW4</f>
        <v>0</v>
      </c>
    </row>
    <row r="7" spans="1:30" s="93" customFormat="1" ht="16.5" customHeight="1" x14ac:dyDescent="0.2">
      <c r="A7" s="252" t="s">
        <v>499</v>
      </c>
      <c r="B7" s="253">
        <f>SUM(C7:I7)</f>
        <v>37</v>
      </c>
      <c r="C7" s="254">
        <f>[6]data!H4</f>
        <v>7</v>
      </c>
      <c r="D7" s="254">
        <f>[6]data!I4</f>
        <v>8</v>
      </c>
      <c r="E7" s="254">
        <f>[6]data!J4</f>
        <v>4</v>
      </c>
      <c r="F7" s="254">
        <f>[6]data!K4</f>
        <v>7</v>
      </c>
      <c r="G7" s="254">
        <f>[6]data!L4</f>
        <v>5</v>
      </c>
      <c r="H7" s="254">
        <f>[6]data!M4</f>
        <v>5</v>
      </c>
      <c r="I7" s="288">
        <f>[6]data!N4</f>
        <v>1</v>
      </c>
      <c r="J7" s="253">
        <f t="shared" ref="J7:J21" si="1">K7+L7</f>
        <v>162</v>
      </c>
      <c r="K7" s="254">
        <f t="shared" si="0"/>
        <v>113</v>
      </c>
      <c r="L7" s="255">
        <f t="shared" si="0"/>
        <v>49</v>
      </c>
      <c r="M7" s="256">
        <f t="shared" ref="M7:M21" si="2">N7+O7</f>
        <v>34</v>
      </c>
      <c r="N7" s="254">
        <f>[6]data!Y4</f>
        <v>25</v>
      </c>
      <c r="O7" s="255">
        <f>[6]data!Z4</f>
        <v>9</v>
      </c>
      <c r="P7" s="256">
        <f t="shared" ref="P7:P21" si="3">Q7+R7</f>
        <v>41</v>
      </c>
      <c r="Q7" s="254">
        <f>[6]data!AA4</f>
        <v>29</v>
      </c>
      <c r="R7" s="255">
        <f>[6]data!AB4</f>
        <v>12</v>
      </c>
      <c r="S7" s="256">
        <f t="shared" ref="S7:S21" si="4">T7+U7</f>
        <v>20</v>
      </c>
      <c r="T7" s="254">
        <f>[6]data!AC4</f>
        <v>13</v>
      </c>
      <c r="U7" s="255">
        <f>[6]data!AD4</f>
        <v>7</v>
      </c>
      <c r="V7" s="256">
        <f t="shared" ref="V7:V21" si="5">W7+X7</f>
        <v>28</v>
      </c>
      <c r="W7" s="254">
        <f>[6]data!AE4</f>
        <v>18</v>
      </c>
      <c r="X7" s="255">
        <f>[6]data!AF4</f>
        <v>10</v>
      </c>
      <c r="Y7" s="256">
        <f>Z7+AA7</f>
        <v>21</v>
      </c>
      <c r="Z7" s="254">
        <f>[6]data!AG4</f>
        <v>14</v>
      </c>
      <c r="AA7" s="255">
        <f>[6]data!AH4</f>
        <v>7</v>
      </c>
      <c r="AB7" s="256">
        <f t="shared" ref="AB7:AB21" si="6">AC7+AD7</f>
        <v>18</v>
      </c>
      <c r="AC7" s="254">
        <f>[6]data!AI4</f>
        <v>14</v>
      </c>
      <c r="AD7" s="257">
        <f>[6]data!AJ4</f>
        <v>4</v>
      </c>
    </row>
    <row r="8" spans="1:30" s="93" customFormat="1" ht="16.5" customHeight="1" x14ac:dyDescent="0.2">
      <c r="A8" s="258"/>
      <c r="B8" s="259">
        <f t="shared" ref="B8:B20" si="7">SUM(C8:I8)</f>
        <v>0</v>
      </c>
      <c r="C8" s="260">
        <f>[6]data!P11</f>
        <v>0</v>
      </c>
      <c r="D8" s="260">
        <f>[6]data!Q11</f>
        <v>0</v>
      </c>
      <c r="E8" s="260">
        <f>[6]data!R11</f>
        <v>0</v>
      </c>
      <c r="F8" s="260">
        <f>[6]data!S11</f>
        <v>0</v>
      </c>
      <c r="G8" s="260">
        <f>[6]data!T11</f>
        <v>0</v>
      </c>
      <c r="H8" s="260">
        <f>[6]data!U11</f>
        <v>0</v>
      </c>
      <c r="I8" s="261">
        <f>[6]data!V11</f>
        <v>0</v>
      </c>
      <c r="J8" s="259">
        <f t="shared" si="1"/>
        <v>0</v>
      </c>
      <c r="K8" s="262">
        <f t="shared" si="0"/>
        <v>0</v>
      </c>
      <c r="L8" s="263">
        <f t="shared" si="0"/>
        <v>0</v>
      </c>
      <c r="M8" s="264">
        <f t="shared" si="2"/>
        <v>0</v>
      </c>
      <c r="N8" s="260">
        <f>[6]data!AL11</f>
        <v>0</v>
      </c>
      <c r="O8" s="507">
        <f>[6]data!AM11</f>
        <v>0</v>
      </c>
      <c r="P8" s="264">
        <f t="shared" si="3"/>
        <v>0</v>
      </c>
      <c r="Q8" s="260">
        <f>[6]data!AN11</f>
        <v>0</v>
      </c>
      <c r="R8" s="507">
        <f>[6]data!AO11</f>
        <v>0</v>
      </c>
      <c r="S8" s="264">
        <f t="shared" si="4"/>
        <v>0</v>
      </c>
      <c r="T8" s="260">
        <f>[6]data!AP11</f>
        <v>0</v>
      </c>
      <c r="U8" s="507">
        <f>[6]data!AQ11</f>
        <v>0</v>
      </c>
      <c r="V8" s="264">
        <f t="shared" si="5"/>
        <v>0</v>
      </c>
      <c r="W8" s="260">
        <f>[6]data!AR11</f>
        <v>0</v>
      </c>
      <c r="X8" s="507">
        <f>[6]data!AS11</f>
        <v>0</v>
      </c>
      <c r="Y8" s="264">
        <f t="shared" ref="Y8:Y21" si="8">Z8+AA8</f>
        <v>0</v>
      </c>
      <c r="Z8" s="260">
        <f>[6]data!AT11</f>
        <v>0</v>
      </c>
      <c r="AA8" s="507">
        <f>[6]data!AU11</f>
        <v>0</v>
      </c>
      <c r="AB8" s="264">
        <f t="shared" si="6"/>
        <v>0</v>
      </c>
      <c r="AC8" s="260">
        <f>[6]data!AV11</f>
        <v>0</v>
      </c>
      <c r="AD8" s="508">
        <f>[6]data!AW11</f>
        <v>0</v>
      </c>
    </row>
    <row r="9" spans="1:30" s="93" customFormat="1" ht="16.5" customHeight="1" x14ac:dyDescent="0.2">
      <c r="A9" s="252" t="s">
        <v>151</v>
      </c>
      <c r="B9" s="253">
        <f t="shared" si="7"/>
        <v>22</v>
      </c>
      <c r="C9" s="254">
        <f>[6]data!H11</f>
        <v>4</v>
      </c>
      <c r="D9" s="254">
        <f>[6]data!I11</f>
        <v>3</v>
      </c>
      <c r="E9" s="254">
        <f>[6]data!J11</f>
        <v>3</v>
      </c>
      <c r="F9" s="254">
        <f>[6]data!K11</f>
        <v>3</v>
      </c>
      <c r="G9" s="254">
        <f>[6]data!L11</f>
        <v>3</v>
      </c>
      <c r="H9" s="254">
        <f>[6]data!M11</f>
        <v>4</v>
      </c>
      <c r="I9" s="288">
        <f>[6]data!N11</f>
        <v>2</v>
      </c>
      <c r="J9" s="253">
        <f t="shared" si="1"/>
        <v>102</v>
      </c>
      <c r="K9" s="254">
        <f t="shared" si="0"/>
        <v>76</v>
      </c>
      <c r="L9" s="255">
        <f t="shared" si="0"/>
        <v>26</v>
      </c>
      <c r="M9" s="256">
        <f t="shared" si="2"/>
        <v>20</v>
      </c>
      <c r="N9" s="254">
        <f>[6]data!Y11</f>
        <v>12</v>
      </c>
      <c r="O9" s="255">
        <f>[6]data!Z11</f>
        <v>8</v>
      </c>
      <c r="P9" s="256">
        <f t="shared" si="3"/>
        <v>19</v>
      </c>
      <c r="Q9" s="254">
        <f>[6]data!AA11</f>
        <v>14</v>
      </c>
      <c r="R9" s="255">
        <f>[6]data!AB11</f>
        <v>5</v>
      </c>
      <c r="S9" s="256">
        <f t="shared" si="4"/>
        <v>20</v>
      </c>
      <c r="T9" s="254">
        <f>[6]data!AC11</f>
        <v>16</v>
      </c>
      <c r="U9" s="255">
        <f>[6]data!AD11</f>
        <v>4</v>
      </c>
      <c r="V9" s="256">
        <f t="shared" si="5"/>
        <v>17</v>
      </c>
      <c r="W9" s="254">
        <f>[6]data!AE11</f>
        <v>14</v>
      </c>
      <c r="X9" s="255">
        <f>[6]data!AF11</f>
        <v>3</v>
      </c>
      <c r="Y9" s="256">
        <f t="shared" si="8"/>
        <v>12</v>
      </c>
      <c r="Z9" s="254">
        <f>[6]data!AG11</f>
        <v>9</v>
      </c>
      <c r="AA9" s="255">
        <f>[6]data!AH11</f>
        <v>3</v>
      </c>
      <c r="AB9" s="256">
        <f t="shared" si="6"/>
        <v>14</v>
      </c>
      <c r="AC9" s="254">
        <f>[6]data!AI11</f>
        <v>11</v>
      </c>
      <c r="AD9" s="257">
        <f>[6]data!AJ11</f>
        <v>3</v>
      </c>
    </row>
    <row r="10" spans="1:30" s="93" customFormat="1" ht="16.5" customHeight="1" x14ac:dyDescent="0.2">
      <c r="A10" s="258"/>
      <c r="B10" s="259">
        <f t="shared" si="7"/>
        <v>1</v>
      </c>
      <c r="C10" s="260">
        <f>[6]data!P5</f>
        <v>0</v>
      </c>
      <c r="D10" s="260">
        <f>[6]data!Q5</f>
        <v>0</v>
      </c>
      <c r="E10" s="260">
        <f>[6]data!R5</f>
        <v>0</v>
      </c>
      <c r="F10" s="260">
        <f>[6]data!S5</f>
        <v>0</v>
      </c>
      <c r="G10" s="260">
        <f>[6]data!T5</f>
        <v>0</v>
      </c>
      <c r="H10" s="260">
        <f>[6]data!U5</f>
        <v>0</v>
      </c>
      <c r="I10" s="261">
        <f>[6]data!V5</f>
        <v>1</v>
      </c>
      <c r="J10" s="259">
        <f t="shared" si="1"/>
        <v>2</v>
      </c>
      <c r="K10" s="262">
        <f t="shared" si="0"/>
        <v>1</v>
      </c>
      <c r="L10" s="263">
        <f t="shared" si="0"/>
        <v>1</v>
      </c>
      <c r="M10" s="264">
        <f t="shared" si="2"/>
        <v>0</v>
      </c>
      <c r="N10" s="260">
        <f>[6]data!AL5</f>
        <v>0</v>
      </c>
      <c r="O10" s="507">
        <f>[6]data!AM5</f>
        <v>0</v>
      </c>
      <c r="P10" s="264">
        <f t="shared" si="3"/>
        <v>1</v>
      </c>
      <c r="Q10" s="260">
        <f>[6]data!AN5</f>
        <v>1</v>
      </c>
      <c r="R10" s="507">
        <f>[6]data!AO5</f>
        <v>0</v>
      </c>
      <c r="S10" s="264">
        <f t="shared" si="4"/>
        <v>0</v>
      </c>
      <c r="T10" s="260">
        <f>[6]data!AP5</f>
        <v>0</v>
      </c>
      <c r="U10" s="507">
        <f>[6]data!AQ5</f>
        <v>0</v>
      </c>
      <c r="V10" s="264">
        <f t="shared" si="5"/>
        <v>0</v>
      </c>
      <c r="W10" s="260">
        <f>[6]data!AR5</f>
        <v>0</v>
      </c>
      <c r="X10" s="507">
        <f>[6]data!AS5</f>
        <v>0</v>
      </c>
      <c r="Y10" s="264">
        <f>Z10+AA10</f>
        <v>1</v>
      </c>
      <c r="Z10" s="260">
        <f>[6]data!AT5</f>
        <v>0</v>
      </c>
      <c r="AA10" s="507">
        <f>[6]data!AU5</f>
        <v>1</v>
      </c>
      <c r="AB10" s="264">
        <f t="shared" si="6"/>
        <v>0</v>
      </c>
      <c r="AC10" s="260">
        <f>[6]data!AV5</f>
        <v>0</v>
      </c>
      <c r="AD10" s="508">
        <f>[6]data!AW5</f>
        <v>0</v>
      </c>
    </row>
    <row r="11" spans="1:30" s="93" customFormat="1" ht="16.5" customHeight="1" x14ac:dyDescent="0.2">
      <c r="A11" s="252" t="s">
        <v>500</v>
      </c>
      <c r="B11" s="253">
        <f t="shared" si="7"/>
        <v>30</v>
      </c>
      <c r="C11" s="254">
        <f>[6]data!H5</f>
        <v>5</v>
      </c>
      <c r="D11" s="254">
        <f>[6]data!I5</f>
        <v>6</v>
      </c>
      <c r="E11" s="254">
        <f>[6]data!J5</f>
        <v>5</v>
      </c>
      <c r="F11" s="254">
        <f>[6]data!K5</f>
        <v>4</v>
      </c>
      <c r="G11" s="254">
        <f>[6]data!L5</f>
        <v>5</v>
      </c>
      <c r="H11" s="254">
        <f>[6]data!M5</f>
        <v>4</v>
      </c>
      <c r="I11" s="288">
        <f>[6]data!N5</f>
        <v>1</v>
      </c>
      <c r="J11" s="253">
        <f t="shared" si="1"/>
        <v>121</v>
      </c>
      <c r="K11" s="254">
        <f t="shared" si="0"/>
        <v>82</v>
      </c>
      <c r="L11" s="255">
        <f t="shared" si="0"/>
        <v>39</v>
      </c>
      <c r="M11" s="256">
        <f t="shared" si="2"/>
        <v>23</v>
      </c>
      <c r="N11" s="254">
        <f>[6]data!Y5</f>
        <v>16</v>
      </c>
      <c r="O11" s="255">
        <f>[6]data!Z5</f>
        <v>7</v>
      </c>
      <c r="P11" s="256">
        <f t="shared" si="3"/>
        <v>25</v>
      </c>
      <c r="Q11" s="254">
        <f>[6]data!AA5</f>
        <v>21</v>
      </c>
      <c r="R11" s="255">
        <f>[6]data!AB5</f>
        <v>4</v>
      </c>
      <c r="S11" s="256">
        <f t="shared" si="4"/>
        <v>17</v>
      </c>
      <c r="T11" s="254">
        <f>[6]data!AC5</f>
        <v>13</v>
      </c>
      <c r="U11" s="255">
        <f>[6]data!AD5</f>
        <v>4</v>
      </c>
      <c r="V11" s="256">
        <f t="shared" si="5"/>
        <v>18</v>
      </c>
      <c r="W11" s="254">
        <f>[6]data!AE5</f>
        <v>11</v>
      </c>
      <c r="X11" s="255">
        <f>[6]data!AF5</f>
        <v>7</v>
      </c>
      <c r="Y11" s="256">
        <f>Z11+AA11</f>
        <v>19</v>
      </c>
      <c r="Z11" s="254">
        <f>[6]data!AG5</f>
        <v>10</v>
      </c>
      <c r="AA11" s="255">
        <f>[6]data!AH5</f>
        <v>9</v>
      </c>
      <c r="AB11" s="256">
        <f t="shared" si="6"/>
        <v>19</v>
      </c>
      <c r="AC11" s="254">
        <f>[6]data!AI5</f>
        <v>11</v>
      </c>
      <c r="AD11" s="257">
        <f>[6]data!AJ5</f>
        <v>8</v>
      </c>
    </row>
    <row r="12" spans="1:30" s="93" customFormat="1" ht="16.5" customHeight="1" x14ac:dyDescent="0.2">
      <c r="A12" s="258"/>
      <c r="B12" s="259">
        <f t="shared" si="7"/>
        <v>6</v>
      </c>
      <c r="C12" s="260">
        <f>[6]data!P8</f>
        <v>2</v>
      </c>
      <c r="D12" s="260">
        <f>[6]data!Q8</f>
        <v>1</v>
      </c>
      <c r="E12" s="260">
        <f>[6]data!R8</f>
        <v>0</v>
      </c>
      <c r="F12" s="260">
        <f>[6]data!S8</f>
        <v>0</v>
      </c>
      <c r="G12" s="260">
        <f>[6]data!T8</f>
        <v>1</v>
      </c>
      <c r="H12" s="260">
        <f>[6]data!U8</f>
        <v>1</v>
      </c>
      <c r="I12" s="261">
        <f>[6]data!V8</f>
        <v>1</v>
      </c>
      <c r="J12" s="259">
        <f t="shared" si="1"/>
        <v>16</v>
      </c>
      <c r="K12" s="262">
        <f t="shared" si="0"/>
        <v>9</v>
      </c>
      <c r="L12" s="263">
        <f t="shared" si="0"/>
        <v>7</v>
      </c>
      <c r="M12" s="264">
        <f t="shared" si="2"/>
        <v>5</v>
      </c>
      <c r="N12" s="260">
        <f>[6]data!AL8</f>
        <v>3</v>
      </c>
      <c r="O12" s="507">
        <f>[6]data!AM8</f>
        <v>2</v>
      </c>
      <c r="P12" s="264">
        <f t="shared" si="3"/>
        <v>3</v>
      </c>
      <c r="Q12" s="260">
        <f>[6]data!AN8</f>
        <v>2</v>
      </c>
      <c r="R12" s="507">
        <f>[6]data!AO8</f>
        <v>1</v>
      </c>
      <c r="S12" s="264">
        <f t="shared" si="4"/>
        <v>0</v>
      </c>
      <c r="T12" s="260">
        <f>[6]data!AP8</f>
        <v>0</v>
      </c>
      <c r="U12" s="507">
        <f>[6]data!AQ8</f>
        <v>0</v>
      </c>
      <c r="V12" s="264">
        <f t="shared" si="5"/>
        <v>1</v>
      </c>
      <c r="W12" s="260">
        <f>[6]data!AR8</f>
        <v>0</v>
      </c>
      <c r="X12" s="507">
        <f>[6]data!AS8</f>
        <v>1</v>
      </c>
      <c r="Y12" s="264">
        <f t="shared" si="8"/>
        <v>5</v>
      </c>
      <c r="Z12" s="260">
        <f>[6]data!AT8</f>
        <v>2</v>
      </c>
      <c r="AA12" s="507">
        <f>[6]data!AU8</f>
        <v>3</v>
      </c>
      <c r="AB12" s="264">
        <f t="shared" si="6"/>
        <v>2</v>
      </c>
      <c r="AC12" s="260">
        <f>[6]data!AV8</f>
        <v>2</v>
      </c>
      <c r="AD12" s="508">
        <f>[6]data!AW8</f>
        <v>0</v>
      </c>
    </row>
    <row r="13" spans="1:30" s="93" customFormat="1" ht="16.5" customHeight="1" x14ac:dyDescent="0.2">
      <c r="A13" s="252" t="s">
        <v>501</v>
      </c>
      <c r="B13" s="253">
        <f t="shared" si="7"/>
        <v>29</v>
      </c>
      <c r="C13" s="254">
        <f>[6]data!H8</f>
        <v>4</v>
      </c>
      <c r="D13" s="254">
        <f>[6]data!I8</f>
        <v>5</v>
      </c>
      <c r="E13" s="254">
        <f>[6]data!J8</f>
        <v>4</v>
      </c>
      <c r="F13" s="254">
        <f>[6]data!K8</f>
        <v>5</v>
      </c>
      <c r="G13" s="254">
        <f>[6]data!L8</f>
        <v>6</v>
      </c>
      <c r="H13" s="254">
        <f>[6]data!M8</f>
        <v>4</v>
      </c>
      <c r="I13" s="288">
        <f>[6]data!N8</f>
        <v>1</v>
      </c>
      <c r="J13" s="253">
        <f t="shared" si="1"/>
        <v>82</v>
      </c>
      <c r="K13" s="254">
        <f t="shared" si="0"/>
        <v>49</v>
      </c>
      <c r="L13" s="255">
        <f t="shared" si="0"/>
        <v>33</v>
      </c>
      <c r="M13" s="256">
        <f t="shared" si="2"/>
        <v>11</v>
      </c>
      <c r="N13" s="254">
        <f>[6]data!Y8</f>
        <v>6</v>
      </c>
      <c r="O13" s="255">
        <f>[6]data!Z8</f>
        <v>5</v>
      </c>
      <c r="P13" s="256">
        <f t="shared" si="3"/>
        <v>14</v>
      </c>
      <c r="Q13" s="254">
        <f>[6]data!AA8</f>
        <v>10</v>
      </c>
      <c r="R13" s="255">
        <f>[6]data!AB8</f>
        <v>4</v>
      </c>
      <c r="S13" s="256">
        <f t="shared" si="4"/>
        <v>12</v>
      </c>
      <c r="T13" s="254">
        <f>[6]data!AC8</f>
        <v>4</v>
      </c>
      <c r="U13" s="255">
        <f>[6]data!AD8</f>
        <v>8</v>
      </c>
      <c r="V13" s="256">
        <f t="shared" si="5"/>
        <v>14</v>
      </c>
      <c r="W13" s="254">
        <f>[6]data!AE8</f>
        <v>11</v>
      </c>
      <c r="X13" s="255">
        <f>[6]data!AF8</f>
        <v>3</v>
      </c>
      <c r="Y13" s="256">
        <f t="shared" si="8"/>
        <v>16</v>
      </c>
      <c r="Z13" s="254">
        <f>[6]data!AG8</f>
        <v>9</v>
      </c>
      <c r="AA13" s="255">
        <f>[6]data!AH8</f>
        <v>7</v>
      </c>
      <c r="AB13" s="256">
        <f t="shared" si="6"/>
        <v>15</v>
      </c>
      <c r="AC13" s="254">
        <f>[6]data!AI8</f>
        <v>9</v>
      </c>
      <c r="AD13" s="257">
        <f>[6]data!AJ8</f>
        <v>6</v>
      </c>
    </row>
    <row r="14" spans="1:30" s="93" customFormat="1" ht="16.5" customHeight="1" x14ac:dyDescent="0.2">
      <c r="A14" s="258"/>
      <c r="B14" s="259">
        <f t="shared" si="7"/>
        <v>0</v>
      </c>
      <c r="C14" s="260">
        <f>[6]data!P9</f>
        <v>0</v>
      </c>
      <c r="D14" s="260">
        <f>[6]data!Q9</f>
        <v>0</v>
      </c>
      <c r="E14" s="260">
        <f>[6]data!R9</f>
        <v>0</v>
      </c>
      <c r="F14" s="260">
        <f>[6]data!S9</f>
        <v>0</v>
      </c>
      <c r="G14" s="260">
        <f>[6]data!T9</f>
        <v>0</v>
      </c>
      <c r="H14" s="260">
        <f>[6]data!U9</f>
        <v>0</v>
      </c>
      <c r="I14" s="261">
        <f>[6]data!V9</f>
        <v>0</v>
      </c>
      <c r="J14" s="259">
        <f t="shared" si="1"/>
        <v>0</v>
      </c>
      <c r="K14" s="262">
        <f t="shared" si="0"/>
        <v>0</v>
      </c>
      <c r="L14" s="263">
        <f t="shared" si="0"/>
        <v>0</v>
      </c>
      <c r="M14" s="264">
        <f t="shared" si="2"/>
        <v>0</v>
      </c>
      <c r="N14" s="260">
        <f>[6]data!AL9</f>
        <v>0</v>
      </c>
      <c r="O14" s="507">
        <f>[6]data!AM9</f>
        <v>0</v>
      </c>
      <c r="P14" s="264">
        <f t="shared" si="3"/>
        <v>0</v>
      </c>
      <c r="Q14" s="260">
        <f>[6]data!AN9</f>
        <v>0</v>
      </c>
      <c r="R14" s="507">
        <f>[6]data!AO9</f>
        <v>0</v>
      </c>
      <c r="S14" s="264">
        <f t="shared" si="4"/>
        <v>0</v>
      </c>
      <c r="T14" s="260">
        <f>[6]data!AP9</f>
        <v>0</v>
      </c>
      <c r="U14" s="507">
        <f>[6]data!AQ9</f>
        <v>0</v>
      </c>
      <c r="V14" s="264">
        <f t="shared" si="5"/>
        <v>0</v>
      </c>
      <c r="W14" s="260">
        <f>[6]data!AR9</f>
        <v>0</v>
      </c>
      <c r="X14" s="507">
        <f>[6]data!AS9</f>
        <v>0</v>
      </c>
      <c r="Y14" s="264">
        <f t="shared" si="8"/>
        <v>0</v>
      </c>
      <c r="Z14" s="260">
        <f>[6]data!AT9</f>
        <v>0</v>
      </c>
      <c r="AA14" s="507">
        <f>[6]data!AU9</f>
        <v>0</v>
      </c>
      <c r="AB14" s="264">
        <f t="shared" si="6"/>
        <v>0</v>
      </c>
      <c r="AC14" s="260">
        <f>[6]data!AV9</f>
        <v>0</v>
      </c>
      <c r="AD14" s="508">
        <f>[6]data!AW9</f>
        <v>0</v>
      </c>
    </row>
    <row r="15" spans="1:30" s="93" customFormat="1" ht="16.5" customHeight="1" x14ac:dyDescent="0.2">
      <c r="A15" s="252" t="s">
        <v>502</v>
      </c>
      <c r="B15" s="253">
        <f t="shared" si="7"/>
        <v>48</v>
      </c>
      <c r="C15" s="254">
        <f>[6]data!H9</f>
        <v>7</v>
      </c>
      <c r="D15" s="254">
        <f>[6]data!I9</f>
        <v>9</v>
      </c>
      <c r="E15" s="254">
        <f>[6]data!J9</f>
        <v>9</v>
      </c>
      <c r="F15" s="254">
        <f>[6]data!K9</f>
        <v>8</v>
      </c>
      <c r="G15" s="254">
        <f>[6]data!L9</f>
        <v>8</v>
      </c>
      <c r="H15" s="254">
        <f>[6]data!M9</f>
        <v>7</v>
      </c>
      <c r="I15" s="288">
        <f>[6]data!N9</f>
        <v>0</v>
      </c>
      <c r="J15" s="253">
        <f t="shared" si="1"/>
        <v>203</v>
      </c>
      <c r="K15" s="254">
        <f t="shared" si="0"/>
        <v>147</v>
      </c>
      <c r="L15" s="255">
        <f t="shared" si="0"/>
        <v>56</v>
      </c>
      <c r="M15" s="256">
        <f t="shared" si="2"/>
        <v>32</v>
      </c>
      <c r="N15" s="254">
        <f>[6]data!Y9</f>
        <v>28</v>
      </c>
      <c r="O15" s="255">
        <f>[6]data!Z9</f>
        <v>4</v>
      </c>
      <c r="P15" s="256">
        <f t="shared" si="3"/>
        <v>38</v>
      </c>
      <c r="Q15" s="254">
        <f>[6]data!AA9</f>
        <v>27</v>
      </c>
      <c r="R15" s="255">
        <f>[6]data!AB9</f>
        <v>11</v>
      </c>
      <c r="S15" s="256">
        <f t="shared" si="4"/>
        <v>35</v>
      </c>
      <c r="T15" s="254">
        <f>[6]data!AC9</f>
        <v>24</v>
      </c>
      <c r="U15" s="255">
        <f>[6]data!AD9</f>
        <v>11</v>
      </c>
      <c r="V15" s="256">
        <f t="shared" si="5"/>
        <v>31</v>
      </c>
      <c r="W15" s="254">
        <f>[6]data!AE9</f>
        <v>25</v>
      </c>
      <c r="X15" s="255">
        <f>[6]data!AF9</f>
        <v>6</v>
      </c>
      <c r="Y15" s="256">
        <f t="shared" si="8"/>
        <v>38</v>
      </c>
      <c r="Z15" s="254">
        <f>[6]data!AG9</f>
        <v>24</v>
      </c>
      <c r="AA15" s="255">
        <f>[6]data!AH9</f>
        <v>14</v>
      </c>
      <c r="AB15" s="256">
        <f t="shared" si="6"/>
        <v>29</v>
      </c>
      <c r="AC15" s="254">
        <f>[6]data!AI9</f>
        <v>19</v>
      </c>
      <c r="AD15" s="257">
        <f>[6]data!AJ9</f>
        <v>10</v>
      </c>
    </row>
    <row r="16" spans="1:30" s="93" customFormat="1" ht="16.5" customHeight="1" x14ac:dyDescent="0.2">
      <c r="A16" s="258"/>
      <c r="B16" s="259">
        <f t="shared" si="7"/>
        <v>0</v>
      </c>
      <c r="C16" s="260">
        <f>[6]data!P12</f>
        <v>0</v>
      </c>
      <c r="D16" s="260">
        <f>[6]data!Q12</f>
        <v>0</v>
      </c>
      <c r="E16" s="260">
        <f>[6]data!R12</f>
        <v>0</v>
      </c>
      <c r="F16" s="260">
        <f>[6]data!S12</f>
        <v>0</v>
      </c>
      <c r="G16" s="260">
        <f>[6]data!T12</f>
        <v>0</v>
      </c>
      <c r="H16" s="260">
        <f>[6]data!U12</f>
        <v>0</v>
      </c>
      <c r="I16" s="261">
        <f>[6]data!V12</f>
        <v>0</v>
      </c>
      <c r="J16" s="259">
        <f t="shared" si="1"/>
        <v>0</v>
      </c>
      <c r="K16" s="262">
        <f t="shared" si="0"/>
        <v>0</v>
      </c>
      <c r="L16" s="263">
        <f t="shared" si="0"/>
        <v>0</v>
      </c>
      <c r="M16" s="264">
        <f t="shared" si="2"/>
        <v>0</v>
      </c>
      <c r="N16" s="260">
        <f>[6]data!AL12</f>
        <v>0</v>
      </c>
      <c r="O16" s="507">
        <f>[6]data!AM12</f>
        <v>0</v>
      </c>
      <c r="P16" s="264">
        <f t="shared" si="3"/>
        <v>0</v>
      </c>
      <c r="Q16" s="260">
        <f>[6]data!AN12</f>
        <v>0</v>
      </c>
      <c r="R16" s="507">
        <f>[6]data!AO12</f>
        <v>0</v>
      </c>
      <c r="S16" s="264">
        <f t="shared" si="4"/>
        <v>0</v>
      </c>
      <c r="T16" s="260">
        <f>[6]data!AP12</f>
        <v>0</v>
      </c>
      <c r="U16" s="507">
        <f>[6]data!AQ12</f>
        <v>0</v>
      </c>
      <c r="V16" s="264">
        <f t="shared" si="5"/>
        <v>0</v>
      </c>
      <c r="W16" s="260">
        <f>[6]data!AR12</f>
        <v>0</v>
      </c>
      <c r="X16" s="507">
        <f>[6]data!AS12</f>
        <v>0</v>
      </c>
      <c r="Y16" s="264">
        <f t="shared" si="8"/>
        <v>0</v>
      </c>
      <c r="Z16" s="260">
        <f>[6]data!AT12</f>
        <v>0</v>
      </c>
      <c r="AA16" s="507">
        <f>[6]data!AU12</f>
        <v>0</v>
      </c>
      <c r="AB16" s="264">
        <f t="shared" si="6"/>
        <v>0</v>
      </c>
      <c r="AC16" s="260">
        <f>[6]data!AV12</f>
        <v>0</v>
      </c>
      <c r="AD16" s="508">
        <f>[6]data!AW12</f>
        <v>0</v>
      </c>
    </row>
    <row r="17" spans="1:30" s="93" customFormat="1" ht="16.5" customHeight="1" x14ac:dyDescent="0.2">
      <c r="A17" s="252" t="s">
        <v>503</v>
      </c>
      <c r="B17" s="253">
        <f t="shared" si="7"/>
        <v>33</v>
      </c>
      <c r="C17" s="254">
        <f>[6]data!H12</f>
        <v>6</v>
      </c>
      <c r="D17" s="254">
        <f>[6]data!I12</f>
        <v>5</v>
      </c>
      <c r="E17" s="254">
        <f>[6]data!J12</f>
        <v>6</v>
      </c>
      <c r="F17" s="254">
        <f>[6]data!K12</f>
        <v>6</v>
      </c>
      <c r="G17" s="254">
        <f>[6]data!L12</f>
        <v>6</v>
      </c>
      <c r="H17" s="254">
        <f>[6]data!M12</f>
        <v>4</v>
      </c>
      <c r="I17" s="288">
        <f>[6]data!N12</f>
        <v>0</v>
      </c>
      <c r="J17" s="253">
        <f t="shared" si="1"/>
        <v>141</v>
      </c>
      <c r="K17" s="254">
        <f t="shared" si="0"/>
        <v>111</v>
      </c>
      <c r="L17" s="255">
        <f t="shared" si="0"/>
        <v>30</v>
      </c>
      <c r="M17" s="256">
        <f t="shared" si="2"/>
        <v>25</v>
      </c>
      <c r="N17" s="254">
        <f>[6]data!Y12</f>
        <v>23</v>
      </c>
      <c r="O17" s="255">
        <f>[6]data!Z12</f>
        <v>2</v>
      </c>
      <c r="P17" s="256">
        <f t="shared" si="3"/>
        <v>21</v>
      </c>
      <c r="Q17" s="254">
        <f>[6]data!AA12</f>
        <v>17</v>
      </c>
      <c r="R17" s="255">
        <f>[6]data!AB12</f>
        <v>4</v>
      </c>
      <c r="S17" s="256">
        <f t="shared" si="4"/>
        <v>26</v>
      </c>
      <c r="T17" s="254">
        <f>[6]data!AC12</f>
        <v>22</v>
      </c>
      <c r="U17" s="255">
        <f>[6]data!AD12</f>
        <v>4</v>
      </c>
      <c r="V17" s="256">
        <f t="shared" si="5"/>
        <v>28</v>
      </c>
      <c r="W17" s="254">
        <f>[6]data!AE12</f>
        <v>17</v>
      </c>
      <c r="X17" s="255">
        <f>[6]data!AF12</f>
        <v>11</v>
      </c>
      <c r="Y17" s="256">
        <f t="shared" si="8"/>
        <v>24</v>
      </c>
      <c r="Z17" s="254">
        <f>[6]data!AG12</f>
        <v>17</v>
      </c>
      <c r="AA17" s="255">
        <f>[6]data!AH12</f>
        <v>7</v>
      </c>
      <c r="AB17" s="256">
        <f t="shared" si="6"/>
        <v>17</v>
      </c>
      <c r="AC17" s="254">
        <f>[6]data!AI12</f>
        <v>15</v>
      </c>
      <c r="AD17" s="257">
        <f>[6]data!AJ12</f>
        <v>2</v>
      </c>
    </row>
    <row r="18" spans="1:30" s="93" customFormat="1" ht="16.5" customHeight="1" x14ac:dyDescent="0.2">
      <c r="A18" s="258"/>
      <c r="B18" s="259">
        <f t="shared" si="7"/>
        <v>3</v>
      </c>
      <c r="C18" s="260">
        <f>[6]data!P10</f>
        <v>0</v>
      </c>
      <c r="D18" s="260">
        <f>[6]data!Q10</f>
        <v>0</v>
      </c>
      <c r="E18" s="260">
        <f>[6]data!R10</f>
        <v>0</v>
      </c>
      <c r="F18" s="260">
        <f>[6]data!S10</f>
        <v>0</v>
      </c>
      <c r="G18" s="260">
        <f>[6]data!T10</f>
        <v>0</v>
      </c>
      <c r="H18" s="260">
        <f>[6]data!U10</f>
        <v>1</v>
      </c>
      <c r="I18" s="261">
        <f>[6]data!V10</f>
        <v>2</v>
      </c>
      <c r="J18" s="259">
        <f t="shared" si="1"/>
        <v>8</v>
      </c>
      <c r="K18" s="262">
        <f t="shared" si="0"/>
        <v>2</v>
      </c>
      <c r="L18" s="263">
        <f t="shared" si="0"/>
        <v>6</v>
      </c>
      <c r="M18" s="264">
        <f t="shared" si="2"/>
        <v>1</v>
      </c>
      <c r="N18" s="260">
        <f>[6]data!AL10</f>
        <v>0</v>
      </c>
      <c r="O18" s="507">
        <f>[6]data!AM10</f>
        <v>1</v>
      </c>
      <c r="P18" s="264">
        <f t="shared" si="3"/>
        <v>0</v>
      </c>
      <c r="Q18" s="260">
        <f>[6]data!AN10</f>
        <v>0</v>
      </c>
      <c r="R18" s="507">
        <f>[6]data!AO10</f>
        <v>0</v>
      </c>
      <c r="S18" s="264">
        <f t="shared" si="4"/>
        <v>0</v>
      </c>
      <c r="T18" s="260">
        <f>[6]data!AP10</f>
        <v>0</v>
      </c>
      <c r="U18" s="507">
        <f>[6]data!AQ10</f>
        <v>0</v>
      </c>
      <c r="V18" s="264">
        <f t="shared" si="5"/>
        <v>3</v>
      </c>
      <c r="W18" s="260">
        <f>[6]data!AR10</f>
        <v>0</v>
      </c>
      <c r="X18" s="507">
        <f>[6]data!AS10</f>
        <v>3</v>
      </c>
      <c r="Y18" s="264">
        <f t="shared" si="8"/>
        <v>1</v>
      </c>
      <c r="Z18" s="260">
        <f>[6]data!AT10</f>
        <v>1</v>
      </c>
      <c r="AA18" s="507">
        <f>[6]data!AU10</f>
        <v>0</v>
      </c>
      <c r="AB18" s="264">
        <f t="shared" si="6"/>
        <v>3</v>
      </c>
      <c r="AC18" s="260">
        <f>[6]data!AV10</f>
        <v>1</v>
      </c>
      <c r="AD18" s="508">
        <f>[6]data!AW10</f>
        <v>2</v>
      </c>
    </row>
    <row r="19" spans="1:30" s="93" customFormat="1" ht="16.5" customHeight="1" x14ac:dyDescent="0.2">
      <c r="A19" s="252" t="s">
        <v>504</v>
      </c>
      <c r="B19" s="253">
        <f t="shared" si="7"/>
        <v>24</v>
      </c>
      <c r="C19" s="254">
        <f>[6]data!H10</f>
        <v>4</v>
      </c>
      <c r="D19" s="254">
        <f>[6]data!I10</f>
        <v>1</v>
      </c>
      <c r="E19" s="254">
        <f>[6]data!J10</f>
        <v>3</v>
      </c>
      <c r="F19" s="254">
        <f>[6]data!K10</f>
        <v>3</v>
      </c>
      <c r="G19" s="254">
        <f>[6]data!L10</f>
        <v>4</v>
      </c>
      <c r="H19" s="254">
        <f>[6]data!M10</f>
        <v>7</v>
      </c>
      <c r="I19" s="288">
        <f>[6]data!N10</f>
        <v>2</v>
      </c>
      <c r="J19" s="253">
        <f t="shared" si="1"/>
        <v>60</v>
      </c>
      <c r="K19" s="254">
        <f t="shared" si="0"/>
        <v>27</v>
      </c>
      <c r="L19" s="255">
        <f t="shared" si="0"/>
        <v>33</v>
      </c>
      <c r="M19" s="256">
        <f t="shared" si="2"/>
        <v>10</v>
      </c>
      <c r="N19" s="254">
        <f>[6]data!Y10</f>
        <v>3</v>
      </c>
      <c r="O19" s="255">
        <f>[6]data!Z10</f>
        <v>7</v>
      </c>
      <c r="P19" s="256">
        <f t="shared" si="3"/>
        <v>2</v>
      </c>
      <c r="Q19" s="254">
        <f>[6]data!AA10</f>
        <v>2</v>
      </c>
      <c r="R19" s="255">
        <f>[6]data!AB10</f>
        <v>0</v>
      </c>
      <c r="S19" s="256">
        <f t="shared" si="4"/>
        <v>7</v>
      </c>
      <c r="T19" s="254">
        <f>[6]data!AC10</f>
        <v>5</v>
      </c>
      <c r="U19" s="255">
        <f>[6]data!AD10</f>
        <v>2</v>
      </c>
      <c r="V19" s="256">
        <f t="shared" si="5"/>
        <v>12</v>
      </c>
      <c r="W19" s="254">
        <f>[6]data!AE10</f>
        <v>3</v>
      </c>
      <c r="X19" s="255">
        <f>[6]data!AF10</f>
        <v>9</v>
      </c>
      <c r="Y19" s="256">
        <f t="shared" si="8"/>
        <v>12</v>
      </c>
      <c r="Z19" s="254">
        <f>[6]data!AG10</f>
        <v>5</v>
      </c>
      <c r="AA19" s="255">
        <f>[6]data!AH10</f>
        <v>7</v>
      </c>
      <c r="AB19" s="256">
        <f t="shared" si="6"/>
        <v>17</v>
      </c>
      <c r="AC19" s="254">
        <f>[6]data!AI10</f>
        <v>9</v>
      </c>
      <c r="AD19" s="257">
        <f>[6]data!AJ10</f>
        <v>8</v>
      </c>
    </row>
    <row r="20" spans="1:30" s="93" customFormat="1" ht="16.5" customHeight="1" x14ac:dyDescent="0.2">
      <c r="A20" s="258"/>
      <c r="B20" s="259">
        <f t="shared" si="7"/>
        <v>10</v>
      </c>
      <c r="C20" s="260">
        <f>SUM(C6,C8,C10,C12,C14,C16,C18)</f>
        <v>2</v>
      </c>
      <c r="D20" s="260">
        <f t="shared" ref="D20:AD21" si="9">SUM(D6,D8,D10,D12,D14,D16,D18)</f>
        <v>1</v>
      </c>
      <c r="E20" s="260">
        <f t="shared" si="9"/>
        <v>0</v>
      </c>
      <c r="F20" s="260">
        <f t="shared" si="9"/>
        <v>0</v>
      </c>
      <c r="G20" s="260">
        <f t="shared" si="9"/>
        <v>1</v>
      </c>
      <c r="H20" s="260">
        <f t="shared" si="9"/>
        <v>2</v>
      </c>
      <c r="I20" s="261">
        <f t="shared" si="9"/>
        <v>4</v>
      </c>
      <c r="J20" s="259">
        <f t="shared" si="1"/>
        <v>26</v>
      </c>
      <c r="K20" s="262">
        <f t="shared" si="9"/>
        <v>12</v>
      </c>
      <c r="L20" s="263">
        <f t="shared" si="9"/>
        <v>14</v>
      </c>
      <c r="M20" s="264">
        <f t="shared" si="2"/>
        <v>6</v>
      </c>
      <c r="N20" s="260">
        <f t="shared" si="9"/>
        <v>3</v>
      </c>
      <c r="O20" s="507">
        <f t="shared" si="9"/>
        <v>3</v>
      </c>
      <c r="P20" s="264">
        <f t="shared" si="3"/>
        <v>4</v>
      </c>
      <c r="Q20" s="260">
        <f t="shared" si="9"/>
        <v>3</v>
      </c>
      <c r="R20" s="507">
        <f t="shared" si="9"/>
        <v>1</v>
      </c>
      <c r="S20" s="264">
        <f t="shared" si="4"/>
        <v>0</v>
      </c>
      <c r="T20" s="260">
        <f t="shared" si="9"/>
        <v>0</v>
      </c>
      <c r="U20" s="507">
        <f t="shared" si="9"/>
        <v>0</v>
      </c>
      <c r="V20" s="264">
        <f t="shared" si="5"/>
        <v>4</v>
      </c>
      <c r="W20" s="260">
        <f t="shared" si="9"/>
        <v>0</v>
      </c>
      <c r="X20" s="507">
        <f t="shared" si="9"/>
        <v>4</v>
      </c>
      <c r="Y20" s="264">
        <f t="shared" si="8"/>
        <v>7</v>
      </c>
      <c r="Z20" s="260">
        <f t="shared" si="9"/>
        <v>3</v>
      </c>
      <c r="AA20" s="507">
        <f t="shared" si="9"/>
        <v>4</v>
      </c>
      <c r="AB20" s="264">
        <f t="shared" si="6"/>
        <v>5</v>
      </c>
      <c r="AC20" s="260">
        <f t="shared" si="9"/>
        <v>3</v>
      </c>
      <c r="AD20" s="508">
        <f t="shared" si="9"/>
        <v>2</v>
      </c>
    </row>
    <row r="21" spans="1:30" s="93" customFormat="1" ht="16.5" customHeight="1" thickBot="1" x14ac:dyDescent="0.25">
      <c r="A21" s="509" t="s">
        <v>496</v>
      </c>
      <c r="B21" s="265">
        <f>SUM(C21:I21)</f>
        <v>223</v>
      </c>
      <c r="C21" s="297">
        <f>SUM(C7,C9,C11,C13,C15,C17,C19)</f>
        <v>37</v>
      </c>
      <c r="D21" s="297">
        <f t="shared" si="9"/>
        <v>37</v>
      </c>
      <c r="E21" s="297">
        <f t="shared" si="9"/>
        <v>34</v>
      </c>
      <c r="F21" s="297">
        <f t="shared" si="9"/>
        <v>36</v>
      </c>
      <c r="G21" s="297">
        <f t="shared" si="9"/>
        <v>37</v>
      </c>
      <c r="H21" s="297">
        <f t="shared" si="9"/>
        <v>35</v>
      </c>
      <c r="I21" s="298">
        <f t="shared" si="9"/>
        <v>7</v>
      </c>
      <c r="J21" s="265">
        <f t="shared" si="1"/>
        <v>871</v>
      </c>
      <c r="K21" s="297">
        <f t="shared" si="9"/>
        <v>605</v>
      </c>
      <c r="L21" s="302">
        <f t="shared" si="9"/>
        <v>266</v>
      </c>
      <c r="M21" s="510">
        <f t="shared" si="2"/>
        <v>155</v>
      </c>
      <c r="N21" s="297">
        <f t="shared" si="9"/>
        <v>113</v>
      </c>
      <c r="O21" s="302">
        <f t="shared" si="9"/>
        <v>42</v>
      </c>
      <c r="P21" s="510">
        <f t="shared" si="3"/>
        <v>160</v>
      </c>
      <c r="Q21" s="297">
        <f t="shared" si="9"/>
        <v>120</v>
      </c>
      <c r="R21" s="302">
        <f t="shared" si="9"/>
        <v>40</v>
      </c>
      <c r="S21" s="510">
        <f t="shared" si="4"/>
        <v>137</v>
      </c>
      <c r="T21" s="297">
        <f t="shared" si="9"/>
        <v>97</v>
      </c>
      <c r="U21" s="302">
        <f t="shared" si="9"/>
        <v>40</v>
      </c>
      <c r="V21" s="510">
        <f t="shared" si="5"/>
        <v>148</v>
      </c>
      <c r="W21" s="297">
        <f t="shared" si="9"/>
        <v>99</v>
      </c>
      <c r="X21" s="302">
        <f t="shared" si="9"/>
        <v>49</v>
      </c>
      <c r="Y21" s="510">
        <f t="shared" si="8"/>
        <v>142</v>
      </c>
      <c r="Z21" s="297">
        <f t="shared" si="9"/>
        <v>88</v>
      </c>
      <c r="AA21" s="302">
        <f t="shared" si="9"/>
        <v>54</v>
      </c>
      <c r="AB21" s="510">
        <f t="shared" si="6"/>
        <v>129</v>
      </c>
      <c r="AC21" s="297">
        <f t="shared" si="9"/>
        <v>88</v>
      </c>
      <c r="AD21" s="303">
        <f t="shared" si="9"/>
        <v>41</v>
      </c>
    </row>
    <row r="22" spans="1:30" ht="11.25" customHeight="1" x14ac:dyDescent="0.2">
      <c r="A22" s="511"/>
      <c r="B22" s="163"/>
    </row>
    <row r="23" spans="1:30" ht="16.5" customHeight="1" thickBot="1" x14ac:dyDescent="0.25">
      <c r="A23" s="1071" t="s">
        <v>505</v>
      </c>
      <c r="B23" s="1071"/>
    </row>
    <row r="24" spans="1:30" ht="16.5" customHeight="1" x14ac:dyDescent="0.2">
      <c r="A24" s="1084" t="s">
        <v>79</v>
      </c>
      <c r="B24" s="1087" t="s">
        <v>506</v>
      </c>
      <c r="C24" s="1088"/>
      <c r="D24" s="1088"/>
      <c r="E24" s="1088"/>
      <c r="F24" s="1089"/>
      <c r="G24" s="1087" t="s">
        <v>507</v>
      </c>
      <c r="H24" s="1088"/>
      <c r="I24" s="1088"/>
      <c r="J24" s="1088"/>
      <c r="K24" s="1088"/>
      <c r="L24" s="1088"/>
      <c r="M24" s="1088"/>
      <c r="N24" s="1088"/>
      <c r="O24" s="1088"/>
      <c r="P24" s="1088"/>
      <c r="Q24" s="1088"/>
      <c r="R24" s="1090"/>
      <c r="S24" s="512"/>
    </row>
    <row r="25" spans="1:30" ht="16.5" customHeight="1" x14ac:dyDescent="0.2">
      <c r="A25" s="1085"/>
      <c r="B25" s="1091" t="s">
        <v>496</v>
      </c>
      <c r="C25" s="1081" t="s">
        <v>508</v>
      </c>
      <c r="D25" s="1093"/>
      <c r="E25" s="1049"/>
      <c r="F25" s="1094" t="s">
        <v>498</v>
      </c>
      <c r="G25" s="1096" t="s">
        <v>496</v>
      </c>
      <c r="H25" s="1093"/>
      <c r="I25" s="1097"/>
      <c r="J25" s="1098" t="s">
        <v>93</v>
      </c>
      <c r="K25" s="1093"/>
      <c r="L25" s="1097"/>
      <c r="M25" s="1098" t="s">
        <v>94</v>
      </c>
      <c r="N25" s="1093"/>
      <c r="O25" s="1097"/>
      <c r="P25" s="1098" t="s">
        <v>95</v>
      </c>
      <c r="Q25" s="1093"/>
      <c r="R25" s="1099"/>
      <c r="S25" s="512"/>
    </row>
    <row r="26" spans="1:30" ht="39.4" customHeight="1" x14ac:dyDescent="0.2">
      <c r="A26" s="1086"/>
      <c r="B26" s="1092"/>
      <c r="C26" s="242" t="s">
        <v>93</v>
      </c>
      <c r="D26" s="242" t="s">
        <v>94</v>
      </c>
      <c r="E26" s="242" t="s">
        <v>95</v>
      </c>
      <c r="F26" s="1095"/>
      <c r="G26" s="513" t="s">
        <v>99</v>
      </c>
      <c r="H26" s="501" t="s">
        <v>100</v>
      </c>
      <c r="I26" s="502" t="s">
        <v>101</v>
      </c>
      <c r="J26" s="244" t="s">
        <v>99</v>
      </c>
      <c r="K26" s="501" t="s">
        <v>100</v>
      </c>
      <c r="L26" s="503" t="s">
        <v>101</v>
      </c>
      <c r="M26" s="244" t="s">
        <v>99</v>
      </c>
      <c r="N26" s="501" t="s">
        <v>100</v>
      </c>
      <c r="O26" s="503" t="s">
        <v>101</v>
      </c>
      <c r="P26" s="243" t="s">
        <v>99</v>
      </c>
      <c r="Q26" s="501" t="s">
        <v>100</v>
      </c>
      <c r="R26" s="504" t="s">
        <v>101</v>
      </c>
      <c r="S26" s="514"/>
    </row>
    <row r="27" spans="1:30" s="93" customFormat="1" ht="16.5" customHeight="1" x14ac:dyDescent="0.2">
      <c r="A27" s="245"/>
      <c r="B27" s="246">
        <f>SUM(C27:F27)</f>
        <v>0</v>
      </c>
      <c r="C27" s="247">
        <f>[6]data!M24</f>
        <v>0</v>
      </c>
      <c r="D27" s="247">
        <f>[6]data!N24</f>
        <v>0</v>
      </c>
      <c r="E27" s="247">
        <f>[6]data!O24</f>
        <v>0</v>
      </c>
      <c r="F27" s="248">
        <f>[6]data!P24</f>
        <v>0</v>
      </c>
      <c r="G27" s="266">
        <f>SUM(H27:I27)</f>
        <v>0</v>
      </c>
      <c r="H27" s="249">
        <f>SUM(Q27,N27,K27)</f>
        <v>0</v>
      </c>
      <c r="I27" s="267">
        <f>SUM(R27,O27,L27)</f>
        <v>0</v>
      </c>
      <c r="J27" s="268">
        <f>SUM(K27:L27)</f>
        <v>0</v>
      </c>
      <c r="K27" s="247">
        <f>[6]data!Z24</f>
        <v>0</v>
      </c>
      <c r="L27" s="505">
        <f>[6]data!AA24</f>
        <v>0</v>
      </c>
      <c r="M27" s="268">
        <f>SUM(N27:O27)</f>
        <v>0</v>
      </c>
      <c r="N27" s="247">
        <f>[6]data!AB24</f>
        <v>0</v>
      </c>
      <c r="O27" s="505">
        <f>[6]data!AC24</f>
        <v>0</v>
      </c>
      <c r="P27" s="266">
        <f>SUM(Q27:R27)</f>
        <v>0</v>
      </c>
      <c r="Q27" s="247">
        <f>[6]data!AD24</f>
        <v>0</v>
      </c>
      <c r="R27" s="506">
        <f>[6]data!AE24</f>
        <v>0</v>
      </c>
      <c r="S27" s="269"/>
      <c r="Z27" s="269"/>
      <c r="AA27" s="269"/>
      <c r="AB27" s="269"/>
    </row>
    <row r="28" spans="1:30" s="93" customFormat="1" ht="16.5" customHeight="1" x14ac:dyDescent="0.2">
      <c r="A28" s="258" t="s">
        <v>499</v>
      </c>
      <c r="B28" s="270">
        <f>SUM(C28:F28)</f>
        <v>17</v>
      </c>
      <c r="C28" s="271">
        <f>[6]data!H24</f>
        <v>6</v>
      </c>
      <c r="D28" s="271">
        <f>[6]data!I24</f>
        <v>6</v>
      </c>
      <c r="E28" s="271">
        <f>[6]data!J24</f>
        <v>5</v>
      </c>
      <c r="F28" s="272">
        <f>[6]data!K24</f>
        <v>0</v>
      </c>
      <c r="G28" s="273">
        <f>SUM(H28:I28)</f>
        <v>72</v>
      </c>
      <c r="H28" s="271">
        <f>SUM(Q28,N28,K28)</f>
        <v>43</v>
      </c>
      <c r="I28" s="274">
        <f>SUM(R28,O28,L28)</f>
        <v>29</v>
      </c>
      <c r="J28" s="275">
        <f>SUM(K28:L28)</f>
        <v>26</v>
      </c>
      <c r="K28" s="271">
        <f>[6]data!S24</f>
        <v>18</v>
      </c>
      <c r="L28" s="276">
        <f>[6]data!T24</f>
        <v>8</v>
      </c>
      <c r="M28" s="275">
        <f>SUM(N28:O28)</f>
        <v>27</v>
      </c>
      <c r="N28" s="271">
        <f>[6]data!U24</f>
        <v>15</v>
      </c>
      <c r="O28" s="276">
        <f>[6]data!V24</f>
        <v>12</v>
      </c>
      <c r="P28" s="273">
        <f>SUM(Q28:R28)</f>
        <v>19</v>
      </c>
      <c r="Q28" s="271">
        <f>[6]data!W24</f>
        <v>10</v>
      </c>
      <c r="R28" s="277">
        <f>[6]data!X24</f>
        <v>9</v>
      </c>
    </row>
    <row r="29" spans="1:30" s="93" customFormat="1" ht="16.5" customHeight="1" x14ac:dyDescent="0.2">
      <c r="A29" s="278"/>
      <c r="B29" s="279">
        <f t="shared" ref="B29:B40" si="10">SUM(C29:F29)</f>
        <v>0</v>
      </c>
      <c r="C29" s="280">
        <f>[6]data!M31</f>
        <v>0</v>
      </c>
      <c r="D29" s="280">
        <f>[6]data!N31</f>
        <v>0</v>
      </c>
      <c r="E29" s="280">
        <f>[6]data!O31</f>
        <v>0</v>
      </c>
      <c r="F29" s="281">
        <f>[6]data!P31</f>
        <v>0</v>
      </c>
      <c r="G29" s="282">
        <f t="shared" ref="G29:G39" si="11">SUM(H29:I29)</f>
        <v>0</v>
      </c>
      <c r="H29" s="280">
        <f t="shared" ref="H29:I39" si="12">SUM(Q29,N29,K29)</f>
        <v>0</v>
      </c>
      <c r="I29" s="283">
        <f t="shared" si="12"/>
        <v>0</v>
      </c>
      <c r="J29" s="284">
        <f t="shared" ref="J29:J40" si="13">SUM(K29:L29)</f>
        <v>0</v>
      </c>
      <c r="K29" s="280">
        <f>[6]data!Z31</f>
        <v>0</v>
      </c>
      <c r="L29" s="285">
        <f>[6]data!AA31</f>
        <v>0</v>
      </c>
      <c r="M29" s="284">
        <f t="shared" ref="M29:M40" si="14">SUM(N29:O29)</f>
        <v>0</v>
      </c>
      <c r="N29" s="280">
        <f>[6]data!AB31</f>
        <v>0</v>
      </c>
      <c r="O29" s="285">
        <f>[6]data!AC31</f>
        <v>0</v>
      </c>
      <c r="P29" s="282">
        <f t="shared" ref="P29:P40" si="15">SUM(Q29:R29)</f>
        <v>0</v>
      </c>
      <c r="Q29" s="280">
        <f>[6]data!AD31</f>
        <v>0</v>
      </c>
      <c r="R29" s="286">
        <f>[6]data!AE31</f>
        <v>0</v>
      </c>
      <c r="Z29" s="269"/>
      <c r="AA29" s="269"/>
      <c r="AB29" s="269"/>
    </row>
    <row r="30" spans="1:30" s="93" customFormat="1" ht="16.5" customHeight="1" x14ac:dyDescent="0.2">
      <c r="A30" s="287" t="s">
        <v>151</v>
      </c>
      <c r="B30" s="253">
        <f t="shared" si="10"/>
        <v>12</v>
      </c>
      <c r="C30" s="254">
        <f>[6]data!H31</f>
        <v>3</v>
      </c>
      <c r="D30" s="254">
        <f>[6]data!I31</f>
        <v>5</v>
      </c>
      <c r="E30" s="254">
        <f>[6]data!J31</f>
        <v>4</v>
      </c>
      <c r="F30" s="288">
        <f>[6]data!K31</f>
        <v>0</v>
      </c>
      <c r="G30" s="289">
        <f t="shared" si="11"/>
        <v>51</v>
      </c>
      <c r="H30" s="254">
        <f t="shared" si="12"/>
        <v>35</v>
      </c>
      <c r="I30" s="290">
        <f t="shared" si="12"/>
        <v>16</v>
      </c>
      <c r="J30" s="291">
        <f t="shared" si="13"/>
        <v>14</v>
      </c>
      <c r="K30" s="254">
        <f>[6]data!S31</f>
        <v>9</v>
      </c>
      <c r="L30" s="255">
        <f>SUM([6]data!T31,[6]data!AA31)</f>
        <v>5</v>
      </c>
      <c r="M30" s="291">
        <f t="shared" si="14"/>
        <v>18</v>
      </c>
      <c r="N30" s="254">
        <f>SUM([6]data!U31,[6]data!AB31)</f>
        <v>14</v>
      </c>
      <c r="O30" s="255">
        <f>SUM([6]data!V31,[6]data!AC31)</f>
        <v>4</v>
      </c>
      <c r="P30" s="289">
        <f t="shared" si="15"/>
        <v>19</v>
      </c>
      <c r="Q30" s="254">
        <f>[6]data!W31</f>
        <v>12</v>
      </c>
      <c r="R30" s="257">
        <f>SUM([6]data!X31,[6]data!AE31)</f>
        <v>7</v>
      </c>
    </row>
    <row r="31" spans="1:30" s="93" customFormat="1" ht="16.5" customHeight="1" x14ac:dyDescent="0.2">
      <c r="A31" s="278"/>
      <c r="B31" s="279">
        <f t="shared" si="10"/>
        <v>2</v>
      </c>
      <c r="C31" s="280">
        <f>[6]data!M25</f>
        <v>0</v>
      </c>
      <c r="D31" s="280">
        <f>[6]data!N25</f>
        <v>0</v>
      </c>
      <c r="E31" s="280">
        <f>[6]data!O25</f>
        <v>1</v>
      </c>
      <c r="F31" s="281">
        <f>[6]data!P25</f>
        <v>1</v>
      </c>
      <c r="G31" s="282">
        <f t="shared" si="11"/>
        <v>4</v>
      </c>
      <c r="H31" s="280">
        <f t="shared" si="12"/>
        <v>2</v>
      </c>
      <c r="I31" s="283">
        <f t="shared" si="12"/>
        <v>2</v>
      </c>
      <c r="J31" s="284">
        <f t="shared" si="13"/>
        <v>1</v>
      </c>
      <c r="K31" s="280">
        <f>[6]data!Z25</f>
        <v>0</v>
      </c>
      <c r="L31" s="285">
        <f>[6]data!AA25</f>
        <v>1</v>
      </c>
      <c r="M31" s="284">
        <f t="shared" si="14"/>
        <v>0</v>
      </c>
      <c r="N31" s="280">
        <f>[6]data!AB25</f>
        <v>0</v>
      </c>
      <c r="O31" s="285">
        <f>[6]data!AC25</f>
        <v>0</v>
      </c>
      <c r="P31" s="282">
        <f t="shared" si="15"/>
        <v>3</v>
      </c>
      <c r="Q31" s="280">
        <f>[6]data!AD25</f>
        <v>2</v>
      </c>
      <c r="R31" s="286">
        <f>[6]data!AE25</f>
        <v>1</v>
      </c>
    </row>
    <row r="32" spans="1:30" s="93" customFormat="1" ht="16.5" customHeight="1" x14ac:dyDescent="0.2">
      <c r="A32" s="287" t="s">
        <v>500</v>
      </c>
      <c r="B32" s="253">
        <f t="shared" si="10"/>
        <v>14</v>
      </c>
      <c r="C32" s="254">
        <f>[6]data!H25</f>
        <v>5</v>
      </c>
      <c r="D32" s="254">
        <f>[6]data!I25</f>
        <v>3</v>
      </c>
      <c r="E32" s="254">
        <f>[6]data!J25</f>
        <v>4</v>
      </c>
      <c r="F32" s="288">
        <f>[6]data!K25</f>
        <v>2</v>
      </c>
      <c r="G32" s="289">
        <f t="shared" si="11"/>
        <v>64</v>
      </c>
      <c r="H32" s="254">
        <f t="shared" si="12"/>
        <v>40</v>
      </c>
      <c r="I32" s="290">
        <f t="shared" si="12"/>
        <v>24</v>
      </c>
      <c r="J32" s="291">
        <f t="shared" si="13"/>
        <v>27</v>
      </c>
      <c r="K32" s="254">
        <f>[6]data!S25</f>
        <v>19</v>
      </c>
      <c r="L32" s="255">
        <f>[6]data!T25</f>
        <v>8</v>
      </c>
      <c r="M32" s="291">
        <f t="shared" si="14"/>
        <v>19</v>
      </c>
      <c r="N32" s="254">
        <f>[6]data!U25</f>
        <v>7</v>
      </c>
      <c r="O32" s="255">
        <f>[6]data!V25</f>
        <v>12</v>
      </c>
      <c r="P32" s="289">
        <f t="shared" si="15"/>
        <v>18</v>
      </c>
      <c r="Q32" s="254">
        <f>[6]data!W25</f>
        <v>14</v>
      </c>
      <c r="R32" s="257">
        <f>[6]data!X25</f>
        <v>4</v>
      </c>
    </row>
    <row r="33" spans="1:19" s="93" customFormat="1" ht="16.5" customHeight="1" x14ac:dyDescent="0.2">
      <c r="A33" s="278"/>
      <c r="B33" s="279">
        <f t="shared" si="10"/>
        <v>1</v>
      </c>
      <c r="C33" s="280">
        <f>[6]data!M28</f>
        <v>0</v>
      </c>
      <c r="D33" s="280">
        <f>[6]data!N28</f>
        <v>1</v>
      </c>
      <c r="E33" s="280">
        <f>[6]data!O28</f>
        <v>0</v>
      </c>
      <c r="F33" s="281">
        <f>[6]data!P28</f>
        <v>0</v>
      </c>
      <c r="G33" s="282">
        <f t="shared" si="11"/>
        <v>2</v>
      </c>
      <c r="H33" s="280">
        <f t="shared" si="12"/>
        <v>1</v>
      </c>
      <c r="I33" s="283">
        <f t="shared" si="12"/>
        <v>1</v>
      </c>
      <c r="J33" s="284">
        <f t="shared" si="13"/>
        <v>0</v>
      </c>
      <c r="K33" s="280">
        <f>[6]data!Z28</f>
        <v>0</v>
      </c>
      <c r="L33" s="285">
        <f>[6]data!AA28</f>
        <v>0</v>
      </c>
      <c r="M33" s="284">
        <f t="shared" si="14"/>
        <v>2</v>
      </c>
      <c r="N33" s="280">
        <f>[6]data!AB28</f>
        <v>1</v>
      </c>
      <c r="O33" s="285">
        <f>[6]data!AC28</f>
        <v>1</v>
      </c>
      <c r="P33" s="282">
        <f t="shared" si="15"/>
        <v>0</v>
      </c>
      <c r="Q33" s="280">
        <f>[6]data!AD28</f>
        <v>0</v>
      </c>
      <c r="R33" s="286">
        <f>[6]data!AE28</f>
        <v>0</v>
      </c>
    </row>
    <row r="34" spans="1:19" s="93" customFormat="1" ht="16.5" customHeight="1" x14ac:dyDescent="0.2">
      <c r="A34" s="287" t="s">
        <v>501</v>
      </c>
      <c r="B34" s="253">
        <f t="shared" si="10"/>
        <v>16</v>
      </c>
      <c r="C34" s="254">
        <f>[6]data!H28</f>
        <v>6</v>
      </c>
      <c r="D34" s="254">
        <f>[6]data!I28</f>
        <v>4</v>
      </c>
      <c r="E34" s="254">
        <f>[6]data!J28</f>
        <v>6</v>
      </c>
      <c r="F34" s="288">
        <f>[6]data!K28</f>
        <v>0</v>
      </c>
      <c r="G34" s="289">
        <f t="shared" si="11"/>
        <v>39</v>
      </c>
      <c r="H34" s="254">
        <f t="shared" si="12"/>
        <v>18</v>
      </c>
      <c r="I34" s="290">
        <f t="shared" si="12"/>
        <v>21</v>
      </c>
      <c r="J34" s="291">
        <f t="shared" si="13"/>
        <v>14</v>
      </c>
      <c r="K34" s="254">
        <f>[6]data!S28</f>
        <v>4</v>
      </c>
      <c r="L34" s="255">
        <f>[6]data!T28</f>
        <v>10</v>
      </c>
      <c r="M34" s="291">
        <f t="shared" si="14"/>
        <v>11</v>
      </c>
      <c r="N34" s="254">
        <f>[6]data!U28</f>
        <v>5</v>
      </c>
      <c r="O34" s="255">
        <f>[6]data!V28</f>
        <v>6</v>
      </c>
      <c r="P34" s="289">
        <f t="shared" si="15"/>
        <v>14</v>
      </c>
      <c r="Q34" s="254">
        <f>[6]data!W28</f>
        <v>9</v>
      </c>
      <c r="R34" s="257">
        <f>[6]data!X28</f>
        <v>5</v>
      </c>
    </row>
    <row r="35" spans="1:19" s="93" customFormat="1" ht="16.5" customHeight="1" x14ac:dyDescent="0.2">
      <c r="A35" s="278"/>
      <c r="B35" s="279">
        <f t="shared" si="10"/>
        <v>0</v>
      </c>
      <c r="C35" s="280">
        <f>[6]data!M29</f>
        <v>0</v>
      </c>
      <c r="D35" s="280">
        <f>[6]data!N29</f>
        <v>0</v>
      </c>
      <c r="E35" s="280">
        <f>[6]data!O29</f>
        <v>0</v>
      </c>
      <c r="F35" s="281">
        <f>[6]data!P29</f>
        <v>0</v>
      </c>
      <c r="G35" s="282">
        <f t="shared" si="11"/>
        <v>0</v>
      </c>
      <c r="H35" s="280">
        <f t="shared" si="12"/>
        <v>0</v>
      </c>
      <c r="I35" s="283">
        <f t="shared" si="12"/>
        <v>0</v>
      </c>
      <c r="J35" s="284">
        <f t="shared" si="13"/>
        <v>0</v>
      </c>
      <c r="K35" s="280">
        <f>[6]data!Z29</f>
        <v>0</v>
      </c>
      <c r="L35" s="285">
        <f>[6]data!AA29</f>
        <v>0</v>
      </c>
      <c r="M35" s="284">
        <f t="shared" si="14"/>
        <v>0</v>
      </c>
      <c r="N35" s="280">
        <f>[6]data!AB29</f>
        <v>0</v>
      </c>
      <c r="O35" s="285">
        <f>[6]data!AC29</f>
        <v>0</v>
      </c>
      <c r="P35" s="282">
        <f t="shared" si="15"/>
        <v>0</v>
      </c>
      <c r="Q35" s="280">
        <f>[6]data!AD29</f>
        <v>0</v>
      </c>
      <c r="R35" s="286">
        <f>[6]data!AE29</f>
        <v>0</v>
      </c>
    </row>
    <row r="36" spans="1:19" s="93" customFormat="1" ht="16.5" customHeight="1" x14ac:dyDescent="0.2">
      <c r="A36" s="287" t="s">
        <v>502</v>
      </c>
      <c r="B36" s="253">
        <f t="shared" si="10"/>
        <v>25</v>
      </c>
      <c r="C36" s="254">
        <f>[6]data!H29</f>
        <v>8</v>
      </c>
      <c r="D36" s="254">
        <f>[6]data!I29</f>
        <v>8</v>
      </c>
      <c r="E36" s="254">
        <f>[6]data!J29</f>
        <v>9</v>
      </c>
      <c r="F36" s="288">
        <f>[6]data!K29</f>
        <v>0</v>
      </c>
      <c r="G36" s="289">
        <f t="shared" si="11"/>
        <v>112</v>
      </c>
      <c r="H36" s="254">
        <f t="shared" si="12"/>
        <v>80</v>
      </c>
      <c r="I36" s="290">
        <f t="shared" si="12"/>
        <v>32</v>
      </c>
      <c r="J36" s="291">
        <f t="shared" si="13"/>
        <v>36</v>
      </c>
      <c r="K36" s="254">
        <f>[6]data!S29</f>
        <v>27</v>
      </c>
      <c r="L36" s="255">
        <f>[6]data!T29</f>
        <v>9</v>
      </c>
      <c r="M36" s="291">
        <f t="shared" si="14"/>
        <v>39</v>
      </c>
      <c r="N36" s="254">
        <f>[6]data!U29</f>
        <v>28</v>
      </c>
      <c r="O36" s="255">
        <f>[6]data!V29</f>
        <v>11</v>
      </c>
      <c r="P36" s="289">
        <f t="shared" si="15"/>
        <v>37</v>
      </c>
      <c r="Q36" s="254">
        <f>[6]data!W29</f>
        <v>25</v>
      </c>
      <c r="R36" s="257">
        <f>[6]data!X29</f>
        <v>12</v>
      </c>
    </row>
    <row r="37" spans="1:19" s="93" customFormat="1" ht="16.5" customHeight="1" x14ac:dyDescent="0.2">
      <c r="A37" s="278"/>
      <c r="B37" s="259">
        <f t="shared" si="10"/>
        <v>0</v>
      </c>
      <c r="C37" s="262">
        <f>[6]data!M32</f>
        <v>0</v>
      </c>
      <c r="D37" s="262">
        <f>[6]data!N32</f>
        <v>0</v>
      </c>
      <c r="E37" s="262">
        <f>[6]data!O32</f>
        <v>0</v>
      </c>
      <c r="F37" s="292">
        <f>[6]data!P32</f>
        <v>0</v>
      </c>
      <c r="G37" s="293">
        <f t="shared" si="11"/>
        <v>0</v>
      </c>
      <c r="H37" s="262">
        <f t="shared" si="12"/>
        <v>0</v>
      </c>
      <c r="I37" s="294">
        <f t="shared" si="12"/>
        <v>0</v>
      </c>
      <c r="J37" s="295">
        <f t="shared" si="13"/>
        <v>0</v>
      </c>
      <c r="K37" s="262">
        <f>[6]data!Z32</f>
        <v>0</v>
      </c>
      <c r="L37" s="263">
        <f>[6]data!AA32</f>
        <v>0</v>
      </c>
      <c r="M37" s="295">
        <f t="shared" si="14"/>
        <v>0</v>
      </c>
      <c r="N37" s="262">
        <f>[6]data!AB32</f>
        <v>0</v>
      </c>
      <c r="O37" s="263">
        <f>[6]data!AC32</f>
        <v>0</v>
      </c>
      <c r="P37" s="293">
        <f t="shared" si="15"/>
        <v>0</v>
      </c>
      <c r="Q37" s="262">
        <f>[6]data!AD32</f>
        <v>0</v>
      </c>
      <c r="R37" s="296">
        <f>[6]data!AE32</f>
        <v>0</v>
      </c>
    </row>
    <row r="38" spans="1:19" s="93" customFormat="1" ht="16.5" customHeight="1" x14ac:dyDescent="0.2">
      <c r="A38" s="287" t="s">
        <v>503</v>
      </c>
      <c r="B38" s="253">
        <f t="shared" si="10"/>
        <v>20</v>
      </c>
      <c r="C38" s="254">
        <f>[6]data!H32</f>
        <v>6</v>
      </c>
      <c r="D38" s="254">
        <f>[6]data!I32</f>
        <v>7</v>
      </c>
      <c r="E38" s="254">
        <f>[6]data!J32</f>
        <v>7</v>
      </c>
      <c r="F38" s="288">
        <f>[6]data!K32</f>
        <v>0</v>
      </c>
      <c r="G38" s="289">
        <f t="shared" si="11"/>
        <v>95</v>
      </c>
      <c r="H38" s="254">
        <f t="shared" si="12"/>
        <v>71</v>
      </c>
      <c r="I38" s="290">
        <f t="shared" si="12"/>
        <v>24</v>
      </c>
      <c r="J38" s="291">
        <f t="shared" si="13"/>
        <v>27</v>
      </c>
      <c r="K38" s="254">
        <f>[6]data!S32</f>
        <v>18</v>
      </c>
      <c r="L38" s="255">
        <f>[6]data!T32</f>
        <v>9</v>
      </c>
      <c r="M38" s="291">
        <f t="shared" si="14"/>
        <v>31</v>
      </c>
      <c r="N38" s="254">
        <f>[6]data!U32</f>
        <v>24</v>
      </c>
      <c r="O38" s="255">
        <f>[6]data!V32</f>
        <v>7</v>
      </c>
      <c r="P38" s="289">
        <f t="shared" si="15"/>
        <v>37</v>
      </c>
      <c r="Q38" s="254">
        <f>[6]data!W32</f>
        <v>29</v>
      </c>
      <c r="R38" s="257">
        <f>[6]data!X32</f>
        <v>8</v>
      </c>
    </row>
    <row r="39" spans="1:19" s="93" customFormat="1" ht="16.5" customHeight="1" x14ac:dyDescent="0.2">
      <c r="A39" s="258"/>
      <c r="B39" s="259">
        <f t="shared" si="10"/>
        <v>2</v>
      </c>
      <c r="C39" s="262">
        <f>[6]data!M30</f>
        <v>1</v>
      </c>
      <c r="D39" s="262">
        <f>[6]data!N30</f>
        <v>0</v>
      </c>
      <c r="E39" s="262">
        <f>[6]data!O30</f>
        <v>0</v>
      </c>
      <c r="F39" s="292">
        <f>[6]data!P30</f>
        <v>1</v>
      </c>
      <c r="G39" s="293">
        <f t="shared" si="11"/>
        <v>6</v>
      </c>
      <c r="H39" s="262">
        <f t="shared" si="12"/>
        <v>2</v>
      </c>
      <c r="I39" s="294">
        <f t="shared" si="12"/>
        <v>4</v>
      </c>
      <c r="J39" s="295">
        <f t="shared" si="13"/>
        <v>4</v>
      </c>
      <c r="K39" s="262">
        <f>[6]data!Z30</f>
        <v>1</v>
      </c>
      <c r="L39" s="263">
        <f>[6]data!AA30</f>
        <v>3</v>
      </c>
      <c r="M39" s="295">
        <f t="shared" si="14"/>
        <v>1</v>
      </c>
      <c r="N39" s="262">
        <f>[6]data!AB30</f>
        <v>0</v>
      </c>
      <c r="O39" s="263">
        <f>[6]data!AC30</f>
        <v>1</v>
      </c>
      <c r="P39" s="293">
        <f t="shared" si="15"/>
        <v>1</v>
      </c>
      <c r="Q39" s="262">
        <f>[6]data!AD30</f>
        <v>1</v>
      </c>
      <c r="R39" s="296">
        <f>[6]data!AE30</f>
        <v>0</v>
      </c>
    </row>
    <row r="40" spans="1:19" s="93" customFormat="1" ht="16.5" customHeight="1" x14ac:dyDescent="0.2">
      <c r="A40" s="252" t="s">
        <v>504</v>
      </c>
      <c r="B40" s="253">
        <f t="shared" si="10"/>
        <v>8</v>
      </c>
      <c r="C40" s="254">
        <f>[6]data!H30</f>
        <v>3</v>
      </c>
      <c r="D40" s="254">
        <f>[6]data!I30</f>
        <v>2</v>
      </c>
      <c r="E40" s="254">
        <f>[6]data!J30</f>
        <v>2</v>
      </c>
      <c r="F40" s="288">
        <f>[6]data!K30</f>
        <v>1</v>
      </c>
      <c r="G40" s="289">
        <f>SUM(H40:I40)</f>
        <v>19</v>
      </c>
      <c r="H40" s="254">
        <f>SUM(Q40,N40,K40)</f>
        <v>9</v>
      </c>
      <c r="I40" s="290">
        <f>SUM(R40,O40,L40)</f>
        <v>10</v>
      </c>
      <c r="J40" s="291">
        <f t="shared" si="13"/>
        <v>9</v>
      </c>
      <c r="K40" s="254">
        <f>[6]data!S30</f>
        <v>2</v>
      </c>
      <c r="L40" s="255">
        <f>[6]data!T30</f>
        <v>7</v>
      </c>
      <c r="M40" s="291">
        <f t="shared" si="14"/>
        <v>3</v>
      </c>
      <c r="N40" s="254">
        <f>[6]data!U30</f>
        <v>1</v>
      </c>
      <c r="O40" s="255">
        <f>[6]data!V30</f>
        <v>2</v>
      </c>
      <c r="P40" s="289">
        <f t="shared" si="15"/>
        <v>7</v>
      </c>
      <c r="Q40" s="254">
        <f>[6]data!W30</f>
        <v>6</v>
      </c>
      <c r="R40" s="257">
        <f>[6]data!X30</f>
        <v>1</v>
      </c>
    </row>
    <row r="41" spans="1:19" s="93" customFormat="1" ht="16.5" customHeight="1" x14ac:dyDescent="0.2">
      <c r="A41" s="258"/>
      <c r="B41" s="279">
        <f>SUM(C41:F41)</f>
        <v>5</v>
      </c>
      <c r="C41" s="280">
        <f>SUM(C27,C29,C31,C33,C35,C37,C39)</f>
        <v>1</v>
      </c>
      <c r="D41" s="280">
        <f t="shared" ref="D41:R42" si="16">SUM(D27,D29,D31,D33,D35,D37,D39)</f>
        <v>1</v>
      </c>
      <c r="E41" s="280">
        <f t="shared" si="16"/>
        <v>1</v>
      </c>
      <c r="F41" s="281">
        <f>SUM(F27,F29,F31,F33,F35,F37,F39)</f>
        <v>2</v>
      </c>
      <c r="G41" s="282">
        <f t="shared" si="16"/>
        <v>12</v>
      </c>
      <c r="H41" s="280">
        <f t="shared" si="16"/>
        <v>5</v>
      </c>
      <c r="I41" s="283">
        <f t="shared" si="16"/>
        <v>7</v>
      </c>
      <c r="J41" s="284">
        <f>SUM(J27,J29,J31,J33,J35,J37,J39)</f>
        <v>5</v>
      </c>
      <c r="K41" s="280">
        <f t="shared" si="16"/>
        <v>1</v>
      </c>
      <c r="L41" s="285">
        <f t="shared" si="16"/>
        <v>4</v>
      </c>
      <c r="M41" s="284">
        <f>SUM(M27,M29,M31,M33,M35,M37,M39)</f>
        <v>3</v>
      </c>
      <c r="N41" s="280">
        <f t="shared" si="16"/>
        <v>1</v>
      </c>
      <c r="O41" s="285">
        <f t="shared" si="16"/>
        <v>2</v>
      </c>
      <c r="P41" s="282">
        <f>SUM(P27,P29,P31,P33,P35,P37,P39)</f>
        <v>4</v>
      </c>
      <c r="Q41" s="280">
        <f t="shared" si="16"/>
        <v>3</v>
      </c>
      <c r="R41" s="286">
        <f t="shared" si="16"/>
        <v>1</v>
      </c>
    </row>
    <row r="42" spans="1:19" s="93" customFormat="1" ht="16.5" customHeight="1" thickBot="1" x14ac:dyDescent="0.25">
      <c r="A42" s="509" t="s">
        <v>496</v>
      </c>
      <c r="B42" s="265">
        <f>SUM(C42:F42)</f>
        <v>112</v>
      </c>
      <c r="C42" s="297">
        <f>SUM(C28,C30,C32,C34,C36,C38,C40)</f>
        <v>37</v>
      </c>
      <c r="D42" s="297">
        <f t="shared" si="16"/>
        <v>35</v>
      </c>
      <c r="E42" s="297">
        <f t="shared" si="16"/>
        <v>37</v>
      </c>
      <c r="F42" s="298">
        <f t="shared" si="16"/>
        <v>3</v>
      </c>
      <c r="G42" s="299">
        <f t="shared" si="16"/>
        <v>452</v>
      </c>
      <c r="H42" s="297">
        <f t="shared" si="16"/>
        <v>296</v>
      </c>
      <c r="I42" s="300">
        <f t="shared" si="16"/>
        <v>156</v>
      </c>
      <c r="J42" s="301">
        <f>SUM(J28,J30,J32,J34,J36,J38,J40)</f>
        <v>153</v>
      </c>
      <c r="K42" s="297">
        <f t="shared" si="16"/>
        <v>97</v>
      </c>
      <c r="L42" s="302">
        <f t="shared" si="16"/>
        <v>56</v>
      </c>
      <c r="M42" s="301">
        <f>SUM(M28,M30,M32,M34,M36,M38,M40)</f>
        <v>148</v>
      </c>
      <c r="N42" s="297">
        <f t="shared" si="16"/>
        <v>94</v>
      </c>
      <c r="O42" s="302">
        <f t="shared" si="16"/>
        <v>54</v>
      </c>
      <c r="P42" s="299">
        <f>SUM(P28,P30,P32,P34,P36,P38,P40)</f>
        <v>151</v>
      </c>
      <c r="Q42" s="297">
        <f t="shared" si="16"/>
        <v>105</v>
      </c>
      <c r="R42" s="303">
        <f t="shared" si="16"/>
        <v>46</v>
      </c>
    </row>
    <row r="43" spans="1:19" ht="11.25" customHeight="1" x14ac:dyDescent="0.2">
      <c r="A43" s="511"/>
      <c r="B43" s="163"/>
    </row>
    <row r="44" spans="1:19" ht="16.5" customHeight="1" thickBot="1" x14ac:dyDescent="0.25">
      <c r="A44" s="1071" t="s">
        <v>509</v>
      </c>
      <c r="B44" s="1071"/>
    </row>
    <row r="45" spans="1:19" ht="16.5" customHeight="1" x14ac:dyDescent="0.2">
      <c r="A45" s="1052" t="s">
        <v>79</v>
      </c>
      <c r="B45" s="1072" t="s">
        <v>506</v>
      </c>
      <c r="C45" s="1073"/>
      <c r="D45" s="1073"/>
      <c r="E45" s="1073"/>
      <c r="F45" s="1074"/>
      <c r="G45" s="1075" t="s">
        <v>507</v>
      </c>
      <c r="H45" s="1073"/>
      <c r="I45" s="1073"/>
      <c r="J45" s="1073"/>
      <c r="K45" s="1073"/>
      <c r="L45" s="1073"/>
      <c r="M45" s="1073"/>
      <c r="N45" s="1073"/>
      <c r="O45" s="1073"/>
      <c r="P45" s="1073"/>
      <c r="Q45" s="1073"/>
      <c r="R45" s="1076"/>
      <c r="S45" s="512"/>
    </row>
    <row r="46" spans="1:19" ht="16.5" customHeight="1" x14ac:dyDescent="0.2">
      <c r="A46" s="1053"/>
      <c r="B46" s="1077" t="s">
        <v>496</v>
      </c>
      <c r="C46" s="1050" t="s">
        <v>508</v>
      </c>
      <c r="D46" s="1050"/>
      <c r="E46" s="1050"/>
      <c r="F46" s="1079" t="s">
        <v>498</v>
      </c>
      <c r="G46" s="1049" t="s">
        <v>496</v>
      </c>
      <c r="H46" s="1050"/>
      <c r="I46" s="1081"/>
      <c r="J46" s="1082" t="s">
        <v>93</v>
      </c>
      <c r="K46" s="1050"/>
      <c r="L46" s="1083"/>
      <c r="M46" s="1082" t="s">
        <v>94</v>
      </c>
      <c r="N46" s="1050"/>
      <c r="O46" s="1083"/>
      <c r="P46" s="1049" t="s">
        <v>95</v>
      </c>
      <c r="Q46" s="1050"/>
      <c r="R46" s="1051"/>
      <c r="S46" s="512"/>
    </row>
    <row r="47" spans="1:19" ht="39.4" customHeight="1" x14ac:dyDescent="0.2">
      <c r="A47" s="1053"/>
      <c r="B47" s="1078"/>
      <c r="C47" s="242" t="s">
        <v>93</v>
      </c>
      <c r="D47" s="242" t="s">
        <v>94</v>
      </c>
      <c r="E47" s="242" t="s">
        <v>95</v>
      </c>
      <c r="F47" s="1080"/>
      <c r="G47" s="513" t="s">
        <v>99</v>
      </c>
      <c r="H47" s="501" t="s">
        <v>100</v>
      </c>
      <c r="I47" s="502" t="s">
        <v>101</v>
      </c>
      <c r="J47" s="244" t="s">
        <v>99</v>
      </c>
      <c r="K47" s="501" t="s">
        <v>100</v>
      </c>
      <c r="L47" s="503" t="s">
        <v>101</v>
      </c>
      <c r="M47" s="244" t="s">
        <v>99</v>
      </c>
      <c r="N47" s="501" t="s">
        <v>100</v>
      </c>
      <c r="O47" s="503" t="s">
        <v>101</v>
      </c>
      <c r="P47" s="243" t="s">
        <v>99</v>
      </c>
      <c r="Q47" s="501" t="s">
        <v>100</v>
      </c>
      <c r="R47" s="504" t="s">
        <v>101</v>
      </c>
      <c r="S47" s="514"/>
    </row>
    <row r="48" spans="1:19" s="93" customFormat="1" ht="16.5" customHeight="1" x14ac:dyDescent="0.2">
      <c r="A48" s="245"/>
      <c r="B48" s="246">
        <f>SUM(C48:F48)</f>
        <v>0</v>
      </c>
      <c r="C48" s="247">
        <f>[6]data!M43</f>
        <v>0</v>
      </c>
      <c r="D48" s="247">
        <f>[6]data!N43</f>
        <v>0</v>
      </c>
      <c r="E48" s="247">
        <f>[6]data!O43</f>
        <v>0</v>
      </c>
      <c r="F48" s="248">
        <f>[6]data!P43</f>
        <v>0</v>
      </c>
      <c r="G48" s="266">
        <f>SUM(H48:I48)</f>
        <v>0</v>
      </c>
      <c r="H48" s="249">
        <f>SUM(Q48,N48,K48)</f>
        <v>0</v>
      </c>
      <c r="I48" s="267">
        <f>SUM(R48,O48,L48)</f>
        <v>0</v>
      </c>
      <c r="J48" s="268">
        <f>SUM(K48:L48)</f>
        <v>0</v>
      </c>
      <c r="K48" s="247">
        <f>[6]data!Z43</f>
        <v>0</v>
      </c>
      <c r="L48" s="505">
        <f>[6]data!AA43</f>
        <v>0</v>
      </c>
      <c r="M48" s="268">
        <f>SUM(N48:O48)</f>
        <v>0</v>
      </c>
      <c r="N48" s="247">
        <f>[6]data!AB43</f>
        <v>0</v>
      </c>
      <c r="O48" s="505">
        <f>[6]data!AC43</f>
        <v>0</v>
      </c>
      <c r="P48" s="266">
        <f>SUM(Q48:R48)</f>
        <v>0</v>
      </c>
      <c r="Q48" s="247">
        <f>[6]data!AD43</f>
        <v>0</v>
      </c>
      <c r="R48" s="506">
        <f>[6]data!AE43</f>
        <v>0</v>
      </c>
      <c r="S48" s="269"/>
    </row>
    <row r="49" spans="1:18" s="93" customFormat="1" ht="16.5" customHeight="1" x14ac:dyDescent="0.2">
      <c r="A49" s="258" t="s">
        <v>499</v>
      </c>
      <c r="B49" s="253">
        <f t="shared" ref="B49:B69" si="17">SUM(C49:F49)</f>
        <v>16</v>
      </c>
      <c r="C49" s="254">
        <f>[6]data!H43</f>
        <v>6</v>
      </c>
      <c r="D49" s="254">
        <f>[6]data!I43</f>
        <v>3</v>
      </c>
      <c r="E49" s="254">
        <f>[6]data!J43</f>
        <v>7</v>
      </c>
      <c r="F49" s="288">
        <f>[6]data!K43</f>
        <v>0</v>
      </c>
      <c r="G49" s="289">
        <f>SUM(H49:I49)</f>
        <v>81</v>
      </c>
      <c r="H49" s="254">
        <f>SUM(Q49,N49,K49)</f>
        <v>51</v>
      </c>
      <c r="I49" s="290">
        <f>SUM(R49,O49,L49)</f>
        <v>30</v>
      </c>
      <c r="J49" s="291">
        <f>SUM(K49:L49)</f>
        <v>33</v>
      </c>
      <c r="K49" s="254">
        <f>[6]data!S43</f>
        <v>18</v>
      </c>
      <c r="L49" s="255">
        <f>[6]data!T43</f>
        <v>15</v>
      </c>
      <c r="M49" s="291">
        <f>SUM(N49:O49)</f>
        <v>16</v>
      </c>
      <c r="N49" s="254">
        <f>[6]data!U43</f>
        <v>10</v>
      </c>
      <c r="O49" s="255">
        <f>[6]data!V43</f>
        <v>6</v>
      </c>
      <c r="P49" s="289">
        <f>SUM(Q49:R49)</f>
        <v>32</v>
      </c>
      <c r="Q49" s="254">
        <f>[6]data!W43</f>
        <v>23</v>
      </c>
      <c r="R49" s="257">
        <f>[6]data!X43</f>
        <v>9</v>
      </c>
    </row>
    <row r="50" spans="1:18" s="93" customFormat="1" ht="16.5" customHeight="1" x14ac:dyDescent="0.2">
      <c r="A50" s="304"/>
      <c r="B50" s="279">
        <f t="shared" si="17"/>
        <v>0</v>
      </c>
      <c r="C50" s="280">
        <f>[6]data!M50</f>
        <v>0</v>
      </c>
      <c r="D50" s="280">
        <f>[6]data!N50</f>
        <v>0</v>
      </c>
      <c r="E50" s="280">
        <f>[6]data!O50</f>
        <v>0</v>
      </c>
      <c r="F50" s="281">
        <f>[6]data!P50</f>
        <v>0</v>
      </c>
      <c r="G50" s="282">
        <f t="shared" ref="G50:G69" si="18">SUM(H50:I50)</f>
        <v>0</v>
      </c>
      <c r="H50" s="280">
        <f t="shared" ref="H50:I62" si="19">SUM(Q50,N50,K50)</f>
        <v>0</v>
      </c>
      <c r="I50" s="283">
        <f t="shared" si="19"/>
        <v>0</v>
      </c>
      <c r="J50" s="284">
        <f t="shared" ref="J50:J61" si="20">SUM(K50:L50)</f>
        <v>0</v>
      </c>
      <c r="K50" s="280">
        <f>[6]data!Z50</f>
        <v>0</v>
      </c>
      <c r="L50" s="285">
        <f>[6]data!AA50</f>
        <v>0</v>
      </c>
      <c r="M50" s="284">
        <f t="shared" ref="M50:M61" si="21">SUM(N50:O50)</f>
        <v>0</v>
      </c>
      <c r="N50" s="280">
        <f>[6]data!AB50</f>
        <v>0</v>
      </c>
      <c r="O50" s="285">
        <f>[6]data!AC50</f>
        <v>0</v>
      </c>
      <c r="P50" s="282">
        <f t="shared" ref="P50:P69" si="22">SUM(Q50:R50)</f>
        <v>0</v>
      </c>
      <c r="Q50" s="280">
        <f>[6]data!AD50</f>
        <v>0</v>
      </c>
      <c r="R50" s="286">
        <f>[6]data!AE50</f>
        <v>0</v>
      </c>
    </row>
    <row r="51" spans="1:18" s="93" customFormat="1" ht="16.5" customHeight="1" x14ac:dyDescent="0.2">
      <c r="A51" s="252" t="s">
        <v>151</v>
      </c>
      <c r="B51" s="253">
        <f t="shared" si="17"/>
        <v>8</v>
      </c>
      <c r="C51" s="254">
        <f>[6]data!H50</f>
        <v>3</v>
      </c>
      <c r="D51" s="254">
        <f>[6]data!I50</f>
        <v>2</v>
      </c>
      <c r="E51" s="254">
        <f>[6]data!J50</f>
        <v>3</v>
      </c>
      <c r="F51" s="288">
        <f>[6]data!K50</f>
        <v>0</v>
      </c>
      <c r="G51" s="289">
        <f t="shared" si="18"/>
        <v>38</v>
      </c>
      <c r="H51" s="254">
        <f t="shared" si="19"/>
        <v>23</v>
      </c>
      <c r="I51" s="290">
        <f t="shared" si="19"/>
        <v>15</v>
      </c>
      <c r="J51" s="291">
        <f t="shared" si="20"/>
        <v>15</v>
      </c>
      <c r="K51" s="254">
        <f>[6]data!S50</f>
        <v>10</v>
      </c>
      <c r="L51" s="255">
        <f>[6]data!T50</f>
        <v>5</v>
      </c>
      <c r="M51" s="291">
        <f t="shared" si="21"/>
        <v>9</v>
      </c>
      <c r="N51" s="254">
        <f>[6]data!U50</f>
        <v>4</v>
      </c>
      <c r="O51" s="255">
        <f>[6]data!V50</f>
        <v>5</v>
      </c>
      <c r="P51" s="289">
        <f t="shared" si="22"/>
        <v>14</v>
      </c>
      <c r="Q51" s="254">
        <f>[6]data!W50</f>
        <v>9</v>
      </c>
      <c r="R51" s="257">
        <f>[6]data!X50</f>
        <v>5</v>
      </c>
    </row>
    <row r="52" spans="1:18" s="93" customFormat="1" ht="16.5" customHeight="1" x14ac:dyDescent="0.2">
      <c r="A52" s="258"/>
      <c r="B52" s="279">
        <f>SUM(C52:F52)</f>
        <v>4</v>
      </c>
      <c r="C52" s="280">
        <f>[6]data!M44</f>
        <v>1</v>
      </c>
      <c r="D52" s="280">
        <f>[6]data!N44</f>
        <v>1</v>
      </c>
      <c r="E52" s="280">
        <f>[6]data!O44</f>
        <v>1</v>
      </c>
      <c r="F52" s="281">
        <f>[6]data!P44</f>
        <v>1</v>
      </c>
      <c r="G52" s="282">
        <f>SUM(H52:I52)</f>
        <v>10</v>
      </c>
      <c r="H52" s="280">
        <f>SUM(Q52,N52,K52)</f>
        <v>4</v>
      </c>
      <c r="I52" s="283">
        <f>SUM(R52,O52,L52)</f>
        <v>6</v>
      </c>
      <c r="J52" s="284">
        <f>SUM(K52:L52)</f>
        <v>3</v>
      </c>
      <c r="K52" s="280">
        <f>[6]data!Z44</f>
        <v>2</v>
      </c>
      <c r="L52" s="285">
        <f>[6]data!AA44</f>
        <v>1</v>
      </c>
      <c r="M52" s="284">
        <f>SUM(N52:O52)</f>
        <v>4</v>
      </c>
      <c r="N52" s="280">
        <f>[6]data!AB44</f>
        <v>1</v>
      </c>
      <c r="O52" s="285">
        <f>[6]data!AC44</f>
        <v>3</v>
      </c>
      <c r="P52" s="282">
        <f>SUM(Q52:R52)</f>
        <v>3</v>
      </c>
      <c r="Q52" s="280">
        <f>[6]data!AD44</f>
        <v>1</v>
      </c>
      <c r="R52" s="286">
        <f>[6]data!AE44</f>
        <v>2</v>
      </c>
    </row>
    <row r="53" spans="1:18" s="93" customFormat="1" ht="16.5" customHeight="1" x14ac:dyDescent="0.2">
      <c r="A53" s="258" t="s">
        <v>500</v>
      </c>
      <c r="B53" s="253">
        <f>SUM(C53:F53)</f>
        <v>17</v>
      </c>
      <c r="C53" s="254">
        <f>[6]data!H44</f>
        <v>6</v>
      </c>
      <c r="D53" s="254">
        <f>[6]data!I44</f>
        <v>6</v>
      </c>
      <c r="E53" s="254">
        <f>[6]data!J44</f>
        <v>4</v>
      </c>
      <c r="F53" s="288">
        <f>[6]data!K44</f>
        <v>1</v>
      </c>
      <c r="G53" s="289">
        <f>SUM(H53:I53)</f>
        <v>67</v>
      </c>
      <c r="H53" s="254">
        <f>SUM(Q53,N53,K53)</f>
        <v>39</v>
      </c>
      <c r="I53" s="290">
        <f>SUM(R53,O53,L53)</f>
        <v>28</v>
      </c>
      <c r="J53" s="291">
        <f>SUM(K53:L53)</f>
        <v>26</v>
      </c>
      <c r="K53" s="254">
        <f>[6]data!S44</f>
        <v>13</v>
      </c>
      <c r="L53" s="255">
        <f>[6]data!T44</f>
        <v>13</v>
      </c>
      <c r="M53" s="291">
        <f>SUM(N53:O53)</f>
        <v>22</v>
      </c>
      <c r="N53" s="254">
        <f>[6]data!U44</f>
        <v>12</v>
      </c>
      <c r="O53" s="255">
        <f>[6]data!V44</f>
        <v>10</v>
      </c>
      <c r="P53" s="289">
        <f>SUM(Q53:R53)</f>
        <v>19</v>
      </c>
      <c r="Q53" s="254">
        <f>[6]data!W44</f>
        <v>14</v>
      </c>
      <c r="R53" s="257">
        <f>[6]data!X44</f>
        <v>5</v>
      </c>
    </row>
    <row r="54" spans="1:18" s="93" customFormat="1" ht="16.5" customHeight="1" x14ac:dyDescent="0.2">
      <c r="A54" s="304"/>
      <c r="B54" s="279">
        <f t="shared" si="17"/>
        <v>2</v>
      </c>
      <c r="C54" s="280">
        <f>[6]data!M47</f>
        <v>0</v>
      </c>
      <c r="D54" s="280">
        <f>[6]data!N47</f>
        <v>1</v>
      </c>
      <c r="E54" s="280">
        <f>[6]data!O47</f>
        <v>1</v>
      </c>
      <c r="F54" s="281">
        <f>[6]data!P47</f>
        <v>0</v>
      </c>
      <c r="G54" s="282">
        <f t="shared" si="18"/>
        <v>4</v>
      </c>
      <c r="H54" s="280">
        <f t="shared" si="19"/>
        <v>4</v>
      </c>
      <c r="I54" s="283">
        <f t="shared" si="19"/>
        <v>0</v>
      </c>
      <c r="J54" s="284">
        <f t="shared" si="20"/>
        <v>0</v>
      </c>
      <c r="K54" s="280">
        <f>[6]data!Z47</f>
        <v>0</v>
      </c>
      <c r="L54" s="285">
        <f>[6]data!AA47</f>
        <v>0</v>
      </c>
      <c r="M54" s="284">
        <f t="shared" si="21"/>
        <v>3</v>
      </c>
      <c r="N54" s="280">
        <f>[6]data!AB47</f>
        <v>3</v>
      </c>
      <c r="O54" s="285">
        <f>[6]data!AC47</f>
        <v>0</v>
      </c>
      <c r="P54" s="282">
        <f t="shared" si="22"/>
        <v>1</v>
      </c>
      <c r="Q54" s="280">
        <f>[6]data!AD47</f>
        <v>1</v>
      </c>
      <c r="R54" s="286">
        <f>[6]data!AE47</f>
        <v>0</v>
      </c>
    </row>
    <row r="55" spans="1:18" s="93" customFormat="1" ht="16.5" customHeight="1" x14ac:dyDescent="0.2">
      <c r="A55" s="252" t="s">
        <v>501</v>
      </c>
      <c r="B55" s="253">
        <f t="shared" si="17"/>
        <v>16</v>
      </c>
      <c r="C55" s="254">
        <f>[6]data!H47</f>
        <v>3</v>
      </c>
      <c r="D55" s="254">
        <f>[6]data!I47</f>
        <v>7</v>
      </c>
      <c r="E55" s="254">
        <f>[6]data!J47</f>
        <v>6</v>
      </c>
      <c r="F55" s="288">
        <f>[6]data!K47</f>
        <v>0</v>
      </c>
      <c r="G55" s="289">
        <f t="shared" si="18"/>
        <v>43</v>
      </c>
      <c r="H55" s="254">
        <f t="shared" si="19"/>
        <v>30</v>
      </c>
      <c r="I55" s="290">
        <f t="shared" si="19"/>
        <v>13</v>
      </c>
      <c r="J55" s="291">
        <f t="shared" si="20"/>
        <v>8</v>
      </c>
      <c r="K55" s="254">
        <f>[6]data!S47</f>
        <v>4</v>
      </c>
      <c r="L55" s="255">
        <f>[6]data!T47</f>
        <v>4</v>
      </c>
      <c r="M55" s="291">
        <f t="shared" si="21"/>
        <v>22</v>
      </c>
      <c r="N55" s="254">
        <f>[6]data!U47</f>
        <v>15</v>
      </c>
      <c r="O55" s="255">
        <f>[6]data!V47</f>
        <v>7</v>
      </c>
      <c r="P55" s="289">
        <f t="shared" si="22"/>
        <v>13</v>
      </c>
      <c r="Q55" s="254">
        <f>[6]data!W47</f>
        <v>11</v>
      </c>
      <c r="R55" s="257">
        <f>[6]data!X47</f>
        <v>2</v>
      </c>
    </row>
    <row r="56" spans="1:18" s="93" customFormat="1" ht="16.5" customHeight="1" x14ac:dyDescent="0.2">
      <c r="A56" s="304"/>
      <c r="B56" s="279">
        <f t="shared" si="17"/>
        <v>0</v>
      </c>
      <c r="C56" s="280">
        <f>[6]data!M48</f>
        <v>0</v>
      </c>
      <c r="D56" s="280">
        <f>[6]data!N48</f>
        <v>0</v>
      </c>
      <c r="E56" s="280">
        <f>[6]data!O48</f>
        <v>0</v>
      </c>
      <c r="F56" s="281">
        <f>[6]data!P48</f>
        <v>0</v>
      </c>
      <c r="G56" s="282">
        <f t="shared" si="18"/>
        <v>0</v>
      </c>
      <c r="H56" s="280">
        <f t="shared" si="19"/>
        <v>0</v>
      </c>
      <c r="I56" s="283">
        <f t="shared" si="19"/>
        <v>0</v>
      </c>
      <c r="J56" s="284">
        <f t="shared" si="20"/>
        <v>0</v>
      </c>
      <c r="K56" s="280">
        <f>[6]data!Z48</f>
        <v>0</v>
      </c>
      <c r="L56" s="285">
        <f>[6]data!AA48</f>
        <v>0</v>
      </c>
      <c r="M56" s="284">
        <f t="shared" si="21"/>
        <v>0</v>
      </c>
      <c r="N56" s="280">
        <f>[6]data!AB48</f>
        <v>0</v>
      </c>
      <c r="O56" s="285">
        <f>[6]data!AC48</f>
        <v>0</v>
      </c>
      <c r="P56" s="282">
        <f t="shared" si="22"/>
        <v>0</v>
      </c>
      <c r="Q56" s="280">
        <f>[6]data!AD48</f>
        <v>0</v>
      </c>
      <c r="R56" s="286">
        <f>[6]data!AE48</f>
        <v>0</v>
      </c>
    </row>
    <row r="57" spans="1:18" s="93" customFormat="1" ht="16.5" customHeight="1" x14ac:dyDescent="0.2">
      <c r="A57" s="252" t="s">
        <v>502</v>
      </c>
      <c r="B57" s="253">
        <f t="shared" si="17"/>
        <v>18</v>
      </c>
      <c r="C57" s="254">
        <f>[6]data!H48</f>
        <v>5</v>
      </c>
      <c r="D57" s="254">
        <f>[6]data!I48</f>
        <v>7</v>
      </c>
      <c r="E57" s="254">
        <f>[6]data!J48</f>
        <v>6</v>
      </c>
      <c r="F57" s="288">
        <f>[6]data!K48</f>
        <v>0</v>
      </c>
      <c r="G57" s="289">
        <f t="shared" si="18"/>
        <v>95</v>
      </c>
      <c r="H57" s="254">
        <f t="shared" si="19"/>
        <v>61</v>
      </c>
      <c r="I57" s="290">
        <f t="shared" si="19"/>
        <v>34</v>
      </c>
      <c r="J57" s="291">
        <f t="shared" si="20"/>
        <v>24</v>
      </c>
      <c r="K57" s="254">
        <f>[6]data!S48</f>
        <v>15</v>
      </c>
      <c r="L57" s="255">
        <f>[6]data!T48</f>
        <v>9</v>
      </c>
      <c r="M57" s="291">
        <f t="shared" si="21"/>
        <v>39</v>
      </c>
      <c r="N57" s="254">
        <f>[6]data!U48</f>
        <v>22</v>
      </c>
      <c r="O57" s="255">
        <f>[6]data!V48</f>
        <v>17</v>
      </c>
      <c r="P57" s="289">
        <f t="shared" si="22"/>
        <v>32</v>
      </c>
      <c r="Q57" s="254">
        <f>[6]data!W48</f>
        <v>24</v>
      </c>
      <c r="R57" s="257">
        <f>[6]data!X48</f>
        <v>8</v>
      </c>
    </row>
    <row r="58" spans="1:18" s="93" customFormat="1" ht="16.5" customHeight="1" x14ac:dyDescent="0.2">
      <c r="A58" s="304"/>
      <c r="B58" s="279">
        <f t="shared" si="17"/>
        <v>0</v>
      </c>
      <c r="C58" s="280">
        <f>[6]data!M51</f>
        <v>0</v>
      </c>
      <c r="D58" s="280">
        <f>[6]data!N51</f>
        <v>0</v>
      </c>
      <c r="E58" s="280">
        <f>[6]data!O51</f>
        <v>0</v>
      </c>
      <c r="F58" s="281">
        <f>[6]data!P51</f>
        <v>0</v>
      </c>
      <c r="G58" s="282">
        <f t="shared" si="18"/>
        <v>0</v>
      </c>
      <c r="H58" s="280">
        <f t="shared" si="19"/>
        <v>0</v>
      </c>
      <c r="I58" s="283">
        <f t="shared" si="19"/>
        <v>0</v>
      </c>
      <c r="J58" s="284">
        <f t="shared" si="20"/>
        <v>0</v>
      </c>
      <c r="K58" s="280">
        <f>[6]data!Z51</f>
        <v>0</v>
      </c>
      <c r="L58" s="285">
        <f>[6]data!AA51</f>
        <v>0</v>
      </c>
      <c r="M58" s="284">
        <f t="shared" si="21"/>
        <v>0</v>
      </c>
      <c r="N58" s="280">
        <f>[6]data!AB51</f>
        <v>0</v>
      </c>
      <c r="O58" s="285">
        <f>[6]data!AC51</f>
        <v>0</v>
      </c>
      <c r="P58" s="282">
        <f t="shared" si="22"/>
        <v>0</v>
      </c>
      <c r="Q58" s="280">
        <f>[6]data!AD51</f>
        <v>0</v>
      </c>
      <c r="R58" s="286">
        <f>[6]data!AE51</f>
        <v>0</v>
      </c>
    </row>
    <row r="59" spans="1:18" s="93" customFormat="1" ht="16.5" customHeight="1" x14ac:dyDescent="0.2">
      <c r="A59" s="252" t="s">
        <v>503</v>
      </c>
      <c r="B59" s="253">
        <f t="shared" si="17"/>
        <v>20</v>
      </c>
      <c r="C59" s="254">
        <f>[6]data!H51</f>
        <v>5</v>
      </c>
      <c r="D59" s="254">
        <f>[6]data!I51</f>
        <v>8</v>
      </c>
      <c r="E59" s="254">
        <f>[6]data!J51</f>
        <v>7</v>
      </c>
      <c r="F59" s="288">
        <f>[6]data!K51</f>
        <v>0</v>
      </c>
      <c r="G59" s="289">
        <f t="shared" si="18"/>
        <v>119</v>
      </c>
      <c r="H59" s="254">
        <f t="shared" si="19"/>
        <v>79</v>
      </c>
      <c r="I59" s="290">
        <f t="shared" si="19"/>
        <v>40</v>
      </c>
      <c r="J59" s="291">
        <f t="shared" si="20"/>
        <v>33</v>
      </c>
      <c r="K59" s="254">
        <f>[6]data!S51</f>
        <v>18</v>
      </c>
      <c r="L59" s="255">
        <f>[6]data!T51</f>
        <v>15</v>
      </c>
      <c r="M59" s="291">
        <f t="shared" si="21"/>
        <v>43</v>
      </c>
      <c r="N59" s="254">
        <f>[6]data!U51</f>
        <v>32</v>
      </c>
      <c r="O59" s="255">
        <f>[6]data!V51</f>
        <v>11</v>
      </c>
      <c r="P59" s="289">
        <f>SUM(Q59:R59)</f>
        <v>43</v>
      </c>
      <c r="Q59" s="254">
        <f>[6]data!W51</f>
        <v>29</v>
      </c>
      <c r="R59" s="257">
        <f>[6]data!X51</f>
        <v>14</v>
      </c>
    </row>
    <row r="60" spans="1:18" s="93" customFormat="1" ht="16.5" customHeight="1" x14ac:dyDescent="0.2">
      <c r="A60" s="304"/>
      <c r="B60" s="279">
        <f>SUM(C60:F60)</f>
        <v>1</v>
      </c>
      <c r="C60" s="280">
        <f>[6]data!M49</f>
        <v>1</v>
      </c>
      <c r="D60" s="280">
        <f>[6]data!N49</f>
        <v>0</v>
      </c>
      <c r="E60" s="280">
        <f>[6]data!O49</f>
        <v>0</v>
      </c>
      <c r="F60" s="281">
        <f>[6]data!P49</f>
        <v>0</v>
      </c>
      <c r="G60" s="282">
        <f t="shared" si="18"/>
        <v>3</v>
      </c>
      <c r="H60" s="280">
        <f>SUM(Q60,N60,K60)</f>
        <v>1</v>
      </c>
      <c r="I60" s="283">
        <f t="shared" si="19"/>
        <v>2</v>
      </c>
      <c r="J60" s="284">
        <f t="shared" si="20"/>
        <v>3</v>
      </c>
      <c r="K60" s="280">
        <f>[6]data!Z49</f>
        <v>1</v>
      </c>
      <c r="L60" s="285">
        <f>[6]data!AA49</f>
        <v>2</v>
      </c>
      <c r="M60" s="284">
        <f t="shared" si="21"/>
        <v>0</v>
      </c>
      <c r="N60" s="280">
        <f>[6]data!AB49</f>
        <v>0</v>
      </c>
      <c r="O60" s="285">
        <f>[6]data!AC49</f>
        <v>0</v>
      </c>
      <c r="P60" s="282">
        <f t="shared" si="22"/>
        <v>0</v>
      </c>
      <c r="Q60" s="280">
        <f>[6]data!AD49</f>
        <v>0</v>
      </c>
      <c r="R60" s="286">
        <f>[6]data!AE49</f>
        <v>0</v>
      </c>
    </row>
    <row r="61" spans="1:18" s="93" customFormat="1" ht="16.5" customHeight="1" x14ac:dyDescent="0.2">
      <c r="A61" s="252" t="s">
        <v>504</v>
      </c>
      <c r="B61" s="253">
        <f t="shared" si="17"/>
        <v>11</v>
      </c>
      <c r="C61" s="254">
        <f>[6]data!H49</f>
        <v>4</v>
      </c>
      <c r="D61" s="254">
        <f>[6]data!I49</f>
        <v>2</v>
      </c>
      <c r="E61" s="254">
        <f>[6]data!J49</f>
        <v>5</v>
      </c>
      <c r="F61" s="288">
        <f>[6]data!K49</f>
        <v>0</v>
      </c>
      <c r="G61" s="289">
        <f t="shared" si="18"/>
        <v>27</v>
      </c>
      <c r="H61" s="254">
        <f t="shared" si="19"/>
        <v>16</v>
      </c>
      <c r="I61" s="290">
        <f t="shared" si="19"/>
        <v>11</v>
      </c>
      <c r="J61" s="291">
        <f t="shared" si="20"/>
        <v>10</v>
      </c>
      <c r="K61" s="254">
        <f>[6]data!S49</f>
        <v>4</v>
      </c>
      <c r="L61" s="255">
        <f>[6]data!T49</f>
        <v>6</v>
      </c>
      <c r="M61" s="291">
        <f t="shared" si="21"/>
        <v>6</v>
      </c>
      <c r="N61" s="254">
        <f>[6]data!U49</f>
        <v>3</v>
      </c>
      <c r="O61" s="255">
        <f>[6]data!V49</f>
        <v>3</v>
      </c>
      <c r="P61" s="289">
        <f t="shared" si="22"/>
        <v>11</v>
      </c>
      <c r="Q61" s="254">
        <f>[6]data!W49</f>
        <v>9</v>
      </c>
      <c r="R61" s="257">
        <f>[6]data!X49</f>
        <v>2</v>
      </c>
    </row>
    <row r="62" spans="1:18" s="93" customFormat="1" ht="15.95" customHeight="1" x14ac:dyDescent="0.2">
      <c r="A62" s="258"/>
      <c r="B62" s="279">
        <f t="shared" si="17"/>
        <v>0</v>
      </c>
      <c r="C62" s="280">
        <f>[6]data!M52</f>
        <v>0</v>
      </c>
      <c r="D62" s="280">
        <f>[6]data!N52</f>
        <v>0</v>
      </c>
      <c r="E62" s="280">
        <f>[6]data!O52</f>
        <v>0</v>
      </c>
      <c r="F62" s="281">
        <f>[6]data!P52</f>
        <v>0</v>
      </c>
      <c r="G62" s="282">
        <f t="shared" si="18"/>
        <v>0</v>
      </c>
      <c r="H62" s="280">
        <f t="shared" si="19"/>
        <v>0</v>
      </c>
      <c r="I62" s="283">
        <f t="shared" si="19"/>
        <v>0</v>
      </c>
      <c r="J62" s="284">
        <f t="shared" ref="J62:J69" si="23">SUM(K62:L62)</f>
        <v>0</v>
      </c>
      <c r="K62" s="280">
        <f>[6]data!Z52</f>
        <v>0</v>
      </c>
      <c r="L62" s="280">
        <f>[6]data!AA52</f>
        <v>0</v>
      </c>
      <c r="M62" s="284">
        <f t="shared" ref="M62:M69" si="24">SUM(N62:O62)</f>
        <v>0</v>
      </c>
      <c r="N62" s="280">
        <f>[6]data!AB52</f>
        <v>0</v>
      </c>
      <c r="O62" s="283">
        <f>[6]data!AC52</f>
        <v>0</v>
      </c>
      <c r="P62" s="515">
        <f t="shared" si="22"/>
        <v>0</v>
      </c>
      <c r="Q62" s="280">
        <f>[6]data!AD52</f>
        <v>0</v>
      </c>
      <c r="R62" s="286">
        <f>[6]data!AE52</f>
        <v>0</v>
      </c>
    </row>
    <row r="63" spans="1:18" s="93" customFormat="1" ht="16.5" customHeight="1" x14ac:dyDescent="0.2">
      <c r="A63" s="305" t="s">
        <v>510</v>
      </c>
      <c r="B63" s="253">
        <f t="shared" si="17"/>
        <v>12</v>
      </c>
      <c r="C63" s="254">
        <f>[6]data!H52</f>
        <v>4</v>
      </c>
      <c r="D63" s="254">
        <f>[6]data!I52</f>
        <v>4</v>
      </c>
      <c r="E63" s="254">
        <f>[6]data!J52</f>
        <v>4</v>
      </c>
      <c r="F63" s="290">
        <f>[6]data!K52</f>
        <v>0</v>
      </c>
      <c r="G63" s="516">
        <f t="shared" si="18"/>
        <v>114</v>
      </c>
      <c r="H63" s="254">
        <f>SUM(Q63,N63,K63)</f>
        <v>82</v>
      </c>
      <c r="I63" s="290">
        <f>SUM(R63,O63,L63)</f>
        <v>32</v>
      </c>
      <c r="J63" s="291">
        <f t="shared" si="23"/>
        <v>40</v>
      </c>
      <c r="K63" s="254">
        <f>[6]data!S52</f>
        <v>28</v>
      </c>
      <c r="L63" s="254">
        <f>[6]data!T52</f>
        <v>12</v>
      </c>
      <c r="M63" s="291">
        <f t="shared" si="24"/>
        <v>37</v>
      </c>
      <c r="N63" s="254">
        <f>[6]data!U52</f>
        <v>24</v>
      </c>
      <c r="O63" s="290">
        <f>[6]data!V52</f>
        <v>13</v>
      </c>
      <c r="P63" s="291">
        <f t="shared" si="22"/>
        <v>37</v>
      </c>
      <c r="Q63" s="254">
        <f>[6]data!W52</f>
        <v>30</v>
      </c>
      <c r="R63" s="257">
        <f>[6]data!X52</f>
        <v>7</v>
      </c>
    </row>
    <row r="64" spans="1:18" s="93" customFormat="1" ht="16.5" customHeight="1" x14ac:dyDescent="0.2">
      <c r="A64" s="349"/>
      <c r="B64" s="270">
        <f t="shared" si="17"/>
        <v>0</v>
      </c>
      <c r="C64" s="271">
        <f>[6]data!M53</f>
        <v>0</v>
      </c>
      <c r="D64" s="271">
        <f>[6]data!N53</f>
        <v>0</v>
      </c>
      <c r="E64" s="271">
        <f>[6]data!O53</f>
        <v>0</v>
      </c>
      <c r="F64" s="274">
        <f>[6]data!P53</f>
        <v>0</v>
      </c>
      <c r="G64" s="517">
        <f t="shared" si="18"/>
        <v>0</v>
      </c>
      <c r="H64" s="518">
        <f>SUM(Q64,N64,K64)</f>
        <v>0</v>
      </c>
      <c r="I64" s="519">
        <f>SUM(R64,O64,L64)</f>
        <v>0</v>
      </c>
      <c r="J64" s="515">
        <f t="shared" si="23"/>
        <v>0</v>
      </c>
      <c r="K64" s="518">
        <f>[6]data!Z53</f>
        <v>0</v>
      </c>
      <c r="L64" s="518">
        <f>[6]data!AA53</f>
        <v>0</v>
      </c>
      <c r="M64" s="515">
        <f t="shared" si="24"/>
        <v>0</v>
      </c>
      <c r="N64" s="518">
        <f>[6]data!AB53</f>
        <v>0</v>
      </c>
      <c r="O64" s="520">
        <f>[6]data!AC53</f>
        <v>0</v>
      </c>
      <c r="P64" s="273">
        <f t="shared" si="22"/>
        <v>0</v>
      </c>
      <c r="Q64" s="271">
        <f>[6]data!AD53</f>
        <v>0</v>
      </c>
      <c r="R64" s="277">
        <f>[6]data!AE53</f>
        <v>0</v>
      </c>
    </row>
    <row r="65" spans="1:30" s="93" customFormat="1" ht="16.5" customHeight="1" x14ac:dyDescent="0.2">
      <c r="A65" s="305" t="s">
        <v>552</v>
      </c>
      <c r="B65" s="253">
        <f t="shared" si="17"/>
        <v>14</v>
      </c>
      <c r="C65" s="254">
        <f>[6]data!H53</f>
        <v>5</v>
      </c>
      <c r="D65" s="254">
        <f>[6]data!I53</f>
        <v>4</v>
      </c>
      <c r="E65" s="254">
        <f>[6]data!J53</f>
        <v>5</v>
      </c>
      <c r="F65" s="290">
        <f>[6]data!K53</f>
        <v>0</v>
      </c>
      <c r="G65" s="516">
        <f t="shared" si="18"/>
        <v>133</v>
      </c>
      <c r="H65" s="254">
        <f t="shared" ref="H65:I68" si="25">SUM(Q65,N65,K65)</f>
        <v>107</v>
      </c>
      <c r="I65" s="290">
        <f t="shared" si="25"/>
        <v>26</v>
      </c>
      <c r="J65" s="291">
        <f t="shared" si="23"/>
        <v>50</v>
      </c>
      <c r="K65" s="254">
        <f>[6]data!S53</f>
        <v>45</v>
      </c>
      <c r="L65" s="254">
        <f>[6]data!T53</f>
        <v>5</v>
      </c>
      <c r="M65" s="291">
        <f t="shared" si="24"/>
        <v>34</v>
      </c>
      <c r="N65" s="254">
        <f>[6]data!U53</f>
        <v>23</v>
      </c>
      <c r="O65" s="255">
        <f>[6]data!V53</f>
        <v>11</v>
      </c>
      <c r="P65" s="289">
        <f t="shared" si="22"/>
        <v>49</v>
      </c>
      <c r="Q65" s="254">
        <f>[6]data!W53</f>
        <v>39</v>
      </c>
      <c r="R65" s="257">
        <f>[6]data!X53</f>
        <v>10</v>
      </c>
    </row>
    <row r="66" spans="1:30" s="93" customFormat="1" ht="16.5" customHeight="1" x14ac:dyDescent="0.2">
      <c r="A66" s="349"/>
      <c r="B66" s="270">
        <f t="shared" si="17"/>
        <v>0</v>
      </c>
      <c r="C66" s="271">
        <f>[6]data!M54</f>
        <v>0</v>
      </c>
      <c r="D66" s="271">
        <f>[6]data!N54</f>
        <v>0</v>
      </c>
      <c r="E66" s="271">
        <f>[6]data!O54</f>
        <v>0</v>
      </c>
      <c r="F66" s="274">
        <f>[6]data!P54</f>
        <v>0</v>
      </c>
      <c r="G66" s="517">
        <f t="shared" si="18"/>
        <v>0</v>
      </c>
      <c r="H66" s="271">
        <f t="shared" si="25"/>
        <v>0</v>
      </c>
      <c r="I66" s="274">
        <f t="shared" si="25"/>
        <v>0</v>
      </c>
      <c r="J66" s="275">
        <f t="shared" si="23"/>
        <v>0</v>
      </c>
      <c r="K66" s="271">
        <f>[6]data!Z54</f>
        <v>0</v>
      </c>
      <c r="L66" s="271">
        <f>[6]data!AA54</f>
        <v>0</v>
      </c>
      <c r="M66" s="275">
        <f>SUM(N66:O66)</f>
        <v>0</v>
      </c>
      <c r="N66" s="271">
        <f>[6]data!AB54</f>
        <v>0</v>
      </c>
      <c r="O66" s="276">
        <f>[6]data!AC54</f>
        <v>0</v>
      </c>
      <c r="P66" s="273">
        <f t="shared" si="22"/>
        <v>0</v>
      </c>
      <c r="Q66" s="271">
        <f>[6]data!AD54</f>
        <v>0</v>
      </c>
      <c r="R66" s="277">
        <f>[6]data!AE54</f>
        <v>0</v>
      </c>
    </row>
    <row r="67" spans="1:30" s="93" customFormat="1" ht="16.5" customHeight="1" x14ac:dyDescent="0.2">
      <c r="A67" s="349" t="s">
        <v>586</v>
      </c>
      <c r="B67" s="270">
        <f t="shared" si="17"/>
        <v>3</v>
      </c>
      <c r="C67" s="271">
        <f>[6]data!H54</f>
        <v>2</v>
      </c>
      <c r="D67" s="271">
        <f>[6]data!I54</f>
        <v>1</v>
      </c>
      <c r="E67" s="271">
        <f>[6]data!J54</f>
        <v>0</v>
      </c>
      <c r="F67" s="274">
        <f>[6]data!K54</f>
        <v>0</v>
      </c>
      <c r="G67" s="521">
        <f t="shared" si="18"/>
        <v>22</v>
      </c>
      <c r="H67" s="271">
        <f t="shared" si="25"/>
        <v>15</v>
      </c>
      <c r="I67" s="274">
        <f t="shared" si="25"/>
        <v>7</v>
      </c>
      <c r="J67" s="275">
        <f t="shared" si="23"/>
        <v>20</v>
      </c>
      <c r="K67" s="271">
        <f>[6]data!S54</f>
        <v>14</v>
      </c>
      <c r="L67" s="271">
        <f>[6]data!T54</f>
        <v>6</v>
      </c>
      <c r="M67" s="275">
        <f>SUM(N67:O67)</f>
        <v>2</v>
      </c>
      <c r="N67" s="271">
        <f>[6]data!U54</f>
        <v>1</v>
      </c>
      <c r="O67" s="276">
        <f>[6]data!V54</f>
        <v>1</v>
      </c>
      <c r="P67" s="273">
        <f t="shared" si="22"/>
        <v>0</v>
      </c>
      <c r="Q67" s="271">
        <f>[6]data!W54</f>
        <v>0</v>
      </c>
      <c r="R67" s="277">
        <f>[6]data!X54</f>
        <v>0</v>
      </c>
    </row>
    <row r="68" spans="1:30" s="93" customFormat="1" ht="16.5" customHeight="1" x14ac:dyDescent="0.2">
      <c r="A68" s="304"/>
      <c r="B68" s="279">
        <f t="shared" si="17"/>
        <v>7</v>
      </c>
      <c r="C68" s="280">
        <f t="shared" ref="C68:F69" si="26">SUM(C48,C50,C54,C56,C58,C60,C62,C52,C64,C66)</f>
        <v>2</v>
      </c>
      <c r="D68" s="280">
        <f t="shared" si="26"/>
        <v>2</v>
      </c>
      <c r="E68" s="280">
        <f t="shared" si="26"/>
        <v>2</v>
      </c>
      <c r="F68" s="281">
        <f t="shared" si="26"/>
        <v>1</v>
      </c>
      <c r="G68" s="282">
        <f t="shared" si="18"/>
        <v>17</v>
      </c>
      <c r="H68" s="280">
        <f t="shared" si="25"/>
        <v>9</v>
      </c>
      <c r="I68" s="283">
        <f t="shared" si="25"/>
        <v>8</v>
      </c>
      <c r="J68" s="284">
        <f t="shared" si="23"/>
        <v>6</v>
      </c>
      <c r="K68" s="280">
        <f>SUM(K50,K54,K56,K58,K60,K62,K48,K52,K64,K66)</f>
        <v>3</v>
      </c>
      <c r="L68" s="280">
        <f>SUM(L50,L54,L56,L58,L60,L62,L48,L52,L64,L66)</f>
        <v>3</v>
      </c>
      <c r="M68" s="284">
        <f t="shared" si="24"/>
        <v>7</v>
      </c>
      <c r="N68" s="280">
        <f>SUM(N50,N54,N56,N58,N60,N62,N48,N52,N64,N66)</f>
        <v>4</v>
      </c>
      <c r="O68" s="285">
        <f>SUM(O50,O54,O56,O58,O60,O62,O48,O52,O64,O66)</f>
        <v>3</v>
      </c>
      <c r="P68" s="282">
        <f t="shared" si="22"/>
        <v>4</v>
      </c>
      <c r="Q68" s="280">
        <f>SUM(Q50,Q54,Q56,Q58,Q60,Q62,Q48,Q52,Q64,Q66)</f>
        <v>2</v>
      </c>
      <c r="R68" s="286">
        <f>SUM(R50,R54,R56,R58,R60,R62,R48,R52,R64,R66)</f>
        <v>2</v>
      </c>
    </row>
    <row r="69" spans="1:30" s="93" customFormat="1" ht="16.5" customHeight="1" thickBot="1" x14ac:dyDescent="0.25">
      <c r="A69" s="509" t="s">
        <v>496</v>
      </c>
      <c r="B69" s="265">
        <f t="shared" si="17"/>
        <v>135</v>
      </c>
      <c r="C69" s="297">
        <f t="shared" si="26"/>
        <v>43</v>
      </c>
      <c r="D69" s="297">
        <f t="shared" si="26"/>
        <v>44</v>
      </c>
      <c r="E69" s="297">
        <f t="shared" si="26"/>
        <v>47</v>
      </c>
      <c r="F69" s="298">
        <f t="shared" si="26"/>
        <v>1</v>
      </c>
      <c r="G69" s="299">
        <f t="shared" si="18"/>
        <v>739</v>
      </c>
      <c r="H69" s="297">
        <f>SUM(Q69,N69,K69)</f>
        <v>503</v>
      </c>
      <c r="I69" s="300">
        <f>SUM(R69,O69,L69)</f>
        <v>236</v>
      </c>
      <c r="J69" s="301">
        <f t="shared" si="23"/>
        <v>259</v>
      </c>
      <c r="K69" s="297">
        <f>SUM(K49,K51,K55,K57,K59,K61,K63,K53,K65,K67)</f>
        <v>169</v>
      </c>
      <c r="L69" s="297">
        <f>SUM(L49,L51,L55,L57,L59,L61,L63,L53,L65,L67)</f>
        <v>90</v>
      </c>
      <c r="M69" s="301">
        <f t="shared" si="24"/>
        <v>230</v>
      </c>
      <c r="N69" s="297">
        <f>SUM(N49,N51,N55,N57,N59,N61,N63,N53,N65,N67)</f>
        <v>146</v>
      </c>
      <c r="O69" s="302">
        <f>SUM(O49,O51,O55,O57,O59,O61,O63,O53,O65,O67)</f>
        <v>84</v>
      </c>
      <c r="P69" s="299">
        <f t="shared" si="22"/>
        <v>250</v>
      </c>
      <c r="Q69" s="297">
        <f>SUM(Q49,Q51,Q55,Q57,Q59,Q61,Q63,Q53,Q65,Q67)</f>
        <v>188</v>
      </c>
      <c r="R69" s="303">
        <f>SUM(R49,R51,R55,R57,R59,R61,R63,R53,R65,R67)</f>
        <v>62</v>
      </c>
    </row>
    <row r="70" spans="1:30" ht="11.25" customHeight="1" x14ac:dyDescent="0.2">
      <c r="A70" s="511"/>
      <c r="B70" s="163"/>
    </row>
    <row r="71" spans="1:30" ht="20.25" customHeight="1" thickBot="1" x14ac:dyDescent="0.25">
      <c r="A71" s="241" t="s">
        <v>511</v>
      </c>
    </row>
    <row r="72" spans="1:30" ht="16.5" customHeight="1" x14ac:dyDescent="0.15">
      <c r="A72" s="1052" t="s">
        <v>79</v>
      </c>
      <c r="B72" s="1054" t="s">
        <v>506</v>
      </c>
      <c r="C72" s="1055"/>
      <c r="D72" s="1056"/>
      <c r="E72" s="1057" t="s">
        <v>512</v>
      </c>
      <c r="F72" s="1055"/>
      <c r="G72" s="1058"/>
    </row>
    <row r="73" spans="1:30" ht="16.5" customHeight="1" x14ac:dyDescent="0.15">
      <c r="A73" s="1053"/>
      <c r="B73" s="1059" t="s">
        <v>496</v>
      </c>
      <c r="C73" s="1061" t="s">
        <v>513</v>
      </c>
      <c r="D73" s="1063" t="s">
        <v>514</v>
      </c>
      <c r="E73" s="1065" t="s">
        <v>99</v>
      </c>
      <c r="F73" s="1067" t="s">
        <v>100</v>
      </c>
      <c r="G73" s="1069" t="s">
        <v>101</v>
      </c>
    </row>
    <row r="74" spans="1:30" ht="16.5" customHeight="1" x14ac:dyDescent="0.15">
      <c r="A74" s="1053"/>
      <c r="B74" s="1060"/>
      <c r="C74" s="1062"/>
      <c r="D74" s="1064"/>
      <c r="E74" s="1066"/>
      <c r="F74" s="1068"/>
      <c r="G74" s="1070"/>
    </row>
    <row r="75" spans="1:30" s="93" customFormat="1" ht="16.5" customHeight="1" x14ac:dyDescent="0.2">
      <c r="A75" s="522"/>
      <c r="B75" s="246">
        <f>SUM(C75:D75)</f>
        <v>0</v>
      </c>
      <c r="C75" s="249">
        <f t="shared" ref="C75:C88" si="27">SUM(C6:H6,C27:E27,C48:E48)</f>
        <v>0</v>
      </c>
      <c r="D75" s="523">
        <f t="shared" ref="D75:D88" si="28">SUM(I6,F27,F48)</f>
        <v>0</v>
      </c>
      <c r="E75" s="266">
        <f>SUM(F75:G75)</f>
        <v>0</v>
      </c>
      <c r="F75" s="249">
        <f t="shared" ref="F75:G88" si="29">SUM(K6,H27,H48)</f>
        <v>0</v>
      </c>
      <c r="G75" s="524">
        <f t="shared" si="29"/>
        <v>0</v>
      </c>
    </row>
    <row r="76" spans="1:30" s="93" customFormat="1" ht="16.5" customHeight="1" x14ac:dyDescent="0.2">
      <c r="A76" s="258" t="s">
        <v>499</v>
      </c>
      <c r="B76" s="270">
        <f>SUM(C76:D76)</f>
        <v>70</v>
      </c>
      <c r="C76" s="271">
        <f t="shared" si="27"/>
        <v>69</v>
      </c>
      <c r="D76" s="272">
        <f t="shared" si="28"/>
        <v>1</v>
      </c>
      <c r="E76" s="273">
        <f>SUM(F76:G76)</f>
        <v>315</v>
      </c>
      <c r="F76" s="271">
        <f t="shared" si="29"/>
        <v>207</v>
      </c>
      <c r="G76" s="277">
        <f t="shared" si="29"/>
        <v>108</v>
      </c>
    </row>
    <row r="77" spans="1:30" s="526" customFormat="1" ht="16.5" customHeight="1" x14ac:dyDescent="0.2">
      <c r="A77" s="525"/>
      <c r="B77" s="279">
        <f t="shared" ref="B77:B89" si="30">SUM(C77:D77)</f>
        <v>0</v>
      </c>
      <c r="C77" s="280">
        <f t="shared" si="27"/>
        <v>0</v>
      </c>
      <c r="D77" s="281">
        <f t="shared" si="28"/>
        <v>0</v>
      </c>
      <c r="E77" s="282">
        <f t="shared" ref="E77:E89" si="31">SUM(F77:G77)</f>
        <v>0</v>
      </c>
      <c r="F77" s="280">
        <f t="shared" si="29"/>
        <v>0</v>
      </c>
      <c r="G77" s="286">
        <f t="shared" si="29"/>
        <v>0</v>
      </c>
      <c r="H77" s="93"/>
      <c r="I77" s="93"/>
      <c r="J77" s="93"/>
      <c r="K77" s="93"/>
      <c r="L77" s="93"/>
      <c r="M77" s="93"/>
      <c r="N77" s="93"/>
      <c r="O77" s="93"/>
      <c r="P77" s="93"/>
      <c r="Q77" s="93"/>
      <c r="R77" s="93"/>
      <c r="S77" s="93"/>
      <c r="T77" s="93"/>
      <c r="U77" s="93"/>
      <c r="V77" s="93"/>
      <c r="W77" s="93"/>
      <c r="X77" s="93"/>
      <c r="Y77" s="93"/>
      <c r="Z77" s="93"/>
      <c r="AA77" s="93"/>
      <c r="AB77" s="93"/>
      <c r="AC77" s="93"/>
      <c r="AD77" s="93"/>
    </row>
    <row r="78" spans="1:30" s="526" customFormat="1" ht="16.5" customHeight="1" x14ac:dyDescent="0.2">
      <c r="A78" s="252" t="s">
        <v>151</v>
      </c>
      <c r="B78" s="253">
        <f>SUM(C78:D78)</f>
        <v>42</v>
      </c>
      <c r="C78" s="254">
        <f t="shared" si="27"/>
        <v>40</v>
      </c>
      <c r="D78" s="288">
        <f t="shared" si="28"/>
        <v>2</v>
      </c>
      <c r="E78" s="289">
        <f t="shared" si="31"/>
        <v>191</v>
      </c>
      <c r="F78" s="254">
        <f t="shared" si="29"/>
        <v>134</v>
      </c>
      <c r="G78" s="257">
        <f t="shared" si="29"/>
        <v>57</v>
      </c>
      <c r="H78" s="93"/>
      <c r="I78" s="93"/>
      <c r="J78" s="93"/>
      <c r="K78" s="93"/>
      <c r="L78" s="93"/>
      <c r="M78" s="93"/>
      <c r="N78" s="93"/>
      <c r="O78" s="93"/>
      <c r="P78" s="93"/>
      <c r="Q78" s="93"/>
      <c r="R78" s="93"/>
      <c r="S78" s="93"/>
      <c r="T78" s="93"/>
      <c r="U78" s="93"/>
      <c r="V78" s="93"/>
      <c r="W78" s="93"/>
      <c r="X78" s="93"/>
      <c r="Y78" s="93"/>
      <c r="Z78" s="93"/>
      <c r="AA78" s="93"/>
      <c r="AB78" s="93"/>
      <c r="AC78" s="93"/>
      <c r="AD78" s="93"/>
    </row>
    <row r="79" spans="1:30" s="526" customFormat="1" ht="16.5" customHeight="1" x14ac:dyDescent="0.2">
      <c r="A79" s="525"/>
      <c r="B79" s="279">
        <f t="shared" si="30"/>
        <v>7</v>
      </c>
      <c r="C79" s="280">
        <f t="shared" si="27"/>
        <v>4</v>
      </c>
      <c r="D79" s="281">
        <f t="shared" si="28"/>
        <v>3</v>
      </c>
      <c r="E79" s="282">
        <f>SUM(F79:G79)</f>
        <v>16</v>
      </c>
      <c r="F79" s="280">
        <f t="shared" si="29"/>
        <v>7</v>
      </c>
      <c r="G79" s="286">
        <f t="shared" si="29"/>
        <v>9</v>
      </c>
      <c r="H79" s="93"/>
      <c r="I79" s="93"/>
      <c r="J79" s="93"/>
      <c r="K79" s="93"/>
      <c r="L79" s="93"/>
      <c r="M79" s="93"/>
      <c r="N79" s="93"/>
      <c r="O79" s="93"/>
      <c r="P79" s="93"/>
      <c r="Q79" s="93"/>
      <c r="R79" s="93"/>
      <c r="S79" s="93"/>
      <c r="T79" s="93"/>
      <c r="U79" s="93"/>
      <c r="V79" s="93"/>
      <c r="W79" s="93"/>
      <c r="X79" s="93"/>
      <c r="Y79" s="93"/>
      <c r="Z79" s="93"/>
      <c r="AA79" s="93"/>
      <c r="AB79" s="93"/>
      <c r="AC79" s="93"/>
      <c r="AD79" s="93"/>
    </row>
    <row r="80" spans="1:30" s="526" customFormat="1" ht="16.5" customHeight="1" x14ac:dyDescent="0.2">
      <c r="A80" s="252" t="s">
        <v>500</v>
      </c>
      <c r="B80" s="253">
        <f t="shared" si="30"/>
        <v>61</v>
      </c>
      <c r="C80" s="254">
        <f t="shared" si="27"/>
        <v>57</v>
      </c>
      <c r="D80" s="288">
        <f t="shared" si="28"/>
        <v>4</v>
      </c>
      <c r="E80" s="289">
        <f>SUM(F80:G80)</f>
        <v>252</v>
      </c>
      <c r="F80" s="254">
        <f t="shared" si="29"/>
        <v>161</v>
      </c>
      <c r="G80" s="257">
        <f t="shared" si="29"/>
        <v>91</v>
      </c>
      <c r="H80" s="93"/>
      <c r="I80" s="93"/>
      <c r="J80" s="93"/>
      <c r="K80" s="93"/>
      <c r="L80" s="93"/>
      <c r="M80" s="93"/>
      <c r="N80" s="93"/>
      <c r="O80" s="93"/>
      <c r="P80" s="93"/>
      <c r="Q80" s="93"/>
      <c r="R80" s="93"/>
      <c r="S80" s="93"/>
      <c r="T80" s="93"/>
      <c r="U80" s="93"/>
      <c r="V80" s="93"/>
      <c r="W80" s="93"/>
      <c r="X80" s="93"/>
      <c r="Y80" s="93"/>
      <c r="Z80" s="93"/>
      <c r="AA80" s="93"/>
      <c r="AB80" s="93"/>
      <c r="AC80" s="93"/>
      <c r="AD80" s="93"/>
    </row>
    <row r="81" spans="1:30" s="527" customFormat="1" ht="16.5" customHeight="1" x14ac:dyDescent="0.2">
      <c r="A81" s="525"/>
      <c r="B81" s="279">
        <f t="shared" si="30"/>
        <v>9</v>
      </c>
      <c r="C81" s="280">
        <f t="shared" si="27"/>
        <v>8</v>
      </c>
      <c r="D81" s="281">
        <f t="shared" si="28"/>
        <v>1</v>
      </c>
      <c r="E81" s="282">
        <f t="shared" si="31"/>
        <v>22</v>
      </c>
      <c r="F81" s="280">
        <f t="shared" si="29"/>
        <v>14</v>
      </c>
      <c r="G81" s="286">
        <f t="shared" si="29"/>
        <v>8</v>
      </c>
      <c r="H81" s="93"/>
      <c r="I81" s="93"/>
      <c r="J81" s="93"/>
      <c r="K81" s="93"/>
      <c r="L81" s="93"/>
      <c r="M81" s="93"/>
      <c r="N81" s="93"/>
      <c r="O81" s="93"/>
      <c r="P81" s="93"/>
      <c r="Q81" s="93"/>
      <c r="R81" s="93"/>
      <c r="S81" s="93"/>
      <c r="T81" s="93"/>
      <c r="U81" s="93"/>
      <c r="V81" s="93"/>
      <c r="W81" s="93"/>
      <c r="X81" s="93"/>
      <c r="Y81" s="93"/>
      <c r="Z81" s="93"/>
      <c r="AA81" s="93"/>
      <c r="AB81" s="93"/>
      <c r="AC81" s="93"/>
      <c r="AD81" s="93"/>
    </row>
    <row r="82" spans="1:30" s="527" customFormat="1" ht="16.5" customHeight="1" x14ac:dyDescent="0.2">
      <c r="A82" s="252" t="s">
        <v>501</v>
      </c>
      <c r="B82" s="253">
        <f t="shared" si="30"/>
        <v>61</v>
      </c>
      <c r="C82" s="254">
        <f t="shared" si="27"/>
        <v>60</v>
      </c>
      <c r="D82" s="288">
        <f t="shared" si="28"/>
        <v>1</v>
      </c>
      <c r="E82" s="289">
        <f t="shared" si="31"/>
        <v>164</v>
      </c>
      <c r="F82" s="254">
        <f t="shared" si="29"/>
        <v>97</v>
      </c>
      <c r="G82" s="257">
        <f t="shared" si="29"/>
        <v>67</v>
      </c>
      <c r="H82" s="93"/>
      <c r="I82" s="93"/>
      <c r="J82" s="93"/>
      <c r="K82" s="93"/>
      <c r="L82" s="93"/>
      <c r="M82" s="93"/>
      <c r="N82" s="93"/>
      <c r="O82" s="93"/>
      <c r="P82" s="93"/>
      <c r="Q82" s="93"/>
      <c r="R82" s="93"/>
      <c r="S82" s="93"/>
      <c r="T82" s="93"/>
      <c r="U82" s="93"/>
      <c r="V82" s="93"/>
      <c r="W82" s="93"/>
      <c r="X82" s="93"/>
      <c r="Y82" s="93"/>
      <c r="Z82" s="93"/>
      <c r="AA82" s="93"/>
      <c r="AB82" s="93"/>
      <c r="AC82" s="93"/>
      <c r="AD82" s="93"/>
    </row>
    <row r="83" spans="1:30" s="528" customFormat="1" ht="16.5" customHeight="1" x14ac:dyDescent="0.2">
      <c r="A83" s="525"/>
      <c r="B83" s="279">
        <f t="shared" si="30"/>
        <v>0</v>
      </c>
      <c r="C83" s="280">
        <f t="shared" si="27"/>
        <v>0</v>
      </c>
      <c r="D83" s="281">
        <f t="shared" si="28"/>
        <v>0</v>
      </c>
      <c r="E83" s="282">
        <f t="shared" si="31"/>
        <v>0</v>
      </c>
      <c r="F83" s="280">
        <f t="shared" si="29"/>
        <v>0</v>
      </c>
      <c r="G83" s="286">
        <f t="shared" si="29"/>
        <v>0</v>
      </c>
      <c r="H83" s="93"/>
      <c r="I83" s="93"/>
      <c r="J83" s="93"/>
      <c r="K83" s="93"/>
      <c r="L83" s="93"/>
      <c r="M83" s="93"/>
      <c r="N83" s="93"/>
      <c r="O83" s="93"/>
      <c r="P83" s="93"/>
      <c r="Q83" s="93"/>
      <c r="R83" s="93"/>
      <c r="S83" s="93"/>
      <c r="T83" s="93"/>
      <c r="U83" s="93"/>
      <c r="V83" s="93"/>
      <c r="W83" s="93"/>
      <c r="X83" s="93"/>
      <c r="Y83" s="93"/>
      <c r="Z83" s="93"/>
      <c r="AA83" s="93"/>
      <c r="AB83" s="93"/>
      <c r="AC83" s="93"/>
      <c r="AD83" s="93"/>
    </row>
    <row r="84" spans="1:30" s="528" customFormat="1" ht="16.5" customHeight="1" x14ac:dyDescent="0.2">
      <c r="A84" s="252" t="s">
        <v>502</v>
      </c>
      <c r="B84" s="253">
        <f t="shared" si="30"/>
        <v>91</v>
      </c>
      <c r="C84" s="254">
        <f t="shared" si="27"/>
        <v>91</v>
      </c>
      <c r="D84" s="288">
        <f t="shared" si="28"/>
        <v>0</v>
      </c>
      <c r="E84" s="289">
        <f>SUM(F84:G84)</f>
        <v>410</v>
      </c>
      <c r="F84" s="254">
        <f t="shared" si="29"/>
        <v>288</v>
      </c>
      <c r="G84" s="257">
        <f t="shared" si="29"/>
        <v>122</v>
      </c>
      <c r="H84" s="93"/>
      <c r="I84" s="93"/>
      <c r="J84" s="93"/>
      <c r="K84" s="93"/>
      <c r="L84" s="93"/>
      <c r="M84" s="93"/>
      <c r="N84" s="93"/>
      <c r="O84" s="93"/>
      <c r="P84" s="93"/>
      <c r="Q84" s="93"/>
      <c r="R84" s="93"/>
      <c r="S84" s="93"/>
      <c r="T84" s="93"/>
      <c r="U84" s="93"/>
      <c r="V84" s="93"/>
      <c r="W84" s="93"/>
      <c r="X84" s="93"/>
      <c r="Y84" s="93"/>
      <c r="Z84" s="93"/>
      <c r="AA84" s="93"/>
      <c r="AB84" s="93"/>
      <c r="AC84" s="93"/>
      <c r="AD84" s="93"/>
    </row>
    <row r="85" spans="1:30" s="93" customFormat="1" ht="16.5" customHeight="1" x14ac:dyDescent="0.2">
      <c r="A85" s="525"/>
      <c r="B85" s="279">
        <f t="shared" si="30"/>
        <v>0</v>
      </c>
      <c r="C85" s="280">
        <f t="shared" si="27"/>
        <v>0</v>
      </c>
      <c r="D85" s="281">
        <f t="shared" si="28"/>
        <v>0</v>
      </c>
      <c r="E85" s="282">
        <f t="shared" si="31"/>
        <v>0</v>
      </c>
      <c r="F85" s="280">
        <f t="shared" si="29"/>
        <v>0</v>
      </c>
      <c r="G85" s="286">
        <f t="shared" si="29"/>
        <v>0</v>
      </c>
    </row>
    <row r="86" spans="1:30" s="93" customFormat="1" ht="16.5" customHeight="1" x14ac:dyDescent="0.2">
      <c r="A86" s="252" t="s">
        <v>503</v>
      </c>
      <c r="B86" s="253">
        <f t="shared" si="30"/>
        <v>73</v>
      </c>
      <c r="C86" s="254">
        <f t="shared" si="27"/>
        <v>73</v>
      </c>
      <c r="D86" s="288">
        <f t="shared" si="28"/>
        <v>0</v>
      </c>
      <c r="E86" s="289">
        <f t="shared" si="31"/>
        <v>355</v>
      </c>
      <c r="F86" s="254">
        <f t="shared" si="29"/>
        <v>261</v>
      </c>
      <c r="G86" s="257">
        <f t="shared" si="29"/>
        <v>94</v>
      </c>
    </row>
    <row r="87" spans="1:30" s="93" customFormat="1" ht="16.5" customHeight="1" x14ac:dyDescent="0.2">
      <c r="A87" s="529"/>
      <c r="B87" s="279">
        <f>SUM(C87:D87)</f>
        <v>6</v>
      </c>
      <c r="C87" s="280">
        <f t="shared" si="27"/>
        <v>3</v>
      </c>
      <c r="D87" s="281">
        <f t="shared" si="28"/>
        <v>3</v>
      </c>
      <c r="E87" s="282">
        <f>SUM(F87:G87)</f>
        <v>17</v>
      </c>
      <c r="F87" s="280">
        <f t="shared" si="29"/>
        <v>5</v>
      </c>
      <c r="G87" s="286">
        <f t="shared" si="29"/>
        <v>12</v>
      </c>
    </row>
    <row r="88" spans="1:30" s="93" customFormat="1" ht="16.5" customHeight="1" x14ac:dyDescent="0.2">
      <c r="A88" s="258" t="s">
        <v>504</v>
      </c>
      <c r="B88" s="253">
        <f>SUM(C88:D88)</f>
        <v>43</v>
      </c>
      <c r="C88" s="254">
        <f t="shared" si="27"/>
        <v>40</v>
      </c>
      <c r="D88" s="288">
        <f t="shared" si="28"/>
        <v>3</v>
      </c>
      <c r="E88" s="289">
        <f>SUM(F88:G88)</f>
        <v>106</v>
      </c>
      <c r="F88" s="254">
        <f t="shared" si="29"/>
        <v>52</v>
      </c>
      <c r="G88" s="257">
        <f t="shared" si="29"/>
        <v>54</v>
      </c>
    </row>
    <row r="89" spans="1:30" s="527" customFormat="1" ht="16.5" customHeight="1" x14ac:dyDescent="0.2">
      <c r="A89" s="525"/>
      <c r="B89" s="279">
        <f t="shared" si="30"/>
        <v>0</v>
      </c>
      <c r="C89" s="280">
        <f t="shared" ref="C89:C94" si="32">SUM(C62:E62)</f>
        <v>0</v>
      </c>
      <c r="D89" s="281">
        <f t="shared" ref="D89:D94" si="33">F62</f>
        <v>0</v>
      </c>
      <c r="E89" s="282">
        <f t="shared" si="31"/>
        <v>0</v>
      </c>
      <c r="F89" s="280">
        <f t="shared" ref="F89:G92" si="34">H62</f>
        <v>0</v>
      </c>
      <c r="G89" s="286">
        <f t="shared" si="34"/>
        <v>0</v>
      </c>
      <c r="H89" s="93"/>
      <c r="I89" s="93"/>
      <c r="J89" s="93"/>
      <c r="K89" s="93"/>
      <c r="L89" s="93"/>
      <c r="M89" s="93"/>
      <c r="N89" s="93"/>
      <c r="O89" s="93"/>
      <c r="P89" s="93"/>
      <c r="Q89" s="93"/>
      <c r="R89" s="93"/>
      <c r="S89" s="93"/>
      <c r="T89" s="93"/>
      <c r="U89" s="93"/>
      <c r="V89" s="93"/>
      <c r="W89" s="93"/>
      <c r="X89" s="93"/>
      <c r="Y89" s="93"/>
      <c r="Z89" s="93"/>
      <c r="AA89" s="93"/>
      <c r="AB89" s="93"/>
      <c r="AC89" s="93"/>
      <c r="AD89" s="93"/>
    </row>
    <row r="90" spans="1:30" s="527" customFormat="1" ht="16.5" customHeight="1" x14ac:dyDescent="0.2">
      <c r="A90" s="305" t="s">
        <v>510</v>
      </c>
      <c r="B90" s="253">
        <f t="shared" ref="B90:B96" si="35">SUM(C90:D90)</f>
        <v>12</v>
      </c>
      <c r="C90" s="254">
        <f t="shared" si="32"/>
        <v>12</v>
      </c>
      <c r="D90" s="288">
        <f t="shared" si="33"/>
        <v>0</v>
      </c>
      <c r="E90" s="289">
        <f t="shared" ref="E90:E96" si="36">SUM(F90:G90)</f>
        <v>114</v>
      </c>
      <c r="F90" s="254">
        <f t="shared" si="34"/>
        <v>82</v>
      </c>
      <c r="G90" s="257">
        <f t="shared" si="34"/>
        <v>32</v>
      </c>
      <c r="H90" s="93"/>
      <c r="I90" s="93"/>
      <c r="J90" s="93"/>
      <c r="K90" s="93"/>
      <c r="L90" s="93"/>
      <c r="M90" s="93"/>
      <c r="N90" s="93"/>
      <c r="O90" s="93"/>
      <c r="P90" s="93"/>
      <c r="Q90" s="93"/>
      <c r="R90" s="93"/>
      <c r="S90" s="93"/>
      <c r="T90" s="93"/>
      <c r="U90" s="93"/>
      <c r="V90" s="93"/>
      <c r="W90" s="93"/>
      <c r="X90" s="93"/>
      <c r="Y90" s="93"/>
      <c r="Z90" s="93"/>
      <c r="AA90" s="93"/>
      <c r="AB90" s="93"/>
      <c r="AC90" s="93"/>
      <c r="AD90" s="93"/>
    </row>
    <row r="91" spans="1:30" s="526" customFormat="1" ht="16.5" customHeight="1" x14ac:dyDescent="0.2">
      <c r="A91" s="530"/>
      <c r="B91" s="270">
        <f t="shared" si="35"/>
        <v>0</v>
      </c>
      <c r="C91" s="271">
        <f t="shared" si="32"/>
        <v>0</v>
      </c>
      <c r="D91" s="272">
        <f t="shared" si="33"/>
        <v>0</v>
      </c>
      <c r="E91" s="273">
        <f t="shared" si="36"/>
        <v>0</v>
      </c>
      <c r="F91" s="271">
        <f t="shared" si="34"/>
        <v>0</v>
      </c>
      <c r="G91" s="277">
        <f t="shared" si="34"/>
        <v>0</v>
      </c>
      <c r="H91" s="93"/>
      <c r="I91" s="93"/>
      <c r="J91" s="93"/>
      <c r="K91" s="93"/>
      <c r="L91" s="93"/>
      <c r="M91" s="93"/>
      <c r="N91" s="93"/>
      <c r="O91" s="93"/>
      <c r="P91" s="93"/>
      <c r="Q91" s="93"/>
      <c r="R91" s="93"/>
      <c r="S91" s="93"/>
      <c r="T91" s="93"/>
      <c r="U91" s="93"/>
      <c r="V91" s="93"/>
      <c r="W91" s="93"/>
      <c r="X91" s="93"/>
      <c r="Y91" s="93"/>
      <c r="Z91" s="93"/>
      <c r="AA91" s="93"/>
      <c r="AB91" s="93"/>
      <c r="AC91" s="93"/>
      <c r="AD91" s="93"/>
    </row>
    <row r="92" spans="1:30" s="526" customFormat="1" ht="16.5" customHeight="1" x14ac:dyDescent="0.2">
      <c r="A92" s="349" t="s">
        <v>552</v>
      </c>
      <c r="B92" s="270">
        <f t="shared" si="35"/>
        <v>14</v>
      </c>
      <c r="C92" s="271">
        <f t="shared" si="32"/>
        <v>14</v>
      </c>
      <c r="D92" s="272">
        <f t="shared" si="33"/>
        <v>0</v>
      </c>
      <c r="E92" s="273">
        <f t="shared" si="36"/>
        <v>133</v>
      </c>
      <c r="F92" s="271">
        <f t="shared" si="34"/>
        <v>107</v>
      </c>
      <c r="G92" s="277">
        <f t="shared" si="34"/>
        <v>26</v>
      </c>
      <c r="H92" s="93"/>
      <c r="I92" s="93"/>
      <c r="J92" s="93"/>
      <c r="K92" s="93"/>
      <c r="L92" s="93"/>
      <c r="M92" s="93"/>
      <c r="N92" s="93"/>
      <c r="O92" s="93"/>
      <c r="P92" s="93"/>
      <c r="Q92" s="93"/>
      <c r="R92" s="93"/>
      <c r="S92" s="93"/>
      <c r="T92" s="93"/>
      <c r="U92" s="93"/>
      <c r="V92" s="93"/>
      <c r="W92" s="93"/>
      <c r="X92" s="93"/>
      <c r="Y92" s="93"/>
      <c r="Z92" s="93"/>
      <c r="AA92" s="93"/>
      <c r="AB92" s="93"/>
      <c r="AC92" s="93"/>
      <c r="AD92" s="93"/>
    </row>
    <row r="93" spans="1:30" s="528" customFormat="1" ht="16.5" customHeight="1" x14ac:dyDescent="0.2">
      <c r="A93" s="531"/>
      <c r="B93" s="532">
        <f t="shared" si="35"/>
        <v>0</v>
      </c>
      <c r="C93" s="518">
        <f t="shared" si="32"/>
        <v>0</v>
      </c>
      <c r="D93" s="533">
        <f t="shared" si="33"/>
        <v>0</v>
      </c>
      <c r="E93" s="534">
        <f t="shared" si="36"/>
        <v>0</v>
      </c>
      <c r="F93" s="518">
        <f>H66</f>
        <v>0</v>
      </c>
      <c r="G93" s="535">
        <f>I66</f>
        <v>0</v>
      </c>
      <c r="H93" s="93"/>
      <c r="I93" s="93"/>
      <c r="J93" s="93"/>
      <c r="K93" s="93"/>
      <c r="L93" s="93"/>
      <c r="M93" s="93"/>
      <c r="N93" s="93"/>
      <c r="O93" s="93"/>
      <c r="P93" s="93"/>
      <c r="Q93" s="93"/>
      <c r="R93" s="93"/>
      <c r="S93" s="93"/>
      <c r="T93" s="93"/>
      <c r="U93" s="93"/>
      <c r="V93" s="93"/>
      <c r="W93" s="93"/>
      <c r="X93" s="93"/>
      <c r="Y93" s="93"/>
      <c r="Z93" s="93"/>
      <c r="AA93" s="93"/>
      <c r="AB93" s="93"/>
      <c r="AC93" s="93"/>
      <c r="AD93" s="93"/>
    </row>
    <row r="94" spans="1:30" s="528" customFormat="1" ht="16.5" customHeight="1" x14ac:dyDescent="0.2">
      <c r="A94" s="349" t="s">
        <v>587</v>
      </c>
      <c r="B94" s="270">
        <f t="shared" si="35"/>
        <v>3</v>
      </c>
      <c r="C94" s="271">
        <f t="shared" si="32"/>
        <v>3</v>
      </c>
      <c r="D94" s="272">
        <f t="shared" si="33"/>
        <v>0</v>
      </c>
      <c r="E94" s="273">
        <f t="shared" si="36"/>
        <v>22</v>
      </c>
      <c r="F94" s="271">
        <f>H67</f>
        <v>15</v>
      </c>
      <c r="G94" s="277">
        <f>I67</f>
        <v>7</v>
      </c>
      <c r="H94" s="93"/>
      <c r="I94" s="93"/>
      <c r="J94" s="93"/>
      <c r="K94" s="93"/>
      <c r="L94" s="93"/>
      <c r="M94" s="93"/>
      <c r="N94" s="93"/>
      <c r="O94" s="93"/>
      <c r="P94" s="93"/>
      <c r="Q94" s="93"/>
      <c r="R94" s="93"/>
      <c r="S94" s="93"/>
      <c r="T94" s="93"/>
      <c r="U94" s="93"/>
      <c r="V94" s="93"/>
      <c r="W94" s="93"/>
      <c r="X94" s="93"/>
      <c r="Y94" s="93"/>
      <c r="Z94" s="93"/>
      <c r="AA94" s="93"/>
      <c r="AB94" s="93"/>
      <c r="AC94" s="93"/>
      <c r="AD94" s="93"/>
    </row>
    <row r="95" spans="1:30" s="93" customFormat="1" ht="16.5" customHeight="1" x14ac:dyDescent="0.2">
      <c r="A95" s="304"/>
      <c r="B95" s="279">
        <f t="shared" si="35"/>
        <v>22</v>
      </c>
      <c r="C95" s="280">
        <f>SUM(C75,C77,C79,C81,C83,C85,C87,C89,C91,C93)</f>
        <v>15</v>
      </c>
      <c r="D95" s="281">
        <f>SUM(D75,D77,D79,D81,D83,D85,D87,D89,D91,D93)</f>
        <v>7</v>
      </c>
      <c r="E95" s="282">
        <f t="shared" si="36"/>
        <v>55</v>
      </c>
      <c r="F95" s="280">
        <f>SUM(F75,F77,F79,F81,F83,F85,F87,F89,F91,F93)</f>
        <v>26</v>
      </c>
      <c r="G95" s="286">
        <f>SUM(G75,G77,G79,G81,G83,G85,G87,G89,G91,G93)</f>
        <v>29</v>
      </c>
      <c r="I95" s="1047" t="s">
        <v>823</v>
      </c>
      <c r="J95" s="1047"/>
      <c r="K95" s="1047"/>
      <c r="L95" s="1047"/>
      <c r="M95" s="1047"/>
      <c r="N95" s="1047"/>
      <c r="O95" s="1047"/>
      <c r="P95" s="1047"/>
      <c r="Q95" s="1047"/>
      <c r="R95" s="1047"/>
      <c r="S95" s="1047"/>
      <c r="T95" s="1047"/>
      <c r="U95" s="1047"/>
      <c r="V95" s="1047"/>
    </row>
    <row r="96" spans="1:30" s="93" customFormat="1" ht="16.5" customHeight="1" thickBot="1" x14ac:dyDescent="0.25">
      <c r="A96" s="509" t="s">
        <v>496</v>
      </c>
      <c r="B96" s="265">
        <f t="shared" si="35"/>
        <v>470</v>
      </c>
      <c r="C96" s="297">
        <f>SUM(C76,C78,C80,C82,C84,C86,C88,C90,C92,C94)</f>
        <v>459</v>
      </c>
      <c r="D96" s="298">
        <f>SUM(D76,D78,D80,D82,D84,D86,D88,D90,D92,D94)</f>
        <v>11</v>
      </c>
      <c r="E96" s="536">
        <f t="shared" si="36"/>
        <v>2062</v>
      </c>
      <c r="F96" s="537">
        <f>SUM(F76,F78,F80,F82,F84,F86,F88,F90,F92,F94)</f>
        <v>1404</v>
      </c>
      <c r="G96" s="303">
        <f>SUM(G76,G78,G80,G82,G84,G86,G88,G90,G92,G94)</f>
        <v>658</v>
      </c>
      <c r="I96" s="1048"/>
      <c r="J96" s="1048"/>
      <c r="K96" s="1048"/>
      <c r="L96" s="1048"/>
      <c r="M96" s="1048"/>
      <c r="N96" s="1048"/>
      <c r="O96" s="1048"/>
      <c r="P96" s="1048"/>
      <c r="Q96" s="1048"/>
      <c r="R96" s="1048"/>
      <c r="S96" s="1048"/>
      <c r="T96" s="1048"/>
      <c r="U96" s="1048"/>
      <c r="V96" s="1048"/>
    </row>
  </sheetData>
  <mergeCells count="46">
    <mergeCell ref="A23:B23"/>
    <mergeCell ref="W2:AD2"/>
    <mergeCell ref="A3:A5"/>
    <mergeCell ref="B3:I3"/>
    <mergeCell ref="J3:AD3"/>
    <mergeCell ref="B4:B5"/>
    <mergeCell ref="C4:H4"/>
    <mergeCell ref="I4:I5"/>
    <mergeCell ref="J4:L4"/>
    <mergeCell ref="M4:O4"/>
    <mergeCell ref="P4:R4"/>
    <mergeCell ref="S4:U4"/>
    <mergeCell ref="V4:X4"/>
    <mergeCell ref="Y4:AA4"/>
    <mergeCell ref="AB4:AD4"/>
    <mergeCell ref="A24:A26"/>
    <mergeCell ref="B24:F24"/>
    <mergeCell ref="G24:R24"/>
    <mergeCell ref="B25:B26"/>
    <mergeCell ref="C25:E25"/>
    <mergeCell ref="F25:F26"/>
    <mergeCell ref="G25:I25"/>
    <mergeCell ref="J25:L25"/>
    <mergeCell ref="M25:O25"/>
    <mergeCell ref="P25:R25"/>
    <mergeCell ref="A44:B44"/>
    <mergeCell ref="A45:A47"/>
    <mergeCell ref="B45:F45"/>
    <mergeCell ref="G45:R45"/>
    <mergeCell ref="B46:B47"/>
    <mergeCell ref="C46:E46"/>
    <mergeCell ref="F46:F47"/>
    <mergeCell ref="G46:I46"/>
    <mergeCell ref="J46:L46"/>
    <mergeCell ref="M46:O46"/>
    <mergeCell ref="I95:V96"/>
    <mergeCell ref="P46:R46"/>
    <mergeCell ref="A72:A74"/>
    <mergeCell ref="B72:D72"/>
    <mergeCell ref="E72:G72"/>
    <mergeCell ref="B73:B74"/>
    <mergeCell ref="C73:C74"/>
    <mergeCell ref="D73:D74"/>
    <mergeCell ref="E73:E74"/>
    <mergeCell ref="F73:F74"/>
    <mergeCell ref="G73:G74"/>
  </mergeCells>
  <phoneticPr fontId="2"/>
  <pageMargins left="0.82677165354330717" right="0.23622047244094491" top="0.74803149606299213" bottom="0.74803149606299213" header="0.31496062992125984" footer="0.31496062992125984"/>
  <pageSetup paperSize="9" scale="4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2EB8-44CD-41B4-BE4C-D1B556FBCC63}">
  <sheetPr>
    <pageSetUpPr fitToPage="1"/>
  </sheetPr>
  <dimension ref="A1:Z55"/>
  <sheetViews>
    <sheetView topLeftCell="A20" zoomScale="130" zoomScaleNormal="130" workbookViewId="0">
      <selection activeCell="AC39" sqref="AC39"/>
    </sheetView>
  </sheetViews>
  <sheetFormatPr defaultRowHeight="13.5" x14ac:dyDescent="0.15"/>
  <cols>
    <col min="1" max="1" width="7.875" customWidth="1"/>
    <col min="2" max="2" width="6.75" customWidth="1"/>
    <col min="3" max="25" width="3.75" customWidth="1"/>
    <col min="26" max="26" width="4.125" customWidth="1"/>
  </cols>
  <sheetData>
    <row r="1" spans="1:25" s="811" customFormat="1" ht="24" customHeight="1" x14ac:dyDescent="0.15">
      <c r="A1" s="830" t="s">
        <v>611</v>
      </c>
      <c r="B1" s="61"/>
      <c r="C1" s="61"/>
      <c r="D1" s="61"/>
      <c r="E1" s="61"/>
      <c r="F1" s="61"/>
      <c r="G1" s="61"/>
    </row>
    <row r="2" spans="1:25" s="811" customFormat="1" ht="17.25" x14ac:dyDescent="0.15">
      <c r="A2" s="831" t="s">
        <v>873</v>
      </c>
      <c r="B2" s="61"/>
      <c r="D2" s="61"/>
      <c r="E2" s="61"/>
      <c r="F2" s="61"/>
      <c r="G2" s="61"/>
      <c r="Y2" s="818" t="s">
        <v>864</v>
      </c>
    </row>
    <row r="3" spans="1:25" s="811" customFormat="1" ht="14.25" x14ac:dyDescent="0.15">
      <c r="A3" s="829"/>
      <c r="B3" s="828"/>
    </row>
    <row r="4" spans="1:25" s="811" customFormat="1" ht="14.25" x14ac:dyDescent="0.15">
      <c r="A4" s="819" t="s">
        <v>874</v>
      </c>
      <c r="Y4" s="818"/>
    </row>
    <row r="5" spans="1:25" s="811" customFormat="1" ht="20.100000000000001" customHeight="1" x14ac:dyDescent="0.15">
      <c r="A5" s="915" t="s">
        <v>858</v>
      </c>
      <c r="B5" s="913"/>
      <c r="C5" s="1133" t="s">
        <v>857</v>
      </c>
      <c r="D5" s="1133"/>
      <c r="E5" s="1133"/>
      <c r="F5" s="1133"/>
      <c r="G5" s="1133"/>
      <c r="H5" s="1133"/>
      <c r="I5" s="1133"/>
      <c r="J5" s="1133"/>
      <c r="K5" s="1133"/>
      <c r="L5" s="1133"/>
      <c r="M5" s="1133"/>
      <c r="N5" s="1133"/>
      <c r="O5" s="1133"/>
      <c r="P5" s="1133" t="s">
        <v>856</v>
      </c>
      <c r="Q5" s="1133"/>
      <c r="R5" s="1133"/>
      <c r="S5" s="1133"/>
      <c r="T5" s="1133"/>
      <c r="U5" s="1133"/>
      <c r="V5" s="1133"/>
      <c r="W5" s="1139" t="s">
        <v>855</v>
      </c>
      <c r="X5" s="1133"/>
      <c r="Y5" s="1133"/>
    </row>
    <row r="6" spans="1:25" s="811" customFormat="1" ht="39.950000000000003" customHeight="1" x14ac:dyDescent="0.15">
      <c r="A6" s="915"/>
      <c r="B6" s="913"/>
      <c r="C6" s="1133" t="s">
        <v>844</v>
      </c>
      <c r="D6" s="1133"/>
      <c r="E6" s="1133"/>
      <c r="F6" s="1132" t="s">
        <v>854</v>
      </c>
      <c r="G6" s="1132" t="s">
        <v>853</v>
      </c>
      <c r="H6" s="1132" t="s">
        <v>852</v>
      </c>
      <c r="I6" s="1132" t="s">
        <v>851</v>
      </c>
      <c r="J6" s="1132" t="s">
        <v>850</v>
      </c>
      <c r="K6" s="1132" t="s">
        <v>849</v>
      </c>
      <c r="L6" s="1132" t="s">
        <v>848</v>
      </c>
      <c r="M6" s="1132" t="s">
        <v>847</v>
      </c>
      <c r="N6" s="1132" t="s">
        <v>846</v>
      </c>
      <c r="O6" s="1132" t="s">
        <v>845</v>
      </c>
      <c r="P6" s="1133" t="s">
        <v>844</v>
      </c>
      <c r="Q6" s="1133"/>
      <c r="R6" s="1133"/>
      <c r="S6" s="1136" t="s">
        <v>843</v>
      </c>
      <c r="T6" s="1132" t="s">
        <v>841</v>
      </c>
      <c r="U6" s="1132" t="s">
        <v>840</v>
      </c>
      <c r="V6" s="1132" t="s">
        <v>839</v>
      </c>
      <c r="W6" s="1133"/>
      <c r="X6" s="1133"/>
      <c r="Y6" s="1133"/>
    </row>
    <row r="7" spans="1:25" s="811" customFormat="1" ht="20.100000000000001" customHeight="1" x14ac:dyDescent="0.15">
      <c r="A7" s="915"/>
      <c r="B7" s="913"/>
      <c r="C7" s="827" t="s">
        <v>5</v>
      </c>
      <c r="D7" s="827" t="s">
        <v>3</v>
      </c>
      <c r="E7" s="827" t="s">
        <v>4</v>
      </c>
      <c r="F7" s="1132"/>
      <c r="G7" s="1132"/>
      <c r="H7" s="1132"/>
      <c r="I7" s="1132"/>
      <c r="J7" s="1132"/>
      <c r="K7" s="1132"/>
      <c r="L7" s="1132"/>
      <c r="M7" s="1132"/>
      <c r="N7" s="1132"/>
      <c r="O7" s="1132"/>
      <c r="P7" s="827" t="s">
        <v>5</v>
      </c>
      <c r="Q7" s="827" t="s">
        <v>3</v>
      </c>
      <c r="R7" s="827" t="s">
        <v>4</v>
      </c>
      <c r="S7" s="1137"/>
      <c r="T7" s="1132"/>
      <c r="U7" s="1132"/>
      <c r="V7" s="1132"/>
      <c r="W7" s="827" t="s">
        <v>5</v>
      </c>
      <c r="X7" s="827" t="s">
        <v>3</v>
      </c>
      <c r="Y7" s="827" t="s">
        <v>4</v>
      </c>
    </row>
    <row r="8" spans="1:25" s="811" customFormat="1" ht="20.100000000000001" customHeight="1" x14ac:dyDescent="0.15">
      <c r="A8" s="1134" t="s">
        <v>838</v>
      </c>
      <c r="B8" s="1135"/>
      <c r="C8" s="823">
        <v>4465</v>
      </c>
      <c r="D8" s="823">
        <v>1568</v>
      </c>
      <c r="E8" s="823">
        <v>2897</v>
      </c>
      <c r="F8" s="823">
        <v>144</v>
      </c>
      <c r="G8" s="823">
        <v>5</v>
      </c>
      <c r="H8" s="823">
        <v>170</v>
      </c>
      <c r="I8" s="823">
        <v>84</v>
      </c>
      <c r="J8" s="823">
        <v>22</v>
      </c>
      <c r="K8" s="823">
        <v>3399</v>
      </c>
      <c r="L8" s="823">
        <v>165</v>
      </c>
      <c r="M8" s="823">
        <v>16</v>
      </c>
      <c r="N8" s="823">
        <v>95</v>
      </c>
      <c r="O8" s="823">
        <v>365</v>
      </c>
      <c r="P8" s="824">
        <v>491</v>
      </c>
      <c r="Q8" s="823">
        <v>169</v>
      </c>
      <c r="R8" s="823">
        <v>322</v>
      </c>
      <c r="S8" s="823">
        <v>219</v>
      </c>
      <c r="T8" s="823">
        <v>8</v>
      </c>
      <c r="U8" s="823">
        <v>185</v>
      </c>
      <c r="V8" s="823">
        <v>79</v>
      </c>
      <c r="W8" s="823">
        <v>4956</v>
      </c>
      <c r="X8" s="823">
        <v>1737</v>
      </c>
      <c r="Y8" s="823">
        <v>3219</v>
      </c>
    </row>
    <row r="9" spans="1:25" s="811" customFormat="1" ht="20.100000000000001" customHeight="1" x14ac:dyDescent="0.15">
      <c r="A9" s="1134" t="s">
        <v>837</v>
      </c>
      <c r="B9" s="1135"/>
      <c r="C9" s="823">
        <v>4580</v>
      </c>
      <c r="D9" s="823">
        <v>1620</v>
      </c>
      <c r="E9" s="823">
        <v>2960</v>
      </c>
      <c r="F9" s="823">
        <v>143</v>
      </c>
      <c r="G9" s="823">
        <v>4</v>
      </c>
      <c r="H9" s="823">
        <v>175</v>
      </c>
      <c r="I9" s="823">
        <v>73</v>
      </c>
      <c r="J9" s="823">
        <v>23</v>
      </c>
      <c r="K9" s="823">
        <v>3495</v>
      </c>
      <c r="L9" s="823">
        <v>163</v>
      </c>
      <c r="M9" s="823">
        <v>14</v>
      </c>
      <c r="N9" s="823">
        <v>96</v>
      </c>
      <c r="O9" s="823">
        <v>394</v>
      </c>
      <c r="P9" s="824">
        <v>493</v>
      </c>
      <c r="Q9" s="823">
        <v>170</v>
      </c>
      <c r="R9" s="823">
        <v>323</v>
      </c>
      <c r="S9" s="823">
        <v>227</v>
      </c>
      <c r="T9" s="823">
        <v>9</v>
      </c>
      <c r="U9" s="823">
        <v>181</v>
      </c>
      <c r="V9" s="823">
        <v>76</v>
      </c>
      <c r="W9" s="823">
        <v>5073</v>
      </c>
      <c r="X9" s="823">
        <v>1790</v>
      </c>
      <c r="Y9" s="823">
        <v>3283</v>
      </c>
    </row>
    <row r="10" spans="1:25" s="811" customFormat="1" ht="20.100000000000001" customHeight="1" x14ac:dyDescent="0.15">
      <c r="A10" s="1134" t="s">
        <v>836</v>
      </c>
      <c r="B10" s="1135"/>
      <c r="C10" s="823">
        <v>4726</v>
      </c>
      <c r="D10" s="823">
        <v>1663</v>
      </c>
      <c r="E10" s="823">
        <v>3063</v>
      </c>
      <c r="F10" s="823">
        <v>144</v>
      </c>
      <c r="G10" s="823">
        <v>4</v>
      </c>
      <c r="H10" s="823">
        <v>178</v>
      </c>
      <c r="I10" s="823">
        <v>83</v>
      </c>
      <c r="J10" s="823">
        <v>27</v>
      </c>
      <c r="K10" s="823">
        <v>3636</v>
      </c>
      <c r="L10" s="823">
        <v>169</v>
      </c>
      <c r="M10" s="823">
        <v>19</v>
      </c>
      <c r="N10" s="823">
        <v>93</v>
      </c>
      <c r="O10" s="823">
        <v>373</v>
      </c>
      <c r="P10" s="824">
        <v>508</v>
      </c>
      <c r="Q10" s="823">
        <v>178</v>
      </c>
      <c r="R10" s="823">
        <v>330</v>
      </c>
      <c r="S10" s="823">
        <v>233</v>
      </c>
      <c r="T10" s="823">
        <v>18</v>
      </c>
      <c r="U10" s="823">
        <v>177</v>
      </c>
      <c r="V10" s="823">
        <v>80</v>
      </c>
      <c r="W10" s="823">
        <v>5234</v>
      </c>
      <c r="X10" s="823">
        <v>1841</v>
      </c>
      <c r="Y10" s="823">
        <v>3393</v>
      </c>
    </row>
    <row r="11" spans="1:25" s="811" customFormat="1" ht="20.100000000000001" customHeight="1" x14ac:dyDescent="0.15">
      <c r="A11" s="1134" t="s">
        <v>835</v>
      </c>
      <c r="B11" s="1135"/>
      <c r="C11" s="823">
        <f>D11+E11</f>
        <v>4902</v>
      </c>
      <c r="D11" s="823">
        <v>1715</v>
      </c>
      <c r="E11" s="823">
        <v>3187</v>
      </c>
      <c r="F11" s="823">
        <v>145</v>
      </c>
      <c r="G11" s="823">
        <v>5</v>
      </c>
      <c r="H11" s="823">
        <v>184</v>
      </c>
      <c r="I11" s="823">
        <v>94</v>
      </c>
      <c r="J11" s="823">
        <v>39</v>
      </c>
      <c r="K11" s="823">
        <v>3727</v>
      </c>
      <c r="L11" s="823">
        <v>165</v>
      </c>
      <c r="M11" s="823">
        <v>21</v>
      </c>
      <c r="N11" s="823">
        <v>88</v>
      </c>
      <c r="O11" s="823">
        <v>434</v>
      </c>
      <c r="P11" s="823">
        <v>510</v>
      </c>
      <c r="Q11" s="823">
        <v>184</v>
      </c>
      <c r="R11" s="823">
        <v>326</v>
      </c>
      <c r="S11" s="823">
        <v>249</v>
      </c>
      <c r="T11" s="823">
        <v>14</v>
      </c>
      <c r="U11" s="823">
        <v>165</v>
      </c>
      <c r="V11" s="823">
        <v>82</v>
      </c>
      <c r="W11" s="823">
        <v>5412</v>
      </c>
      <c r="X11" s="823">
        <v>1899</v>
      </c>
      <c r="Y11" s="823">
        <v>3513</v>
      </c>
    </row>
    <row r="12" spans="1:25" s="811" customFormat="1" ht="20.100000000000001" customHeight="1" x14ac:dyDescent="0.15">
      <c r="A12" s="1134" t="s">
        <v>834</v>
      </c>
      <c r="B12" s="1135"/>
      <c r="C12" s="823">
        <v>5057</v>
      </c>
      <c r="D12" s="823">
        <v>1770</v>
      </c>
      <c r="E12" s="823">
        <v>3287</v>
      </c>
      <c r="F12" s="823">
        <v>144</v>
      </c>
      <c r="G12" s="823">
        <v>3</v>
      </c>
      <c r="H12" s="823">
        <v>188</v>
      </c>
      <c r="I12" s="823">
        <v>100</v>
      </c>
      <c r="J12" s="823">
        <v>63</v>
      </c>
      <c r="K12" s="823">
        <v>3871</v>
      </c>
      <c r="L12" s="823">
        <v>164</v>
      </c>
      <c r="M12" s="823">
        <v>20</v>
      </c>
      <c r="N12" s="823">
        <v>91</v>
      </c>
      <c r="O12" s="823">
        <v>413</v>
      </c>
      <c r="P12" s="824">
        <v>511</v>
      </c>
      <c r="Q12" s="823">
        <v>189</v>
      </c>
      <c r="R12" s="823">
        <v>322</v>
      </c>
      <c r="S12" s="823">
        <v>257</v>
      </c>
      <c r="T12" s="823">
        <v>19</v>
      </c>
      <c r="U12" s="823">
        <v>154</v>
      </c>
      <c r="V12" s="823">
        <v>81</v>
      </c>
      <c r="W12" s="823">
        <v>5568</v>
      </c>
      <c r="X12" s="823">
        <v>1959</v>
      </c>
      <c r="Y12" s="823">
        <v>3609</v>
      </c>
    </row>
    <row r="13" spans="1:25" s="811" customFormat="1" ht="10.5" x14ac:dyDescent="0.15">
      <c r="A13" s="811" t="s">
        <v>863</v>
      </c>
    </row>
    <row r="14" spans="1:25" s="811" customFormat="1" ht="10.5" x14ac:dyDescent="0.15"/>
    <row r="15" spans="1:25" s="811" customFormat="1" ht="14.25" x14ac:dyDescent="0.15">
      <c r="A15" s="819" t="s">
        <v>875</v>
      </c>
      <c r="Y15" s="818"/>
    </row>
    <row r="16" spans="1:25" x14ac:dyDescent="0.15">
      <c r="A16" s="1116" t="s">
        <v>858</v>
      </c>
      <c r="B16" s="1129"/>
      <c r="C16" s="1113" t="s">
        <v>857</v>
      </c>
      <c r="D16" s="1113"/>
      <c r="E16" s="1113"/>
      <c r="F16" s="1113"/>
      <c r="G16" s="1113"/>
      <c r="H16" s="1113"/>
      <c r="I16" s="1113"/>
      <c r="J16" s="1113"/>
      <c r="K16" s="1113"/>
      <c r="L16" s="1113"/>
      <c r="M16" s="1113"/>
      <c r="N16" s="1113"/>
      <c r="O16" s="1113"/>
      <c r="P16" s="1113" t="s">
        <v>856</v>
      </c>
      <c r="Q16" s="1113"/>
      <c r="R16" s="1113"/>
      <c r="S16" s="1113"/>
      <c r="T16" s="1113"/>
      <c r="U16" s="1113"/>
      <c r="V16" s="1113"/>
      <c r="W16" s="1138" t="s">
        <v>855</v>
      </c>
      <c r="X16" s="1113"/>
      <c r="Y16" s="1113"/>
    </row>
    <row r="17" spans="1:26" ht="39.950000000000003" customHeight="1" x14ac:dyDescent="0.15">
      <c r="A17" s="1116"/>
      <c r="B17" s="1129"/>
      <c r="C17" s="1113" t="s">
        <v>844</v>
      </c>
      <c r="D17" s="1113"/>
      <c r="E17" s="1113"/>
      <c r="F17" s="1118" t="s">
        <v>854</v>
      </c>
      <c r="G17" s="1118" t="s">
        <v>853</v>
      </c>
      <c r="H17" s="1118" t="s">
        <v>852</v>
      </c>
      <c r="I17" s="1118" t="s">
        <v>851</v>
      </c>
      <c r="J17" s="1118" t="s">
        <v>850</v>
      </c>
      <c r="K17" s="1118" t="s">
        <v>849</v>
      </c>
      <c r="L17" s="1118" t="s">
        <v>848</v>
      </c>
      <c r="M17" s="1118" t="s">
        <v>847</v>
      </c>
      <c r="N17" s="1118" t="s">
        <v>846</v>
      </c>
      <c r="O17" s="1118" t="s">
        <v>845</v>
      </c>
      <c r="P17" s="1113" t="s">
        <v>844</v>
      </c>
      <c r="Q17" s="1113"/>
      <c r="R17" s="1113"/>
      <c r="S17" s="1114" t="s">
        <v>843</v>
      </c>
      <c r="T17" s="1118" t="s">
        <v>841</v>
      </c>
      <c r="U17" s="1118" t="s">
        <v>840</v>
      </c>
      <c r="V17" s="1118" t="s">
        <v>839</v>
      </c>
      <c r="W17" s="1113"/>
      <c r="X17" s="1113"/>
      <c r="Y17" s="1113"/>
    </row>
    <row r="18" spans="1:26" ht="20.100000000000001" customHeight="1" x14ac:dyDescent="0.15">
      <c r="A18" s="1116"/>
      <c r="B18" s="1129"/>
      <c r="C18" s="817" t="s">
        <v>5</v>
      </c>
      <c r="D18" s="817" t="s">
        <v>3</v>
      </c>
      <c r="E18" s="817" t="s">
        <v>4</v>
      </c>
      <c r="F18" s="1118"/>
      <c r="G18" s="1118"/>
      <c r="H18" s="1118"/>
      <c r="I18" s="1118"/>
      <c r="J18" s="1118"/>
      <c r="K18" s="1118"/>
      <c r="L18" s="1118"/>
      <c r="M18" s="1118"/>
      <c r="N18" s="1118"/>
      <c r="O18" s="1118"/>
      <c r="P18" s="817" t="s">
        <v>5</v>
      </c>
      <c r="Q18" s="817" t="s">
        <v>3</v>
      </c>
      <c r="R18" s="817" t="s">
        <v>4</v>
      </c>
      <c r="S18" s="1115"/>
      <c r="T18" s="1118"/>
      <c r="U18" s="1118"/>
      <c r="V18" s="1118"/>
      <c r="W18" s="817" t="s">
        <v>5</v>
      </c>
      <c r="X18" s="817" t="s">
        <v>3</v>
      </c>
      <c r="Y18" s="817" t="s">
        <v>4</v>
      </c>
    </row>
    <row r="19" spans="1:26" ht="20.100000000000001" customHeight="1" x14ac:dyDescent="0.15">
      <c r="A19" s="1130" t="s">
        <v>838</v>
      </c>
      <c r="B19" s="1131"/>
      <c r="C19" s="823">
        <v>2510</v>
      </c>
      <c r="D19" s="823">
        <v>1348</v>
      </c>
      <c r="E19" s="823">
        <v>1162</v>
      </c>
      <c r="F19" s="826">
        <v>65</v>
      </c>
      <c r="G19" s="826">
        <v>3</v>
      </c>
      <c r="H19" s="826">
        <v>82</v>
      </c>
      <c r="I19" s="826">
        <v>72</v>
      </c>
      <c r="J19" s="826">
        <v>22</v>
      </c>
      <c r="K19" s="825">
        <v>1880</v>
      </c>
      <c r="L19" s="826">
        <v>75</v>
      </c>
      <c r="M19" s="826">
        <v>15</v>
      </c>
      <c r="N19" s="826">
        <v>13</v>
      </c>
      <c r="O19" s="826">
        <v>283</v>
      </c>
      <c r="P19" s="826">
        <f>SUM(Q19:R19)</f>
        <v>161</v>
      </c>
      <c r="Q19" s="826">
        <v>98</v>
      </c>
      <c r="R19" s="826">
        <v>63</v>
      </c>
      <c r="S19" s="826">
        <v>93</v>
      </c>
      <c r="T19" s="823"/>
      <c r="U19" s="823"/>
      <c r="V19" s="826">
        <v>68</v>
      </c>
      <c r="W19" s="825">
        <f>SUM(X19:Y19)</f>
        <v>2671</v>
      </c>
      <c r="X19" s="825">
        <f>D19+Q19</f>
        <v>1446</v>
      </c>
      <c r="Y19" s="825">
        <f>E19+R19</f>
        <v>1225</v>
      </c>
    </row>
    <row r="20" spans="1:26" ht="20.100000000000001" customHeight="1" x14ac:dyDescent="0.15">
      <c r="A20" s="1130" t="s">
        <v>837</v>
      </c>
      <c r="B20" s="1131"/>
      <c r="C20" s="823">
        <v>2578</v>
      </c>
      <c r="D20" s="823">
        <v>1393</v>
      </c>
      <c r="E20" s="823">
        <v>1185</v>
      </c>
      <c r="F20" s="826">
        <v>66</v>
      </c>
      <c r="G20" s="826">
        <v>5</v>
      </c>
      <c r="H20" s="826">
        <v>82</v>
      </c>
      <c r="I20" s="826">
        <v>65</v>
      </c>
      <c r="J20" s="826">
        <v>22</v>
      </c>
      <c r="K20" s="825">
        <v>1956</v>
      </c>
      <c r="L20" s="826">
        <v>76</v>
      </c>
      <c r="M20" s="826">
        <v>13</v>
      </c>
      <c r="N20" s="826">
        <v>12</v>
      </c>
      <c r="O20" s="826">
        <v>281</v>
      </c>
      <c r="P20" s="826">
        <f>SUM(Q20:R20)</f>
        <v>164</v>
      </c>
      <c r="Q20" s="826">
        <v>97</v>
      </c>
      <c r="R20" s="826">
        <v>67</v>
      </c>
      <c r="S20" s="826">
        <v>98</v>
      </c>
      <c r="T20" s="823"/>
      <c r="U20" s="823"/>
      <c r="V20" s="826">
        <v>66</v>
      </c>
      <c r="W20" s="825">
        <f>SUM(X20:Y20)</f>
        <v>2742</v>
      </c>
      <c r="X20" s="825">
        <f>D20+Q20</f>
        <v>1490</v>
      </c>
      <c r="Y20" s="825">
        <f t="shared" ref="Y20:Y22" si="0">E20+R20</f>
        <v>1252</v>
      </c>
    </row>
    <row r="21" spans="1:26" ht="20.100000000000001" customHeight="1" x14ac:dyDescent="0.15">
      <c r="A21" s="1130" t="s">
        <v>836</v>
      </c>
      <c r="B21" s="1131"/>
      <c r="C21" s="823">
        <v>2658</v>
      </c>
      <c r="D21" s="823">
        <v>1420</v>
      </c>
      <c r="E21" s="823">
        <v>1238</v>
      </c>
      <c r="F21" s="826">
        <v>65</v>
      </c>
      <c r="G21" s="826">
        <v>7</v>
      </c>
      <c r="H21" s="826">
        <v>79</v>
      </c>
      <c r="I21" s="826">
        <v>63</v>
      </c>
      <c r="J21" s="826">
        <v>27</v>
      </c>
      <c r="K21" s="825">
        <v>2045</v>
      </c>
      <c r="L21" s="826">
        <v>78</v>
      </c>
      <c r="M21" s="826">
        <v>9</v>
      </c>
      <c r="N21" s="826">
        <v>12</v>
      </c>
      <c r="O21" s="826">
        <v>273</v>
      </c>
      <c r="P21" s="826">
        <f>SUM(Q21:R21)</f>
        <v>155</v>
      </c>
      <c r="Q21" s="826">
        <v>86</v>
      </c>
      <c r="R21" s="826">
        <v>69</v>
      </c>
      <c r="S21" s="826">
        <v>97</v>
      </c>
      <c r="T21" s="823"/>
      <c r="U21" s="823"/>
      <c r="V21" s="826">
        <v>58</v>
      </c>
      <c r="W21" s="825">
        <f>SUM(X21:Y21)</f>
        <v>2813</v>
      </c>
      <c r="X21" s="825">
        <f>D21+Q21</f>
        <v>1506</v>
      </c>
      <c r="Y21" s="825">
        <f t="shared" si="0"/>
        <v>1307</v>
      </c>
    </row>
    <row r="22" spans="1:26" ht="20.100000000000001" customHeight="1" x14ac:dyDescent="0.15">
      <c r="A22" s="1130" t="s">
        <v>835</v>
      </c>
      <c r="B22" s="1131"/>
      <c r="C22" s="823">
        <v>2764</v>
      </c>
      <c r="D22" s="823">
        <v>1464</v>
      </c>
      <c r="E22" s="823">
        <v>1300</v>
      </c>
      <c r="F22" s="826">
        <v>66</v>
      </c>
      <c r="G22" s="826">
        <v>4</v>
      </c>
      <c r="H22" s="826">
        <v>86</v>
      </c>
      <c r="I22" s="826">
        <v>59</v>
      </c>
      <c r="J22" s="826">
        <v>33</v>
      </c>
      <c r="K22" s="825">
        <v>2111</v>
      </c>
      <c r="L22" s="826">
        <v>78</v>
      </c>
      <c r="M22" s="826">
        <v>10</v>
      </c>
      <c r="N22" s="826">
        <v>12</v>
      </c>
      <c r="O22" s="826">
        <v>305</v>
      </c>
      <c r="P22" s="826">
        <f>SUM(Q22:R22)</f>
        <v>166</v>
      </c>
      <c r="Q22" s="826">
        <v>85</v>
      </c>
      <c r="R22" s="826">
        <v>81</v>
      </c>
      <c r="S22" s="826">
        <v>107</v>
      </c>
      <c r="T22" s="823">
        <v>1</v>
      </c>
      <c r="U22" s="823"/>
      <c r="V22" s="826">
        <v>58</v>
      </c>
      <c r="W22" s="825">
        <f>SUM(X22:Y22)</f>
        <v>2930</v>
      </c>
      <c r="X22" s="825">
        <f t="shared" ref="X22" si="1">D22+Q22</f>
        <v>1549</v>
      </c>
      <c r="Y22" s="825">
        <f t="shared" si="0"/>
        <v>1381</v>
      </c>
    </row>
    <row r="23" spans="1:26" ht="20.100000000000001" customHeight="1" x14ac:dyDescent="0.15">
      <c r="A23" s="1130" t="s">
        <v>834</v>
      </c>
      <c r="B23" s="1131"/>
      <c r="C23" s="823">
        <v>2805</v>
      </c>
      <c r="D23" s="823">
        <v>1465</v>
      </c>
      <c r="E23" s="823">
        <v>1340</v>
      </c>
      <c r="F23" s="823">
        <v>67</v>
      </c>
      <c r="G23" s="823">
        <v>2</v>
      </c>
      <c r="H23" s="823">
        <v>87</v>
      </c>
      <c r="I23" s="823">
        <v>65</v>
      </c>
      <c r="J23" s="823">
        <v>38</v>
      </c>
      <c r="K23" s="823">
        <v>2182</v>
      </c>
      <c r="L23" s="823">
        <v>82</v>
      </c>
      <c r="M23" s="823">
        <v>9</v>
      </c>
      <c r="N23" s="823">
        <v>12</v>
      </c>
      <c r="O23" s="823">
        <v>261</v>
      </c>
      <c r="P23" s="824">
        <v>169</v>
      </c>
      <c r="Q23" s="823">
        <v>84</v>
      </c>
      <c r="R23" s="823">
        <v>85</v>
      </c>
      <c r="S23" s="823">
        <v>109</v>
      </c>
      <c r="T23" s="823">
        <v>2</v>
      </c>
      <c r="U23" s="823"/>
      <c r="V23" s="823">
        <v>58</v>
      </c>
      <c r="W23" s="823">
        <v>2974</v>
      </c>
      <c r="X23" s="823">
        <v>1549</v>
      </c>
      <c r="Y23" s="823">
        <v>1425</v>
      </c>
    </row>
    <row r="25" spans="1:26" s="811" customFormat="1" ht="14.25" x14ac:dyDescent="0.15">
      <c r="A25" s="819" t="s">
        <v>862</v>
      </c>
      <c r="X25" s="822"/>
      <c r="Z25" s="821"/>
    </row>
    <row r="26" spans="1:26" ht="13.5" customHeight="1" x14ac:dyDescent="0.15">
      <c r="A26" s="1107" t="s">
        <v>861</v>
      </c>
      <c r="B26" s="1108"/>
      <c r="C26" s="1113" t="s">
        <v>857</v>
      </c>
      <c r="D26" s="1113"/>
      <c r="E26" s="1113"/>
      <c r="F26" s="1113"/>
      <c r="G26" s="1113"/>
      <c r="H26" s="1113"/>
      <c r="I26" s="1113"/>
      <c r="J26" s="1113"/>
      <c r="K26" s="1113"/>
      <c r="L26" s="1113"/>
      <c r="M26" s="1113"/>
      <c r="N26" s="1113"/>
      <c r="O26" s="1113"/>
      <c r="P26" s="1116" t="s">
        <v>856</v>
      </c>
      <c r="Q26" s="1117"/>
      <c r="R26" s="1117"/>
      <c r="S26" s="1117"/>
      <c r="T26" s="1117"/>
      <c r="U26" s="1117"/>
      <c r="V26" s="1123" t="s">
        <v>855</v>
      </c>
      <c r="W26" s="1124"/>
      <c r="X26" s="1125"/>
      <c r="Y26" s="820"/>
      <c r="Z26" s="820"/>
    </row>
    <row r="27" spans="1:26" ht="39.950000000000003" customHeight="1" x14ac:dyDescent="0.15">
      <c r="A27" s="1109"/>
      <c r="B27" s="1110"/>
      <c r="C27" s="1113" t="s">
        <v>844</v>
      </c>
      <c r="D27" s="1113"/>
      <c r="E27" s="1113"/>
      <c r="F27" s="1118" t="s">
        <v>854</v>
      </c>
      <c r="G27" s="1118" t="s">
        <v>853</v>
      </c>
      <c r="H27" s="1118" t="s">
        <v>852</v>
      </c>
      <c r="I27" s="1118" t="s">
        <v>851</v>
      </c>
      <c r="J27" s="1118" t="s">
        <v>850</v>
      </c>
      <c r="K27" s="1118" t="s">
        <v>849</v>
      </c>
      <c r="L27" s="1118" t="s">
        <v>848</v>
      </c>
      <c r="M27" s="1118" t="s">
        <v>847</v>
      </c>
      <c r="N27" s="1118" t="s">
        <v>846</v>
      </c>
      <c r="O27" s="1118" t="s">
        <v>845</v>
      </c>
      <c r="P27" s="1113" t="s">
        <v>844</v>
      </c>
      <c r="Q27" s="1113"/>
      <c r="R27" s="1113"/>
      <c r="S27" s="1114" t="s">
        <v>843</v>
      </c>
      <c r="T27" s="1118" t="s">
        <v>842</v>
      </c>
      <c r="U27" s="1118" t="s">
        <v>839</v>
      </c>
      <c r="V27" s="1126"/>
      <c r="W27" s="1127"/>
      <c r="X27" s="1128"/>
    </row>
    <row r="28" spans="1:26" x14ac:dyDescent="0.15">
      <c r="A28" s="1111"/>
      <c r="B28" s="1112"/>
      <c r="C28" s="832" t="s">
        <v>5</v>
      </c>
      <c r="D28" s="832" t="s">
        <v>3</v>
      </c>
      <c r="E28" s="832" t="s">
        <v>4</v>
      </c>
      <c r="F28" s="1118"/>
      <c r="G28" s="1118"/>
      <c r="H28" s="1118"/>
      <c r="I28" s="1118"/>
      <c r="J28" s="1118"/>
      <c r="K28" s="1118"/>
      <c r="L28" s="1118"/>
      <c r="M28" s="1118"/>
      <c r="N28" s="1118"/>
      <c r="O28" s="1118"/>
      <c r="P28" s="832" t="s">
        <v>5</v>
      </c>
      <c r="Q28" s="832" t="s">
        <v>3</v>
      </c>
      <c r="R28" s="832" t="s">
        <v>4</v>
      </c>
      <c r="S28" s="1115"/>
      <c r="T28" s="1118"/>
      <c r="U28" s="1118"/>
      <c r="V28" s="832" t="s">
        <v>5</v>
      </c>
      <c r="W28" s="832" t="s">
        <v>3</v>
      </c>
      <c r="X28" s="832" t="s">
        <v>4</v>
      </c>
    </row>
    <row r="29" spans="1:26" x14ac:dyDescent="0.15">
      <c r="A29" s="1103" t="s">
        <v>838</v>
      </c>
      <c r="B29" s="1105" t="s">
        <v>860</v>
      </c>
      <c r="C29" s="833">
        <f t="shared" ref="C29:C34" si="2">SUM(D29:E29)</f>
        <v>92</v>
      </c>
      <c r="D29" s="833">
        <v>57</v>
      </c>
      <c r="E29" s="833">
        <v>35</v>
      </c>
      <c r="F29" s="834"/>
      <c r="G29" s="834"/>
      <c r="H29" s="834"/>
      <c r="I29" s="834"/>
      <c r="J29" s="834"/>
      <c r="K29" s="833"/>
      <c r="L29" s="834"/>
      <c r="M29" s="834"/>
      <c r="N29" s="834"/>
      <c r="O29" s="834">
        <v>92</v>
      </c>
      <c r="P29" s="834"/>
      <c r="Q29" s="834"/>
      <c r="R29" s="834"/>
      <c r="S29" s="834"/>
      <c r="T29" s="834"/>
      <c r="U29" s="834"/>
      <c r="V29" s="833">
        <f>SUM(W29:X29)</f>
        <v>92</v>
      </c>
      <c r="W29" s="833">
        <f>D29+Q29</f>
        <v>57</v>
      </c>
      <c r="X29" s="833">
        <f>E29+R29</f>
        <v>35</v>
      </c>
    </row>
    <row r="30" spans="1:26" x14ac:dyDescent="0.15">
      <c r="A30" s="1104"/>
      <c r="B30" s="1106"/>
      <c r="C30" s="835">
        <f t="shared" si="2"/>
        <v>288</v>
      </c>
      <c r="D30" s="835">
        <v>171</v>
      </c>
      <c r="E30" s="835">
        <v>117</v>
      </c>
      <c r="F30" s="836">
        <v>4</v>
      </c>
      <c r="G30" s="836">
        <v>3</v>
      </c>
      <c r="H30" s="836">
        <v>6</v>
      </c>
      <c r="I30" s="836">
        <v>6</v>
      </c>
      <c r="J30" s="836">
        <v>1</v>
      </c>
      <c r="K30" s="835">
        <v>232</v>
      </c>
      <c r="L30" s="836">
        <v>4</v>
      </c>
      <c r="M30" s="836"/>
      <c r="N30" s="836"/>
      <c r="O30" s="836">
        <v>32</v>
      </c>
      <c r="P30" s="836">
        <f>SUM(Q30:R30)</f>
        <v>39</v>
      </c>
      <c r="Q30" s="836">
        <v>28</v>
      </c>
      <c r="R30" s="836">
        <v>11</v>
      </c>
      <c r="S30" s="836">
        <v>19</v>
      </c>
      <c r="T30" s="836">
        <v>4</v>
      </c>
      <c r="U30" s="836">
        <v>16</v>
      </c>
      <c r="V30" s="835">
        <f>SUM(W30:X30)</f>
        <v>327</v>
      </c>
      <c r="W30" s="835">
        <f>D30+Q30</f>
        <v>199</v>
      </c>
      <c r="X30" s="835">
        <f>E30+R30</f>
        <v>128</v>
      </c>
    </row>
    <row r="31" spans="1:26" x14ac:dyDescent="0.15">
      <c r="A31" s="1103" t="s">
        <v>837</v>
      </c>
      <c r="B31" s="1105" t="s">
        <v>860</v>
      </c>
      <c r="C31" s="833">
        <f t="shared" si="2"/>
        <v>94</v>
      </c>
      <c r="D31" s="833">
        <v>50</v>
      </c>
      <c r="E31" s="833">
        <v>44</v>
      </c>
      <c r="F31" s="834"/>
      <c r="G31" s="834"/>
      <c r="H31" s="834"/>
      <c r="I31" s="834"/>
      <c r="J31" s="834"/>
      <c r="K31" s="833"/>
      <c r="L31" s="834"/>
      <c r="M31" s="834"/>
      <c r="N31" s="834"/>
      <c r="O31" s="834">
        <v>94</v>
      </c>
      <c r="P31" s="834"/>
      <c r="Q31" s="834"/>
      <c r="R31" s="834"/>
      <c r="S31" s="834"/>
      <c r="T31" s="834"/>
      <c r="U31" s="834"/>
      <c r="V31" s="833">
        <f t="shared" ref="V31:V38" si="3">SUM(W31:X31)</f>
        <v>94</v>
      </c>
      <c r="W31" s="833">
        <f t="shared" ref="W31:W38" si="4">D31+Q31</f>
        <v>50</v>
      </c>
      <c r="X31" s="833">
        <f t="shared" ref="X31:X38" si="5">E31+R31</f>
        <v>44</v>
      </c>
    </row>
    <row r="32" spans="1:26" x14ac:dyDescent="0.15">
      <c r="A32" s="1104"/>
      <c r="B32" s="1106"/>
      <c r="C32" s="835">
        <f t="shared" si="2"/>
        <v>290</v>
      </c>
      <c r="D32" s="835">
        <v>173</v>
      </c>
      <c r="E32" s="835">
        <v>117</v>
      </c>
      <c r="F32" s="836">
        <v>4</v>
      </c>
      <c r="G32" s="836">
        <v>1</v>
      </c>
      <c r="H32" s="836">
        <v>7</v>
      </c>
      <c r="I32" s="836">
        <v>6</v>
      </c>
      <c r="J32" s="836">
        <v>3</v>
      </c>
      <c r="K32" s="835">
        <v>235</v>
      </c>
      <c r="L32" s="836">
        <v>4</v>
      </c>
      <c r="M32" s="836"/>
      <c r="N32" s="836"/>
      <c r="O32" s="836">
        <v>30</v>
      </c>
      <c r="P32" s="836">
        <f>SUM(Q32:R32)</f>
        <v>38</v>
      </c>
      <c r="Q32" s="836">
        <v>26</v>
      </c>
      <c r="R32" s="836">
        <v>12</v>
      </c>
      <c r="S32" s="836">
        <v>21</v>
      </c>
      <c r="T32" s="836">
        <v>3</v>
      </c>
      <c r="U32" s="836">
        <v>14</v>
      </c>
      <c r="V32" s="835">
        <f t="shared" si="3"/>
        <v>328</v>
      </c>
      <c r="W32" s="835">
        <f t="shared" si="4"/>
        <v>199</v>
      </c>
      <c r="X32" s="835">
        <f t="shared" si="5"/>
        <v>129</v>
      </c>
    </row>
    <row r="33" spans="1:26" x14ac:dyDescent="0.15">
      <c r="A33" s="1103" t="s">
        <v>836</v>
      </c>
      <c r="B33" s="1105" t="s">
        <v>860</v>
      </c>
      <c r="C33" s="833">
        <f t="shared" si="2"/>
        <v>94</v>
      </c>
      <c r="D33" s="833">
        <v>53</v>
      </c>
      <c r="E33" s="833">
        <v>41</v>
      </c>
      <c r="F33" s="834"/>
      <c r="G33" s="834"/>
      <c r="H33" s="834"/>
      <c r="I33" s="834"/>
      <c r="J33" s="834"/>
      <c r="K33" s="833"/>
      <c r="L33" s="834"/>
      <c r="M33" s="834"/>
      <c r="N33" s="834"/>
      <c r="O33" s="834">
        <v>94</v>
      </c>
      <c r="P33" s="834"/>
      <c r="Q33" s="834"/>
      <c r="R33" s="834"/>
      <c r="S33" s="834"/>
      <c r="T33" s="834"/>
      <c r="U33" s="834"/>
      <c r="V33" s="833">
        <f t="shared" si="3"/>
        <v>94</v>
      </c>
      <c r="W33" s="833">
        <f t="shared" si="4"/>
        <v>53</v>
      </c>
      <c r="X33" s="833">
        <f t="shared" si="5"/>
        <v>41</v>
      </c>
    </row>
    <row r="34" spans="1:26" x14ac:dyDescent="0.15">
      <c r="A34" s="1104"/>
      <c r="B34" s="1106"/>
      <c r="C34" s="835">
        <f t="shared" si="2"/>
        <v>292</v>
      </c>
      <c r="D34" s="835">
        <v>172</v>
      </c>
      <c r="E34" s="835">
        <v>120</v>
      </c>
      <c r="F34" s="836">
        <v>4</v>
      </c>
      <c r="G34" s="836">
        <v>1</v>
      </c>
      <c r="H34" s="836">
        <v>7</v>
      </c>
      <c r="I34" s="836">
        <v>4</v>
      </c>
      <c r="J34" s="836">
        <v>2</v>
      </c>
      <c r="K34" s="835">
        <v>237</v>
      </c>
      <c r="L34" s="836">
        <v>4</v>
      </c>
      <c r="M34" s="836"/>
      <c r="N34" s="836"/>
      <c r="O34" s="836">
        <v>33</v>
      </c>
      <c r="P34" s="836">
        <v>34</v>
      </c>
      <c r="Q34" s="836">
        <v>23</v>
      </c>
      <c r="R34" s="836">
        <v>11</v>
      </c>
      <c r="S34" s="836">
        <v>19</v>
      </c>
      <c r="T34" s="836">
        <v>3</v>
      </c>
      <c r="U34" s="836">
        <v>12</v>
      </c>
      <c r="V34" s="835">
        <f t="shared" si="3"/>
        <v>326</v>
      </c>
      <c r="W34" s="835">
        <f t="shared" si="4"/>
        <v>195</v>
      </c>
      <c r="X34" s="835">
        <f t="shared" si="5"/>
        <v>131</v>
      </c>
    </row>
    <row r="35" spans="1:26" x14ac:dyDescent="0.15">
      <c r="A35" s="1103" t="s">
        <v>835</v>
      </c>
      <c r="B35" s="1105" t="s">
        <v>860</v>
      </c>
      <c r="C35" s="837">
        <v>90</v>
      </c>
      <c r="D35" s="837">
        <v>52</v>
      </c>
      <c r="E35" s="837">
        <v>38</v>
      </c>
      <c r="F35" s="838">
        <v>0</v>
      </c>
      <c r="G35" s="838">
        <v>0</v>
      </c>
      <c r="H35" s="838">
        <v>0</v>
      </c>
      <c r="I35" s="838">
        <v>0</v>
      </c>
      <c r="J35" s="838">
        <v>0</v>
      </c>
      <c r="K35" s="837">
        <v>0</v>
      </c>
      <c r="L35" s="839">
        <v>0</v>
      </c>
      <c r="M35" s="839">
        <v>0</v>
      </c>
      <c r="N35" s="839">
        <v>0</v>
      </c>
      <c r="O35" s="839">
        <v>90</v>
      </c>
      <c r="P35" s="839">
        <v>0</v>
      </c>
      <c r="Q35" s="839">
        <v>0</v>
      </c>
      <c r="R35" s="839">
        <v>0</v>
      </c>
      <c r="S35" s="839">
        <v>0</v>
      </c>
      <c r="T35" s="839">
        <v>0</v>
      </c>
      <c r="U35" s="839">
        <v>0</v>
      </c>
      <c r="V35" s="833">
        <f t="shared" si="3"/>
        <v>90</v>
      </c>
      <c r="W35" s="833">
        <f t="shared" si="4"/>
        <v>52</v>
      </c>
      <c r="X35" s="833">
        <f t="shared" si="5"/>
        <v>38</v>
      </c>
    </row>
    <row r="36" spans="1:26" x14ac:dyDescent="0.15">
      <c r="A36" s="1104"/>
      <c r="B36" s="1106"/>
      <c r="C36" s="835">
        <v>293</v>
      </c>
      <c r="D36" s="835">
        <v>173</v>
      </c>
      <c r="E36" s="835">
        <v>120</v>
      </c>
      <c r="F36" s="836">
        <v>4</v>
      </c>
      <c r="G36" s="836">
        <v>2</v>
      </c>
      <c r="H36" s="836">
        <v>6</v>
      </c>
      <c r="I36" s="836">
        <v>2</v>
      </c>
      <c r="J36" s="836">
        <v>6</v>
      </c>
      <c r="K36" s="835">
        <v>240</v>
      </c>
      <c r="L36" s="812">
        <v>4</v>
      </c>
      <c r="M36" s="812">
        <v>1</v>
      </c>
      <c r="N36" s="812"/>
      <c r="O36" s="812">
        <v>28</v>
      </c>
      <c r="P36" s="812">
        <v>33</v>
      </c>
      <c r="Q36" s="812">
        <v>25</v>
      </c>
      <c r="R36" s="812">
        <v>8</v>
      </c>
      <c r="S36" s="812">
        <v>19</v>
      </c>
      <c r="T36" s="812">
        <v>1</v>
      </c>
      <c r="U36" s="812">
        <v>13</v>
      </c>
      <c r="V36" s="835">
        <f t="shared" si="3"/>
        <v>326</v>
      </c>
      <c r="W36" s="835">
        <f t="shared" si="4"/>
        <v>198</v>
      </c>
      <c r="X36" s="835">
        <f t="shared" si="5"/>
        <v>128</v>
      </c>
    </row>
    <row r="37" spans="1:26" x14ac:dyDescent="0.15">
      <c r="A37" s="1103" t="s">
        <v>834</v>
      </c>
      <c r="B37" s="1105" t="s">
        <v>860</v>
      </c>
      <c r="C37" s="816">
        <v>82</v>
      </c>
      <c r="D37" s="816">
        <v>48</v>
      </c>
      <c r="E37" s="816">
        <v>34</v>
      </c>
      <c r="F37" s="815"/>
      <c r="G37" s="815"/>
      <c r="H37" s="815"/>
      <c r="I37" s="815"/>
      <c r="J37" s="815"/>
      <c r="K37" s="814"/>
      <c r="L37" s="815"/>
      <c r="M37" s="815"/>
      <c r="N37" s="815"/>
      <c r="O37" s="815">
        <v>82</v>
      </c>
      <c r="P37" s="815"/>
      <c r="Q37" s="815"/>
      <c r="R37" s="815"/>
      <c r="S37" s="815"/>
      <c r="T37" s="815"/>
      <c r="U37" s="815"/>
      <c r="V37" s="833">
        <f t="shared" si="3"/>
        <v>82</v>
      </c>
      <c r="W37" s="833">
        <f t="shared" si="4"/>
        <v>48</v>
      </c>
      <c r="X37" s="833">
        <f t="shared" si="5"/>
        <v>34</v>
      </c>
    </row>
    <row r="38" spans="1:26" x14ac:dyDescent="0.15">
      <c r="A38" s="1104"/>
      <c r="B38" s="1106"/>
      <c r="C38" s="812">
        <v>293</v>
      </c>
      <c r="D38" s="812">
        <v>179</v>
      </c>
      <c r="E38" s="812">
        <v>114</v>
      </c>
      <c r="F38" s="812">
        <v>4</v>
      </c>
      <c r="G38" s="812">
        <v>1</v>
      </c>
      <c r="H38" s="812">
        <v>7</v>
      </c>
      <c r="I38" s="812">
        <v>6</v>
      </c>
      <c r="J38" s="812">
        <v>6</v>
      </c>
      <c r="K38" s="812">
        <v>220</v>
      </c>
      <c r="L38" s="812">
        <v>4</v>
      </c>
      <c r="M38" s="812"/>
      <c r="N38" s="812"/>
      <c r="O38" s="812">
        <v>45</v>
      </c>
      <c r="P38" s="813">
        <v>35</v>
      </c>
      <c r="Q38" s="812">
        <v>27</v>
      </c>
      <c r="R38" s="812">
        <v>8</v>
      </c>
      <c r="S38" s="812">
        <v>21</v>
      </c>
      <c r="T38" s="812">
        <v>1</v>
      </c>
      <c r="U38" s="812">
        <v>13</v>
      </c>
      <c r="V38" s="835">
        <f t="shared" si="3"/>
        <v>328</v>
      </c>
      <c r="W38" s="835">
        <f t="shared" si="4"/>
        <v>206</v>
      </c>
      <c r="X38" s="835">
        <f t="shared" si="5"/>
        <v>122</v>
      </c>
    </row>
    <row r="39" spans="1:26" x14ac:dyDescent="0.15">
      <c r="A39" s="811" t="s">
        <v>833</v>
      </c>
    </row>
    <row r="41" spans="1:26" s="811" customFormat="1" ht="14.25" x14ac:dyDescent="0.15">
      <c r="A41" s="819" t="s">
        <v>859</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1"/>
    </row>
    <row r="42" spans="1:26" ht="13.5" customHeight="1" x14ac:dyDescent="0.15">
      <c r="A42" s="1116" t="s">
        <v>858</v>
      </c>
      <c r="B42" s="1129"/>
      <c r="C42" s="1113" t="s">
        <v>857</v>
      </c>
      <c r="D42" s="1113"/>
      <c r="E42" s="1113"/>
      <c r="F42" s="1113"/>
      <c r="G42" s="1113"/>
      <c r="H42" s="1113"/>
      <c r="I42" s="1113"/>
      <c r="J42" s="1113"/>
      <c r="K42" s="1113"/>
      <c r="L42" s="1113"/>
      <c r="M42" s="1113"/>
      <c r="N42" s="1113"/>
      <c r="O42" s="1113"/>
      <c r="P42" s="1116" t="s">
        <v>856</v>
      </c>
      <c r="Q42" s="1117"/>
      <c r="R42" s="1117"/>
      <c r="S42" s="1117"/>
      <c r="T42" s="1117"/>
      <c r="U42" s="1117"/>
      <c r="V42" s="1117"/>
      <c r="W42" s="1129"/>
      <c r="X42" s="1123" t="s">
        <v>855</v>
      </c>
      <c r="Y42" s="1124"/>
      <c r="Z42" s="1125"/>
    </row>
    <row r="43" spans="1:26" ht="39.950000000000003" customHeight="1" x14ac:dyDescent="0.15">
      <c r="A43" s="1116"/>
      <c r="B43" s="1129"/>
      <c r="C43" s="1113" t="s">
        <v>844</v>
      </c>
      <c r="D43" s="1113"/>
      <c r="E43" s="1113"/>
      <c r="F43" s="1118" t="s">
        <v>854</v>
      </c>
      <c r="G43" s="1118" t="s">
        <v>853</v>
      </c>
      <c r="H43" s="1118" t="s">
        <v>852</v>
      </c>
      <c r="I43" s="1118" t="s">
        <v>851</v>
      </c>
      <c r="J43" s="1118" t="s">
        <v>850</v>
      </c>
      <c r="K43" s="1118" t="s">
        <v>849</v>
      </c>
      <c r="L43" s="1118" t="s">
        <v>848</v>
      </c>
      <c r="M43" s="1118" t="s">
        <v>847</v>
      </c>
      <c r="N43" s="1118" t="s">
        <v>846</v>
      </c>
      <c r="O43" s="1118" t="s">
        <v>845</v>
      </c>
      <c r="P43" s="1113" t="s">
        <v>844</v>
      </c>
      <c r="Q43" s="1113"/>
      <c r="R43" s="1113"/>
      <c r="S43" s="1114" t="s">
        <v>843</v>
      </c>
      <c r="T43" s="1118" t="s">
        <v>842</v>
      </c>
      <c r="U43" s="1118" t="s">
        <v>841</v>
      </c>
      <c r="V43" s="1118" t="s">
        <v>840</v>
      </c>
      <c r="W43" s="1118" t="s">
        <v>839</v>
      </c>
      <c r="X43" s="1126"/>
      <c r="Y43" s="1127"/>
      <c r="Z43" s="1128"/>
    </row>
    <row r="44" spans="1:26" x14ac:dyDescent="0.15">
      <c r="A44" s="1116"/>
      <c r="B44" s="1129"/>
      <c r="C44" s="832" t="s">
        <v>5</v>
      </c>
      <c r="D44" s="832" t="s">
        <v>3</v>
      </c>
      <c r="E44" s="832" t="s">
        <v>4</v>
      </c>
      <c r="F44" s="1118"/>
      <c r="G44" s="1118"/>
      <c r="H44" s="1118"/>
      <c r="I44" s="1118"/>
      <c r="J44" s="1118"/>
      <c r="K44" s="1118"/>
      <c r="L44" s="1118"/>
      <c r="M44" s="1118"/>
      <c r="N44" s="1118"/>
      <c r="O44" s="1118"/>
      <c r="P44" s="832" t="s">
        <v>5</v>
      </c>
      <c r="Q44" s="832" t="s">
        <v>3</v>
      </c>
      <c r="R44" s="832" t="s">
        <v>4</v>
      </c>
      <c r="S44" s="1115"/>
      <c r="T44" s="1118"/>
      <c r="U44" s="1118"/>
      <c r="V44" s="1118"/>
      <c r="W44" s="1118"/>
      <c r="X44" s="832" t="s">
        <v>5</v>
      </c>
      <c r="Y44" s="832" t="s">
        <v>3</v>
      </c>
      <c r="Z44" s="832" t="s">
        <v>4</v>
      </c>
    </row>
    <row r="45" spans="1:26" x14ac:dyDescent="0.15">
      <c r="A45" s="1119" t="s">
        <v>838</v>
      </c>
      <c r="B45" s="1120"/>
      <c r="C45" s="816">
        <f t="shared" ref="C45:C50" si="6">SUM(D45:E45)</f>
        <v>23</v>
      </c>
      <c r="D45" s="839">
        <v>10</v>
      </c>
      <c r="E45" s="839">
        <v>13</v>
      </c>
      <c r="F45" s="839">
        <v>0</v>
      </c>
      <c r="G45" s="839">
        <v>0</v>
      </c>
      <c r="H45" s="839">
        <v>7</v>
      </c>
      <c r="I45" s="839">
        <v>1</v>
      </c>
      <c r="J45" s="839">
        <v>0</v>
      </c>
      <c r="K45" s="839">
        <v>1</v>
      </c>
      <c r="L45" s="839">
        <v>0</v>
      </c>
      <c r="M45" s="839">
        <v>0</v>
      </c>
      <c r="N45" s="839">
        <v>0</v>
      </c>
      <c r="O45" s="839">
        <v>14</v>
      </c>
      <c r="P45" s="842"/>
      <c r="Q45" s="839">
        <f>+Q33</f>
        <v>0</v>
      </c>
      <c r="R45" s="839">
        <f>+R33</f>
        <v>0</v>
      </c>
      <c r="S45" s="839">
        <f>+S33</f>
        <v>0</v>
      </c>
      <c r="T45" s="839">
        <f>+T33</f>
        <v>0</v>
      </c>
      <c r="U45" s="839">
        <f>+U58</f>
        <v>0</v>
      </c>
      <c r="V45" s="839">
        <f>+V58</f>
        <v>0</v>
      </c>
      <c r="W45" s="839">
        <f>+W58</f>
        <v>0</v>
      </c>
      <c r="X45" s="816">
        <f>SUM(Y45:Z45)</f>
        <v>23</v>
      </c>
      <c r="Y45" s="839">
        <f>D45+Q45</f>
        <v>10</v>
      </c>
      <c r="Z45" s="839">
        <f>E45+R45</f>
        <v>13</v>
      </c>
    </row>
    <row r="46" spans="1:26" x14ac:dyDescent="0.15">
      <c r="A46" s="1121"/>
      <c r="B46" s="1122"/>
      <c r="C46" s="812">
        <f t="shared" si="6"/>
        <v>877</v>
      </c>
      <c r="D46" s="812">
        <v>300</v>
      </c>
      <c r="E46" s="812">
        <v>577</v>
      </c>
      <c r="F46" s="812">
        <v>8</v>
      </c>
      <c r="G46" s="812">
        <v>2</v>
      </c>
      <c r="H46" s="812">
        <v>13</v>
      </c>
      <c r="I46" s="812">
        <v>11</v>
      </c>
      <c r="J46" s="812">
        <v>9</v>
      </c>
      <c r="K46" s="812">
        <v>606</v>
      </c>
      <c r="L46" s="812">
        <v>12</v>
      </c>
      <c r="M46" s="812">
        <v>3</v>
      </c>
      <c r="N46" s="812">
        <v>7</v>
      </c>
      <c r="O46" s="812">
        <v>206</v>
      </c>
      <c r="P46" s="813">
        <f>SUM(Q46:R46)</f>
        <v>36</v>
      </c>
      <c r="Q46" s="812">
        <v>13</v>
      </c>
      <c r="R46" s="812">
        <v>23</v>
      </c>
      <c r="S46" s="812">
        <v>32</v>
      </c>
      <c r="T46" s="812">
        <v>4</v>
      </c>
      <c r="U46" s="836"/>
      <c r="V46" s="836"/>
      <c r="W46" s="812"/>
      <c r="X46" s="812">
        <f>SUM(Y46:Z46)</f>
        <v>913</v>
      </c>
      <c r="Y46" s="812">
        <f>D46+Q46</f>
        <v>313</v>
      </c>
      <c r="Z46" s="812">
        <f>E46+R46</f>
        <v>600</v>
      </c>
    </row>
    <row r="47" spans="1:26" x14ac:dyDescent="0.15">
      <c r="A47" s="1119" t="s">
        <v>837</v>
      </c>
      <c r="B47" s="1120"/>
      <c r="C47" s="816">
        <f t="shared" si="6"/>
        <v>17</v>
      </c>
      <c r="D47" s="839">
        <v>11</v>
      </c>
      <c r="E47" s="839">
        <v>6</v>
      </c>
      <c r="F47" s="839">
        <v>0</v>
      </c>
      <c r="G47" s="839">
        <v>0</v>
      </c>
      <c r="H47" s="839">
        <v>0</v>
      </c>
      <c r="I47" s="839">
        <v>0</v>
      </c>
      <c r="J47" s="839">
        <v>0</v>
      </c>
      <c r="K47" s="839">
        <v>0</v>
      </c>
      <c r="L47" s="839">
        <v>0</v>
      </c>
      <c r="M47" s="839">
        <v>0</v>
      </c>
      <c r="N47" s="839">
        <v>0</v>
      </c>
      <c r="O47" s="839">
        <v>17</v>
      </c>
      <c r="P47" s="842"/>
      <c r="Q47" s="839">
        <f>+Q35</f>
        <v>0</v>
      </c>
      <c r="R47" s="839">
        <f>+R35</f>
        <v>0</v>
      </c>
      <c r="S47" s="839">
        <f>+S35</f>
        <v>0</v>
      </c>
      <c r="T47" s="839">
        <f>+T35</f>
        <v>0</v>
      </c>
      <c r="U47" s="839"/>
      <c r="V47" s="839"/>
      <c r="W47" s="839"/>
      <c r="X47" s="816">
        <f t="shared" ref="X47:X54" si="7">SUM(Y47:Z47)</f>
        <v>17</v>
      </c>
      <c r="Y47" s="839">
        <f t="shared" ref="Y47:Y54" si="8">D47+Q47</f>
        <v>11</v>
      </c>
      <c r="Z47" s="839">
        <f t="shared" ref="Z47:Z54" si="9">E47+R47</f>
        <v>6</v>
      </c>
    </row>
    <row r="48" spans="1:26" x14ac:dyDescent="0.15">
      <c r="A48" s="1121"/>
      <c r="B48" s="1122"/>
      <c r="C48" s="812">
        <f t="shared" si="6"/>
        <v>902</v>
      </c>
      <c r="D48" s="812">
        <v>293</v>
      </c>
      <c r="E48" s="812">
        <v>609</v>
      </c>
      <c r="F48" s="812">
        <v>8</v>
      </c>
      <c r="G48" s="812"/>
      <c r="H48" s="812">
        <v>15</v>
      </c>
      <c r="I48" s="812">
        <v>13</v>
      </c>
      <c r="J48" s="812">
        <v>13</v>
      </c>
      <c r="K48" s="812">
        <v>605</v>
      </c>
      <c r="L48" s="812">
        <v>13</v>
      </c>
      <c r="M48" s="812">
        <v>2</v>
      </c>
      <c r="N48" s="812">
        <v>7</v>
      </c>
      <c r="O48" s="812">
        <v>226</v>
      </c>
      <c r="P48" s="813">
        <f>SUM(Q48:R48)</f>
        <v>36</v>
      </c>
      <c r="Q48" s="812">
        <v>14</v>
      </c>
      <c r="R48" s="812">
        <v>22</v>
      </c>
      <c r="S48" s="812">
        <v>33</v>
      </c>
      <c r="T48" s="812">
        <v>3</v>
      </c>
      <c r="U48" s="836"/>
      <c r="V48" s="836"/>
      <c r="W48" s="812"/>
      <c r="X48" s="812">
        <f t="shared" si="7"/>
        <v>938</v>
      </c>
      <c r="Y48" s="812">
        <f t="shared" si="8"/>
        <v>307</v>
      </c>
      <c r="Z48" s="812">
        <f t="shared" si="9"/>
        <v>631</v>
      </c>
    </row>
    <row r="49" spans="1:26" x14ac:dyDescent="0.15">
      <c r="A49" s="1119" t="s">
        <v>836</v>
      </c>
      <c r="B49" s="1120"/>
      <c r="C49" s="816">
        <f t="shared" si="6"/>
        <v>20</v>
      </c>
      <c r="D49" s="839">
        <v>10</v>
      </c>
      <c r="E49" s="839">
        <v>10</v>
      </c>
      <c r="F49" s="839">
        <v>0</v>
      </c>
      <c r="G49" s="839">
        <v>0</v>
      </c>
      <c r="H49" s="839">
        <v>0</v>
      </c>
      <c r="I49" s="839">
        <v>0</v>
      </c>
      <c r="J49" s="839">
        <v>0</v>
      </c>
      <c r="K49" s="839">
        <v>0</v>
      </c>
      <c r="L49" s="839">
        <v>0</v>
      </c>
      <c r="M49" s="839"/>
      <c r="N49" s="839">
        <v>0</v>
      </c>
      <c r="O49" s="839">
        <v>20</v>
      </c>
      <c r="P49" s="842"/>
      <c r="Q49" s="839">
        <f>+Q37</f>
        <v>0</v>
      </c>
      <c r="R49" s="839">
        <f>+R37</f>
        <v>0</v>
      </c>
      <c r="S49" s="839">
        <f>+S37</f>
        <v>0</v>
      </c>
      <c r="T49" s="839">
        <f>+T37</f>
        <v>0</v>
      </c>
      <c r="U49" s="839"/>
      <c r="V49" s="839"/>
      <c r="W49" s="839"/>
      <c r="X49" s="816">
        <f t="shared" si="7"/>
        <v>20</v>
      </c>
      <c r="Y49" s="839">
        <f t="shared" si="8"/>
        <v>10</v>
      </c>
      <c r="Z49" s="839">
        <f t="shared" si="9"/>
        <v>10</v>
      </c>
    </row>
    <row r="50" spans="1:26" x14ac:dyDescent="0.15">
      <c r="A50" s="1121"/>
      <c r="B50" s="1122"/>
      <c r="C50" s="812">
        <f t="shared" si="6"/>
        <v>960</v>
      </c>
      <c r="D50" s="812">
        <v>312</v>
      </c>
      <c r="E50" s="812">
        <v>648</v>
      </c>
      <c r="F50" s="812">
        <v>9</v>
      </c>
      <c r="G50" s="812">
        <v>1</v>
      </c>
      <c r="H50" s="812">
        <v>15</v>
      </c>
      <c r="I50" s="812">
        <v>13</v>
      </c>
      <c r="J50" s="812">
        <v>16</v>
      </c>
      <c r="K50" s="812">
        <v>643</v>
      </c>
      <c r="L50" s="812">
        <v>16</v>
      </c>
      <c r="M50" s="812"/>
      <c r="N50" s="812">
        <v>7</v>
      </c>
      <c r="O50" s="812">
        <v>240</v>
      </c>
      <c r="P50" s="813">
        <v>38</v>
      </c>
      <c r="Q50" s="812">
        <v>12</v>
      </c>
      <c r="R50" s="812">
        <v>26</v>
      </c>
      <c r="S50" s="812">
        <v>35</v>
      </c>
      <c r="T50" s="812">
        <v>3</v>
      </c>
      <c r="U50" s="836"/>
      <c r="V50" s="836"/>
      <c r="W50" s="812"/>
      <c r="X50" s="812">
        <f t="shared" si="7"/>
        <v>998</v>
      </c>
      <c r="Y50" s="812">
        <f t="shared" si="8"/>
        <v>324</v>
      </c>
      <c r="Z50" s="812">
        <f t="shared" si="9"/>
        <v>674</v>
      </c>
    </row>
    <row r="51" spans="1:26" x14ac:dyDescent="0.15">
      <c r="A51" s="1119" t="s">
        <v>835</v>
      </c>
      <c r="B51" s="1120"/>
      <c r="C51" s="839">
        <v>17</v>
      </c>
      <c r="D51" s="839">
        <v>9</v>
      </c>
      <c r="E51" s="839">
        <v>8</v>
      </c>
      <c r="F51" s="839">
        <v>0</v>
      </c>
      <c r="G51" s="839">
        <v>0</v>
      </c>
      <c r="H51" s="839">
        <v>0</v>
      </c>
      <c r="I51" s="839">
        <v>0</v>
      </c>
      <c r="J51" s="839">
        <v>0</v>
      </c>
      <c r="K51" s="839">
        <v>1</v>
      </c>
      <c r="L51" s="839">
        <v>0</v>
      </c>
      <c r="M51" s="839"/>
      <c r="N51" s="839">
        <v>0</v>
      </c>
      <c r="O51" s="839">
        <v>16</v>
      </c>
      <c r="P51" s="839">
        <v>0</v>
      </c>
      <c r="Q51" s="839">
        <v>0</v>
      </c>
      <c r="R51" s="839">
        <v>0</v>
      </c>
      <c r="S51" s="839">
        <v>0</v>
      </c>
      <c r="T51" s="839">
        <v>0</v>
      </c>
      <c r="U51" s="839">
        <v>0</v>
      </c>
      <c r="V51" s="839"/>
      <c r="W51" s="839"/>
      <c r="X51" s="816">
        <f t="shared" si="7"/>
        <v>17</v>
      </c>
      <c r="Y51" s="839">
        <f t="shared" si="8"/>
        <v>9</v>
      </c>
      <c r="Z51" s="839">
        <f t="shared" si="9"/>
        <v>8</v>
      </c>
    </row>
    <row r="52" spans="1:26" x14ac:dyDescent="0.15">
      <c r="A52" s="1121"/>
      <c r="B52" s="1122"/>
      <c r="C52" s="812">
        <v>965</v>
      </c>
      <c r="D52" s="812">
        <v>311</v>
      </c>
      <c r="E52" s="812">
        <v>654</v>
      </c>
      <c r="F52" s="812">
        <v>9</v>
      </c>
      <c r="G52" s="812">
        <v>1</v>
      </c>
      <c r="H52" s="812">
        <v>15</v>
      </c>
      <c r="I52" s="812">
        <v>15</v>
      </c>
      <c r="J52" s="812">
        <v>15</v>
      </c>
      <c r="K52" s="812">
        <v>669</v>
      </c>
      <c r="L52" s="812">
        <v>16</v>
      </c>
      <c r="M52" s="812"/>
      <c r="N52" s="812">
        <v>7</v>
      </c>
      <c r="O52" s="812">
        <v>218</v>
      </c>
      <c r="P52" s="812">
        <v>39</v>
      </c>
      <c r="Q52" s="812">
        <v>9</v>
      </c>
      <c r="R52" s="812">
        <v>30</v>
      </c>
      <c r="S52" s="812">
        <v>35</v>
      </c>
      <c r="T52" s="812">
        <v>2</v>
      </c>
      <c r="U52" s="836">
        <v>2</v>
      </c>
      <c r="V52" s="836"/>
      <c r="W52" s="812"/>
      <c r="X52" s="812">
        <f t="shared" si="7"/>
        <v>1004</v>
      </c>
      <c r="Y52" s="812">
        <f t="shared" si="8"/>
        <v>320</v>
      </c>
      <c r="Z52" s="812">
        <f t="shared" si="9"/>
        <v>684</v>
      </c>
    </row>
    <row r="53" spans="1:26" x14ac:dyDescent="0.15">
      <c r="A53" s="1119" t="s">
        <v>834</v>
      </c>
      <c r="B53" s="1120"/>
      <c r="C53" s="816">
        <v>19</v>
      </c>
      <c r="D53" s="816">
        <v>8</v>
      </c>
      <c r="E53" s="816">
        <v>11</v>
      </c>
      <c r="F53" s="815"/>
      <c r="G53" s="815"/>
      <c r="H53" s="815"/>
      <c r="I53" s="815"/>
      <c r="J53" s="815"/>
      <c r="K53" s="814">
        <v>2</v>
      </c>
      <c r="L53" s="815"/>
      <c r="M53" s="815"/>
      <c r="N53" s="815"/>
      <c r="O53" s="815">
        <v>17</v>
      </c>
      <c r="P53" s="815"/>
      <c r="Q53" s="815"/>
      <c r="R53" s="815"/>
      <c r="S53" s="815"/>
      <c r="T53" s="815"/>
      <c r="U53" s="816"/>
      <c r="V53" s="816"/>
      <c r="W53" s="815"/>
      <c r="X53" s="816">
        <f t="shared" si="7"/>
        <v>19</v>
      </c>
      <c r="Y53" s="839">
        <f t="shared" si="8"/>
        <v>8</v>
      </c>
      <c r="Z53" s="839">
        <f t="shared" si="9"/>
        <v>11</v>
      </c>
    </row>
    <row r="54" spans="1:26" x14ac:dyDescent="0.15">
      <c r="A54" s="1121"/>
      <c r="B54" s="1122"/>
      <c r="C54" s="812">
        <v>991</v>
      </c>
      <c r="D54" s="812">
        <v>321</v>
      </c>
      <c r="E54" s="812">
        <v>670</v>
      </c>
      <c r="F54" s="812">
        <v>10</v>
      </c>
      <c r="G54" s="812">
        <v>1</v>
      </c>
      <c r="H54" s="812">
        <v>16</v>
      </c>
      <c r="I54" s="812">
        <v>16</v>
      </c>
      <c r="J54" s="812">
        <v>16</v>
      </c>
      <c r="K54" s="812">
        <v>661</v>
      </c>
      <c r="L54" s="812">
        <v>17</v>
      </c>
      <c r="M54" s="812"/>
      <c r="N54" s="812">
        <v>7</v>
      </c>
      <c r="O54" s="812">
        <v>247</v>
      </c>
      <c r="P54" s="813">
        <v>41</v>
      </c>
      <c r="Q54" s="812">
        <v>13</v>
      </c>
      <c r="R54" s="812">
        <v>28</v>
      </c>
      <c r="S54" s="812">
        <v>38</v>
      </c>
      <c r="T54" s="812">
        <v>2</v>
      </c>
      <c r="U54" s="812">
        <v>1</v>
      </c>
      <c r="V54" s="812"/>
      <c r="W54" s="812"/>
      <c r="X54" s="812">
        <f t="shared" si="7"/>
        <v>1032</v>
      </c>
      <c r="Y54" s="812">
        <f t="shared" si="8"/>
        <v>334</v>
      </c>
      <c r="Z54" s="812">
        <f t="shared" si="9"/>
        <v>698</v>
      </c>
    </row>
    <row r="55" spans="1:26" x14ac:dyDescent="0.15">
      <c r="A55" s="811" t="s">
        <v>833</v>
      </c>
    </row>
  </sheetData>
  <mergeCells count="105">
    <mergeCell ref="J6:J7"/>
    <mergeCell ref="K6:K7"/>
    <mergeCell ref="F6:F7"/>
    <mergeCell ref="G6:G7"/>
    <mergeCell ref="H6:H7"/>
    <mergeCell ref="I6:I7"/>
    <mergeCell ref="W16:Y17"/>
    <mergeCell ref="C17:E17"/>
    <mergeCell ref="F17:F18"/>
    <mergeCell ref="T6:T7"/>
    <mergeCell ref="U6:U7"/>
    <mergeCell ref="V6:V7"/>
    <mergeCell ref="W5:Y6"/>
    <mergeCell ref="C6:E6"/>
    <mergeCell ref="C16:O16"/>
    <mergeCell ref="P16:V16"/>
    <mergeCell ref="N17:N18"/>
    <mergeCell ref="O17:O18"/>
    <mergeCell ref="P17:R17"/>
    <mergeCell ref="S17:S18"/>
    <mergeCell ref="T17:T18"/>
    <mergeCell ref="G17:G18"/>
    <mergeCell ref="H17:H18"/>
    <mergeCell ref="I17:I18"/>
    <mergeCell ref="A23:B23"/>
    <mergeCell ref="U17:U18"/>
    <mergeCell ref="V17:V18"/>
    <mergeCell ref="A19:B19"/>
    <mergeCell ref="A20:B20"/>
    <mergeCell ref="A21:B21"/>
    <mergeCell ref="A22:B22"/>
    <mergeCell ref="M17:M18"/>
    <mergeCell ref="L6:L7"/>
    <mergeCell ref="M6:M7"/>
    <mergeCell ref="N6:N7"/>
    <mergeCell ref="A5:B7"/>
    <mergeCell ref="C5:O5"/>
    <mergeCell ref="P5:V5"/>
    <mergeCell ref="A10:B10"/>
    <mergeCell ref="A11:B11"/>
    <mergeCell ref="S6:S7"/>
    <mergeCell ref="A12:B12"/>
    <mergeCell ref="A8:B8"/>
    <mergeCell ref="A9:B9"/>
    <mergeCell ref="O6:O7"/>
    <mergeCell ref="P6:R6"/>
    <mergeCell ref="L17:L18"/>
    <mergeCell ref="A16:B18"/>
    <mergeCell ref="J17:J18"/>
    <mergeCell ref="K17:K18"/>
    <mergeCell ref="P43:R43"/>
    <mergeCell ref="S43:S44"/>
    <mergeCell ref="U43:U44"/>
    <mergeCell ref="V43:V44"/>
    <mergeCell ref="A42:B44"/>
    <mergeCell ref="C42:O42"/>
    <mergeCell ref="T43:T44"/>
    <mergeCell ref="P42:W42"/>
    <mergeCell ref="C43:E43"/>
    <mergeCell ref="F43:F44"/>
    <mergeCell ref="G43:G44"/>
    <mergeCell ref="H43:H44"/>
    <mergeCell ref="W43:W44"/>
    <mergeCell ref="J43:J44"/>
    <mergeCell ref="K43:K44"/>
    <mergeCell ref="L43:L44"/>
    <mergeCell ref="M43:M44"/>
    <mergeCell ref="G27:G28"/>
    <mergeCell ref="H27:H28"/>
    <mergeCell ref="N27:N28"/>
    <mergeCell ref="O27:O28"/>
    <mergeCell ref="U27:U28"/>
    <mergeCell ref="A53:B54"/>
    <mergeCell ref="V26:X27"/>
    <mergeCell ref="A37:A38"/>
    <mergeCell ref="A35:A36"/>
    <mergeCell ref="A33:A34"/>
    <mergeCell ref="A31:A32"/>
    <mergeCell ref="B37:B38"/>
    <mergeCell ref="B35:B36"/>
    <mergeCell ref="B33:B34"/>
    <mergeCell ref="B31:B32"/>
    <mergeCell ref="I27:I28"/>
    <mergeCell ref="J27:J28"/>
    <mergeCell ref="K27:K28"/>
    <mergeCell ref="L27:L28"/>
    <mergeCell ref="M27:M28"/>
    <mergeCell ref="A49:B50"/>
    <mergeCell ref="A47:B48"/>
    <mergeCell ref="A45:B46"/>
    <mergeCell ref="I43:I44"/>
    <mergeCell ref="T27:T28"/>
    <mergeCell ref="X42:Z43"/>
    <mergeCell ref="A51:B52"/>
    <mergeCell ref="N43:N44"/>
    <mergeCell ref="O43:O44"/>
    <mergeCell ref="A29:A30"/>
    <mergeCell ref="B29:B30"/>
    <mergeCell ref="A26:B28"/>
    <mergeCell ref="C26:O26"/>
    <mergeCell ref="P27:R27"/>
    <mergeCell ref="S27:S28"/>
    <mergeCell ref="P26:U26"/>
    <mergeCell ref="C27:E27"/>
    <mergeCell ref="F27:F28"/>
  </mergeCells>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0AE0-002E-49D8-8CCA-19F7AB99E9D6}">
  <dimension ref="A1:Z154"/>
  <sheetViews>
    <sheetView showZeros="0" view="pageBreakPreview" topLeftCell="A138" zoomScale="115" zoomScaleNormal="130" zoomScaleSheetLayoutView="115" workbookViewId="0">
      <selection activeCell="R159" sqref="R159"/>
    </sheetView>
  </sheetViews>
  <sheetFormatPr defaultRowHeight="14.25" x14ac:dyDescent="0.15"/>
  <cols>
    <col min="1" max="1" width="4.75" style="571" customWidth="1"/>
    <col min="2" max="2" width="8.75" style="572" customWidth="1"/>
    <col min="3" max="3" width="5" style="571" customWidth="1"/>
    <col min="4" max="6" width="4.5" style="571" customWidth="1"/>
    <col min="7" max="9" width="3.75" style="571" customWidth="1"/>
    <col min="10" max="10" width="4.25" style="571" customWidth="1"/>
    <col min="11" max="11" width="3.75" style="571" customWidth="1"/>
    <col min="12" max="12" width="5" style="571" customWidth="1"/>
    <col min="13" max="14" width="6.25" style="571" customWidth="1"/>
    <col min="15" max="15" width="4.25" style="571" customWidth="1"/>
    <col min="16" max="16" width="4.625" style="571" customWidth="1"/>
    <col min="17" max="19" width="3.5" style="571" customWidth="1"/>
    <col min="20" max="21" width="4.375" style="571" customWidth="1"/>
    <col min="22" max="22" width="3.25" style="571" customWidth="1"/>
    <col min="23" max="23" width="5" style="571" customWidth="1"/>
    <col min="24" max="25" width="4.5" style="571" customWidth="1"/>
    <col min="26" max="26" width="4.625" style="571" customWidth="1"/>
    <col min="27" max="256" width="9" style="571"/>
    <col min="257" max="257" width="4.75" style="571" customWidth="1"/>
    <col min="258" max="258" width="8.75" style="571" customWidth="1"/>
    <col min="259" max="259" width="5" style="571" customWidth="1"/>
    <col min="260" max="262" width="4.5" style="571" customWidth="1"/>
    <col min="263" max="265" width="3.75" style="571" customWidth="1"/>
    <col min="266" max="266" width="4.25" style="571" customWidth="1"/>
    <col min="267" max="267" width="3.75" style="571" customWidth="1"/>
    <col min="268" max="268" width="5" style="571" customWidth="1"/>
    <col min="269" max="270" width="6.25" style="571" customWidth="1"/>
    <col min="271" max="271" width="4.25" style="571" customWidth="1"/>
    <col min="272" max="272" width="4.625" style="571" customWidth="1"/>
    <col min="273" max="275" width="3.5" style="571" customWidth="1"/>
    <col min="276" max="277" width="4.375" style="571" customWidth="1"/>
    <col min="278" max="278" width="3.25" style="571" customWidth="1"/>
    <col min="279" max="279" width="5" style="571" customWidth="1"/>
    <col min="280" max="281" width="4.5" style="571" customWidth="1"/>
    <col min="282" max="282" width="4.625" style="571" customWidth="1"/>
    <col min="283" max="512" width="9" style="571"/>
    <col min="513" max="513" width="4.75" style="571" customWidth="1"/>
    <col min="514" max="514" width="8.75" style="571" customWidth="1"/>
    <col min="515" max="515" width="5" style="571" customWidth="1"/>
    <col min="516" max="518" width="4.5" style="571" customWidth="1"/>
    <col min="519" max="521" width="3.75" style="571" customWidth="1"/>
    <col min="522" max="522" width="4.25" style="571" customWidth="1"/>
    <col min="523" max="523" width="3.75" style="571" customWidth="1"/>
    <col min="524" max="524" width="5" style="571" customWidth="1"/>
    <col min="525" max="526" width="6.25" style="571" customWidth="1"/>
    <col min="527" max="527" width="4.25" style="571" customWidth="1"/>
    <col min="528" max="528" width="4.625" style="571" customWidth="1"/>
    <col min="529" max="531" width="3.5" style="571" customWidth="1"/>
    <col min="532" max="533" width="4.375" style="571" customWidth="1"/>
    <col min="534" max="534" width="3.25" style="571" customWidth="1"/>
    <col min="535" max="535" width="5" style="571" customWidth="1"/>
    <col min="536" max="537" width="4.5" style="571" customWidth="1"/>
    <col min="538" max="538" width="4.625" style="571" customWidth="1"/>
    <col min="539" max="768" width="9" style="571"/>
    <col min="769" max="769" width="4.75" style="571" customWidth="1"/>
    <col min="770" max="770" width="8.75" style="571" customWidth="1"/>
    <col min="771" max="771" width="5" style="571" customWidth="1"/>
    <col min="772" max="774" width="4.5" style="571" customWidth="1"/>
    <col min="775" max="777" width="3.75" style="571" customWidth="1"/>
    <col min="778" max="778" width="4.25" style="571" customWidth="1"/>
    <col min="779" max="779" width="3.75" style="571" customWidth="1"/>
    <col min="780" max="780" width="5" style="571" customWidth="1"/>
    <col min="781" max="782" width="6.25" style="571" customWidth="1"/>
    <col min="783" max="783" width="4.25" style="571" customWidth="1"/>
    <col min="784" max="784" width="4.625" style="571" customWidth="1"/>
    <col min="785" max="787" width="3.5" style="571" customWidth="1"/>
    <col min="788" max="789" width="4.375" style="571" customWidth="1"/>
    <col min="790" max="790" width="3.25" style="571" customWidth="1"/>
    <col min="791" max="791" width="5" style="571" customWidth="1"/>
    <col min="792" max="793" width="4.5" style="571" customWidth="1"/>
    <col min="794" max="794" width="4.625" style="571" customWidth="1"/>
    <col min="795" max="1024" width="9" style="571"/>
    <col min="1025" max="1025" width="4.75" style="571" customWidth="1"/>
    <col min="1026" max="1026" width="8.75" style="571" customWidth="1"/>
    <col min="1027" max="1027" width="5" style="571" customWidth="1"/>
    <col min="1028" max="1030" width="4.5" style="571" customWidth="1"/>
    <col min="1031" max="1033" width="3.75" style="571" customWidth="1"/>
    <col min="1034" max="1034" width="4.25" style="571" customWidth="1"/>
    <col min="1035" max="1035" width="3.75" style="571" customWidth="1"/>
    <col min="1036" max="1036" width="5" style="571" customWidth="1"/>
    <col min="1037" max="1038" width="6.25" style="571" customWidth="1"/>
    <col min="1039" max="1039" width="4.25" style="571" customWidth="1"/>
    <col min="1040" max="1040" width="4.625" style="571" customWidth="1"/>
    <col min="1041" max="1043" width="3.5" style="571" customWidth="1"/>
    <col min="1044" max="1045" width="4.375" style="571" customWidth="1"/>
    <col min="1046" max="1046" width="3.25" style="571" customWidth="1"/>
    <col min="1047" max="1047" width="5" style="571" customWidth="1"/>
    <col min="1048" max="1049" width="4.5" style="571" customWidth="1"/>
    <col min="1050" max="1050" width="4.625" style="571" customWidth="1"/>
    <col min="1051" max="1280" width="9" style="571"/>
    <col min="1281" max="1281" width="4.75" style="571" customWidth="1"/>
    <col min="1282" max="1282" width="8.75" style="571" customWidth="1"/>
    <col min="1283" max="1283" width="5" style="571" customWidth="1"/>
    <col min="1284" max="1286" width="4.5" style="571" customWidth="1"/>
    <col min="1287" max="1289" width="3.75" style="571" customWidth="1"/>
    <col min="1290" max="1290" width="4.25" style="571" customWidth="1"/>
    <col min="1291" max="1291" width="3.75" style="571" customWidth="1"/>
    <col min="1292" max="1292" width="5" style="571" customWidth="1"/>
    <col min="1293" max="1294" width="6.25" style="571" customWidth="1"/>
    <col min="1295" max="1295" width="4.25" style="571" customWidth="1"/>
    <col min="1296" max="1296" width="4.625" style="571" customWidth="1"/>
    <col min="1297" max="1299" width="3.5" style="571" customWidth="1"/>
    <col min="1300" max="1301" width="4.375" style="571" customWidth="1"/>
    <col min="1302" max="1302" width="3.25" style="571" customWidth="1"/>
    <col min="1303" max="1303" width="5" style="571" customWidth="1"/>
    <col min="1304" max="1305" width="4.5" style="571" customWidth="1"/>
    <col min="1306" max="1306" width="4.625" style="571" customWidth="1"/>
    <col min="1307" max="1536" width="9" style="571"/>
    <col min="1537" max="1537" width="4.75" style="571" customWidth="1"/>
    <col min="1538" max="1538" width="8.75" style="571" customWidth="1"/>
    <col min="1539" max="1539" width="5" style="571" customWidth="1"/>
    <col min="1540" max="1542" width="4.5" style="571" customWidth="1"/>
    <col min="1543" max="1545" width="3.75" style="571" customWidth="1"/>
    <col min="1546" max="1546" width="4.25" style="571" customWidth="1"/>
    <col min="1547" max="1547" width="3.75" style="571" customWidth="1"/>
    <col min="1548" max="1548" width="5" style="571" customWidth="1"/>
    <col min="1549" max="1550" width="6.25" style="571" customWidth="1"/>
    <col min="1551" max="1551" width="4.25" style="571" customWidth="1"/>
    <col min="1552" max="1552" width="4.625" style="571" customWidth="1"/>
    <col min="1553" max="1555" width="3.5" style="571" customWidth="1"/>
    <col min="1556" max="1557" width="4.375" style="571" customWidth="1"/>
    <col min="1558" max="1558" width="3.25" style="571" customWidth="1"/>
    <col min="1559" max="1559" width="5" style="571" customWidth="1"/>
    <col min="1560" max="1561" width="4.5" style="571" customWidth="1"/>
    <col min="1562" max="1562" width="4.625" style="571" customWidth="1"/>
    <col min="1563" max="1792" width="9" style="571"/>
    <col min="1793" max="1793" width="4.75" style="571" customWidth="1"/>
    <col min="1794" max="1794" width="8.75" style="571" customWidth="1"/>
    <col min="1795" max="1795" width="5" style="571" customWidth="1"/>
    <col min="1796" max="1798" width="4.5" style="571" customWidth="1"/>
    <col min="1799" max="1801" width="3.75" style="571" customWidth="1"/>
    <col min="1802" max="1802" width="4.25" style="571" customWidth="1"/>
    <col min="1803" max="1803" width="3.75" style="571" customWidth="1"/>
    <col min="1804" max="1804" width="5" style="571" customWidth="1"/>
    <col min="1805" max="1806" width="6.25" style="571" customWidth="1"/>
    <col min="1807" max="1807" width="4.25" style="571" customWidth="1"/>
    <col min="1808" max="1808" width="4.625" style="571" customWidth="1"/>
    <col min="1809" max="1811" width="3.5" style="571" customWidth="1"/>
    <col min="1812" max="1813" width="4.375" style="571" customWidth="1"/>
    <col min="1814" max="1814" width="3.25" style="571" customWidth="1"/>
    <col min="1815" max="1815" width="5" style="571" customWidth="1"/>
    <col min="1816" max="1817" width="4.5" style="571" customWidth="1"/>
    <col min="1818" max="1818" width="4.625" style="571" customWidth="1"/>
    <col min="1819" max="2048" width="9" style="571"/>
    <col min="2049" max="2049" width="4.75" style="571" customWidth="1"/>
    <col min="2050" max="2050" width="8.75" style="571" customWidth="1"/>
    <col min="2051" max="2051" width="5" style="571" customWidth="1"/>
    <col min="2052" max="2054" width="4.5" style="571" customWidth="1"/>
    <col min="2055" max="2057" width="3.75" style="571" customWidth="1"/>
    <col min="2058" max="2058" width="4.25" style="571" customWidth="1"/>
    <col min="2059" max="2059" width="3.75" style="571" customWidth="1"/>
    <col min="2060" max="2060" width="5" style="571" customWidth="1"/>
    <col min="2061" max="2062" width="6.25" style="571" customWidth="1"/>
    <col min="2063" max="2063" width="4.25" style="571" customWidth="1"/>
    <col min="2064" max="2064" width="4.625" style="571" customWidth="1"/>
    <col min="2065" max="2067" width="3.5" style="571" customWidth="1"/>
    <col min="2068" max="2069" width="4.375" style="571" customWidth="1"/>
    <col min="2070" max="2070" width="3.25" style="571" customWidth="1"/>
    <col min="2071" max="2071" width="5" style="571" customWidth="1"/>
    <col min="2072" max="2073" width="4.5" style="571" customWidth="1"/>
    <col min="2074" max="2074" width="4.625" style="571" customWidth="1"/>
    <col min="2075" max="2304" width="9" style="571"/>
    <col min="2305" max="2305" width="4.75" style="571" customWidth="1"/>
    <col min="2306" max="2306" width="8.75" style="571" customWidth="1"/>
    <col min="2307" max="2307" width="5" style="571" customWidth="1"/>
    <col min="2308" max="2310" width="4.5" style="571" customWidth="1"/>
    <col min="2311" max="2313" width="3.75" style="571" customWidth="1"/>
    <col min="2314" max="2314" width="4.25" style="571" customWidth="1"/>
    <col min="2315" max="2315" width="3.75" style="571" customWidth="1"/>
    <col min="2316" max="2316" width="5" style="571" customWidth="1"/>
    <col min="2317" max="2318" width="6.25" style="571" customWidth="1"/>
    <col min="2319" max="2319" width="4.25" style="571" customWidth="1"/>
    <col min="2320" max="2320" width="4.625" style="571" customWidth="1"/>
    <col min="2321" max="2323" width="3.5" style="571" customWidth="1"/>
    <col min="2324" max="2325" width="4.375" style="571" customWidth="1"/>
    <col min="2326" max="2326" width="3.25" style="571" customWidth="1"/>
    <col min="2327" max="2327" width="5" style="571" customWidth="1"/>
    <col min="2328" max="2329" width="4.5" style="571" customWidth="1"/>
    <col min="2330" max="2330" width="4.625" style="571" customWidth="1"/>
    <col min="2331" max="2560" width="9" style="571"/>
    <col min="2561" max="2561" width="4.75" style="571" customWidth="1"/>
    <col min="2562" max="2562" width="8.75" style="571" customWidth="1"/>
    <col min="2563" max="2563" width="5" style="571" customWidth="1"/>
    <col min="2564" max="2566" width="4.5" style="571" customWidth="1"/>
    <col min="2567" max="2569" width="3.75" style="571" customWidth="1"/>
    <col min="2570" max="2570" width="4.25" style="571" customWidth="1"/>
    <col min="2571" max="2571" width="3.75" style="571" customWidth="1"/>
    <col min="2572" max="2572" width="5" style="571" customWidth="1"/>
    <col min="2573" max="2574" width="6.25" style="571" customWidth="1"/>
    <col min="2575" max="2575" width="4.25" style="571" customWidth="1"/>
    <col min="2576" max="2576" width="4.625" style="571" customWidth="1"/>
    <col min="2577" max="2579" width="3.5" style="571" customWidth="1"/>
    <col min="2580" max="2581" width="4.375" style="571" customWidth="1"/>
    <col min="2582" max="2582" width="3.25" style="571" customWidth="1"/>
    <col min="2583" max="2583" width="5" style="571" customWidth="1"/>
    <col min="2584" max="2585" width="4.5" style="571" customWidth="1"/>
    <col min="2586" max="2586" width="4.625" style="571" customWidth="1"/>
    <col min="2587" max="2816" width="9" style="571"/>
    <col min="2817" max="2817" width="4.75" style="571" customWidth="1"/>
    <col min="2818" max="2818" width="8.75" style="571" customWidth="1"/>
    <col min="2819" max="2819" width="5" style="571" customWidth="1"/>
    <col min="2820" max="2822" width="4.5" style="571" customWidth="1"/>
    <col min="2823" max="2825" width="3.75" style="571" customWidth="1"/>
    <col min="2826" max="2826" width="4.25" style="571" customWidth="1"/>
    <col min="2827" max="2827" width="3.75" style="571" customWidth="1"/>
    <col min="2828" max="2828" width="5" style="571" customWidth="1"/>
    <col min="2829" max="2830" width="6.25" style="571" customWidth="1"/>
    <col min="2831" max="2831" width="4.25" style="571" customWidth="1"/>
    <col min="2832" max="2832" width="4.625" style="571" customWidth="1"/>
    <col min="2833" max="2835" width="3.5" style="571" customWidth="1"/>
    <col min="2836" max="2837" width="4.375" style="571" customWidth="1"/>
    <col min="2838" max="2838" width="3.25" style="571" customWidth="1"/>
    <col min="2839" max="2839" width="5" style="571" customWidth="1"/>
    <col min="2840" max="2841" width="4.5" style="571" customWidth="1"/>
    <col min="2842" max="2842" width="4.625" style="571" customWidth="1"/>
    <col min="2843" max="3072" width="9" style="571"/>
    <col min="3073" max="3073" width="4.75" style="571" customWidth="1"/>
    <col min="3074" max="3074" width="8.75" style="571" customWidth="1"/>
    <col min="3075" max="3075" width="5" style="571" customWidth="1"/>
    <col min="3076" max="3078" width="4.5" style="571" customWidth="1"/>
    <col min="3079" max="3081" width="3.75" style="571" customWidth="1"/>
    <col min="3082" max="3082" width="4.25" style="571" customWidth="1"/>
    <col min="3083" max="3083" width="3.75" style="571" customWidth="1"/>
    <col min="3084" max="3084" width="5" style="571" customWidth="1"/>
    <col min="3085" max="3086" width="6.25" style="571" customWidth="1"/>
    <col min="3087" max="3087" width="4.25" style="571" customWidth="1"/>
    <col min="3088" max="3088" width="4.625" style="571" customWidth="1"/>
    <col min="3089" max="3091" width="3.5" style="571" customWidth="1"/>
    <col min="3092" max="3093" width="4.375" style="571" customWidth="1"/>
    <col min="3094" max="3094" width="3.25" style="571" customWidth="1"/>
    <col min="3095" max="3095" width="5" style="571" customWidth="1"/>
    <col min="3096" max="3097" width="4.5" style="571" customWidth="1"/>
    <col min="3098" max="3098" width="4.625" style="571" customWidth="1"/>
    <col min="3099" max="3328" width="9" style="571"/>
    <col min="3329" max="3329" width="4.75" style="571" customWidth="1"/>
    <col min="3330" max="3330" width="8.75" style="571" customWidth="1"/>
    <col min="3331" max="3331" width="5" style="571" customWidth="1"/>
    <col min="3332" max="3334" width="4.5" style="571" customWidth="1"/>
    <col min="3335" max="3337" width="3.75" style="571" customWidth="1"/>
    <col min="3338" max="3338" width="4.25" style="571" customWidth="1"/>
    <col min="3339" max="3339" width="3.75" style="571" customWidth="1"/>
    <col min="3340" max="3340" width="5" style="571" customWidth="1"/>
    <col min="3341" max="3342" width="6.25" style="571" customWidth="1"/>
    <col min="3343" max="3343" width="4.25" style="571" customWidth="1"/>
    <col min="3344" max="3344" width="4.625" style="571" customWidth="1"/>
    <col min="3345" max="3347" width="3.5" style="571" customWidth="1"/>
    <col min="3348" max="3349" width="4.375" style="571" customWidth="1"/>
    <col min="3350" max="3350" width="3.25" style="571" customWidth="1"/>
    <col min="3351" max="3351" width="5" style="571" customWidth="1"/>
    <col min="3352" max="3353" width="4.5" style="571" customWidth="1"/>
    <col min="3354" max="3354" width="4.625" style="571" customWidth="1"/>
    <col min="3355" max="3584" width="9" style="571"/>
    <col min="3585" max="3585" width="4.75" style="571" customWidth="1"/>
    <col min="3586" max="3586" width="8.75" style="571" customWidth="1"/>
    <col min="3587" max="3587" width="5" style="571" customWidth="1"/>
    <col min="3588" max="3590" width="4.5" style="571" customWidth="1"/>
    <col min="3591" max="3593" width="3.75" style="571" customWidth="1"/>
    <col min="3594" max="3594" width="4.25" style="571" customWidth="1"/>
    <col min="3595" max="3595" width="3.75" style="571" customWidth="1"/>
    <col min="3596" max="3596" width="5" style="571" customWidth="1"/>
    <col min="3597" max="3598" width="6.25" style="571" customWidth="1"/>
    <col min="3599" max="3599" width="4.25" style="571" customWidth="1"/>
    <col min="3600" max="3600" width="4.625" style="571" customWidth="1"/>
    <col min="3601" max="3603" width="3.5" style="571" customWidth="1"/>
    <col min="3604" max="3605" width="4.375" style="571" customWidth="1"/>
    <col min="3606" max="3606" width="3.25" style="571" customWidth="1"/>
    <col min="3607" max="3607" width="5" style="571" customWidth="1"/>
    <col min="3608" max="3609" width="4.5" style="571" customWidth="1"/>
    <col min="3610" max="3610" width="4.625" style="571" customWidth="1"/>
    <col min="3611" max="3840" width="9" style="571"/>
    <col min="3841" max="3841" width="4.75" style="571" customWidth="1"/>
    <col min="3842" max="3842" width="8.75" style="571" customWidth="1"/>
    <col min="3843" max="3843" width="5" style="571" customWidth="1"/>
    <col min="3844" max="3846" width="4.5" style="571" customWidth="1"/>
    <col min="3847" max="3849" width="3.75" style="571" customWidth="1"/>
    <col min="3850" max="3850" width="4.25" style="571" customWidth="1"/>
    <col min="3851" max="3851" width="3.75" style="571" customWidth="1"/>
    <col min="3852" max="3852" width="5" style="571" customWidth="1"/>
    <col min="3853" max="3854" width="6.25" style="571" customWidth="1"/>
    <col min="3855" max="3855" width="4.25" style="571" customWidth="1"/>
    <col min="3856" max="3856" width="4.625" style="571" customWidth="1"/>
    <col min="3857" max="3859" width="3.5" style="571" customWidth="1"/>
    <col min="3860" max="3861" width="4.375" style="571" customWidth="1"/>
    <col min="3862" max="3862" width="3.25" style="571" customWidth="1"/>
    <col min="3863" max="3863" width="5" style="571" customWidth="1"/>
    <col min="3864" max="3865" width="4.5" style="571" customWidth="1"/>
    <col min="3866" max="3866" width="4.625" style="571" customWidth="1"/>
    <col min="3867" max="4096" width="9" style="571"/>
    <col min="4097" max="4097" width="4.75" style="571" customWidth="1"/>
    <col min="4098" max="4098" width="8.75" style="571" customWidth="1"/>
    <col min="4099" max="4099" width="5" style="571" customWidth="1"/>
    <col min="4100" max="4102" width="4.5" style="571" customWidth="1"/>
    <col min="4103" max="4105" width="3.75" style="571" customWidth="1"/>
    <col min="4106" max="4106" width="4.25" style="571" customWidth="1"/>
    <col min="4107" max="4107" width="3.75" style="571" customWidth="1"/>
    <col min="4108" max="4108" width="5" style="571" customWidth="1"/>
    <col min="4109" max="4110" width="6.25" style="571" customWidth="1"/>
    <col min="4111" max="4111" width="4.25" style="571" customWidth="1"/>
    <col min="4112" max="4112" width="4.625" style="571" customWidth="1"/>
    <col min="4113" max="4115" width="3.5" style="571" customWidth="1"/>
    <col min="4116" max="4117" width="4.375" style="571" customWidth="1"/>
    <col min="4118" max="4118" width="3.25" style="571" customWidth="1"/>
    <col min="4119" max="4119" width="5" style="571" customWidth="1"/>
    <col min="4120" max="4121" width="4.5" style="571" customWidth="1"/>
    <col min="4122" max="4122" width="4.625" style="571" customWidth="1"/>
    <col min="4123" max="4352" width="9" style="571"/>
    <col min="4353" max="4353" width="4.75" style="571" customWidth="1"/>
    <col min="4354" max="4354" width="8.75" style="571" customWidth="1"/>
    <col min="4355" max="4355" width="5" style="571" customWidth="1"/>
    <col min="4356" max="4358" width="4.5" style="571" customWidth="1"/>
    <col min="4359" max="4361" width="3.75" style="571" customWidth="1"/>
    <col min="4362" max="4362" width="4.25" style="571" customWidth="1"/>
    <col min="4363" max="4363" width="3.75" style="571" customWidth="1"/>
    <col min="4364" max="4364" width="5" style="571" customWidth="1"/>
    <col min="4365" max="4366" width="6.25" style="571" customWidth="1"/>
    <col min="4367" max="4367" width="4.25" style="571" customWidth="1"/>
    <col min="4368" max="4368" width="4.625" style="571" customWidth="1"/>
    <col min="4369" max="4371" width="3.5" style="571" customWidth="1"/>
    <col min="4372" max="4373" width="4.375" style="571" customWidth="1"/>
    <col min="4374" max="4374" width="3.25" style="571" customWidth="1"/>
    <col min="4375" max="4375" width="5" style="571" customWidth="1"/>
    <col min="4376" max="4377" width="4.5" style="571" customWidth="1"/>
    <col min="4378" max="4378" width="4.625" style="571" customWidth="1"/>
    <col min="4379" max="4608" width="9" style="571"/>
    <col min="4609" max="4609" width="4.75" style="571" customWidth="1"/>
    <col min="4610" max="4610" width="8.75" style="571" customWidth="1"/>
    <col min="4611" max="4611" width="5" style="571" customWidth="1"/>
    <col min="4612" max="4614" width="4.5" style="571" customWidth="1"/>
    <col min="4615" max="4617" width="3.75" style="571" customWidth="1"/>
    <col min="4618" max="4618" width="4.25" style="571" customWidth="1"/>
    <col min="4619" max="4619" width="3.75" style="571" customWidth="1"/>
    <col min="4620" max="4620" width="5" style="571" customWidth="1"/>
    <col min="4621" max="4622" width="6.25" style="571" customWidth="1"/>
    <col min="4623" max="4623" width="4.25" style="571" customWidth="1"/>
    <col min="4624" max="4624" width="4.625" style="571" customWidth="1"/>
    <col min="4625" max="4627" width="3.5" style="571" customWidth="1"/>
    <col min="4628" max="4629" width="4.375" style="571" customWidth="1"/>
    <col min="4630" max="4630" width="3.25" style="571" customWidth="1"/>
    <col min="4631" max="4631" width="5" style="571" customWidth="1"/>
    <col min="4632" max="4633" width="4.5" style="571" customWidth="1"/>
    <col min="4634" max="4634" width="4.625" style="571" customWidth="1"/>
    <col min="4635" max="4864" width="9" style="571"/>
    <col min="4865" max="4865" width="4.75" style="571" customWidth="1"/>
    <col min="4866" max="4866" width="8.75" style="571" customWidth="1"/>
    <col min="4867" max="4867" width="5" style="571" customWidth="1"/>
    <col min="4868" max="4870" width="4.5" style="571" customWidth="1"/>
    <col min="4871" max="4873" width="3.75" style="571" customWidth="1"/>
    <col min="4874" max="4874" width="4.25" style="571" customWidth="1"/>
    <col min="4875" max="4875" width="3.75" style="571" customWidth="1"/>
    <col min="4876" max="4876" width="5" style="571" customWidth="1"/>
    <col min="4877" max="4878" width="6.25" style="571" customWidth="1"/>
    <col min="4879" max="4879" width="4.25" style="571" customWidth="1"/>
    <col min="4880" max="4880" width="4.625" style="571" customWidth="1"/>
    <col min="4881" max="4883" width="3.5" style="571" customWidth="1"/>
    <col min="4884" max="4885" width="4.375" style="571" customWidth="1"/>
    <col min="4886" max="4886" width="3.25" style="571" customWidth="1"/>
    <col min="4887" max="4887" width="5" style="571" customWidth="1"/>
    <col min="4888" max="4889" width="4.5" style="571" customWidth="1"/>
    <col min="4890" max="4890" width="4.625" style="571" customWidth="1"/>
    <col min="4891" max="5120" width="9" style="571"/>
    <col min="5121" max="5121" width="4.75" style="571" customWidth="1"/>
    <col min="5122" max="5122" width="8.75" style="571" customWidth="1"/>
    <col min="5123" max="5123" width="5" style="571" customWidth="1"/>
    <col min="5124" max="5126" width="4.5" style="571" customWidth="1"/>
    <col min="5127" max="5129" width="3.75" style="571" customWidth="1"/>
    <col min="5130" max="5130" width="4.25" style="571" customWidth="1"/>
    <col min="5131" max="5131" width="3.75" style="571" customWidth="1"/>
    <col min="5132" max="5132" width="5" style="571" customWidth="1"/>
    <col min="5133" max="5134" width="6.25" style="571" customWidth="1"/>
    <col min="5135" max="5135" width="4.25" style="571" customWidth="1"/>
    <col min="5136" max="5136" width="4.625" style="571" customWidth="1"/>
    <col min="5137" max="5139" width="3.5" style="571" customWidth="1"/>
    <col min="5140" max="5141" width="4.375" style="571" customWidth="1"/>
    <col min="5142" max="5142" width="3.25" style="571" customWidth="1"/>
    <col min="5143" max="5143" width="5" style="571" customWidth="1"/>
    <col min="5144" max="5145" width="4.5" style="571" customWidth="1"/>
    <col min="5146" max="5146" width="4.625" style="571" customWidth="1"/>
    <col min="5147" max="5376" width="9" style="571"/>
    <col min="5377" max="5377" width="4.75" style="571" customWidth="1"/>
    <col min="5378" max="5378" width="8.75" style="571" customWidth="1"/>
    <col min="5379" max="5379" width="5" style="571" customWidth="1"/>
    <col min="5380" max="5382" width="4.5" style="571" customWidth="1"/>
    <col min="5383" max="5385" width="3.75" style="571" customWidth="1"/>
    <col min="5386" max="5386" width="4.25" style="571" customWidth="1"/>
    <col min="5387" max="5387" width="3.75" style="571" customWidth="1"/>
    <col min="5388" max="5388" width="5" style="571" customWidth="1"/>
    <col min="5389" max="5390" width="6.25" style="571" customWidth="1"/>
    <col min="5391" max="5391" width="4.25" style="571" customWidth="1"/>
    <col min="5392" max="5392" width="4.625" style="571" customWidth="1"/>
    <col min="5393" max="5395" width="3.5" style="571" customWidth="1"/>
    <col min="5396" max="5397" width="4.375" style="571" customWidth="1"/>
    <col min="5398" max="5398" width="3.25" style="571" customWidth="1"/>
    <col min="5399" max="5399" width="5" style="571" customWidth="1"/>
    <col min="5400" max="5401" width="4.5" style="571" customWidth="1"/>
    <col min="5402" max="5402" width="4.625" style="571" customWidth="1"/>
    <col min="5403" max="5632" width="9" style="571"/>
    <col min="5633" max="5633" width="4.75" style="571" customWidth="1"/>
    <col min="5634" max="5634" width="8.75" style="571" customWidth="1"/>
    <col min="5635" max="5635" width="5" style="571" customWidth="1"/>
    <col min="5636" max="5638" width="4.5" style="571" customWidth="1"/>
    <col min="5639" max="5641" width="3.75" style="571" customWidth="1"/>
    <col min="5642" max="5642" width="4.25" style="571" customWidth="1"/>
    <col min="5643" max="5643" width="3.75" style="571" customWidth="1"/>
    <col min="5644" max="5644" width="5" style="571" customWidth="1"/>
    <col min="5645" max="5646" width="6.25" style="571" customWidth="1"/>
    <col min="5647" max="5647" width="4.25" style="571" customWidth="1"/>
    <col min="5648" max="5648" width="4.625" style="571" customWidth="1"/>
    <col min="5649" max="5651" width="3.5" style="571" customWidth="1"/>
    <col min="5652" max="5653" width="4.375" style="571" customWidth="1"/>
    <col min="5654" max="5654" width="3.25" style="571" customWidth="1"/>
    <col min="5655" max="5655" width="5" style="571" customWidth="1"/>
    <col min="5656" max="5657" width="4.5" style="571" customWidth="1"/>
    <col min="5658" max="5658" width="4.625" style="571" customWidth="1"/>
    <col min="5659" max="5888" width="9" style="571"/>
    <col min="5889" max="5889" width="4.75" style="571" customWidth="1"/>
    <col min="5890" max="5890" width="8.75" style="571" customWidth="1"/>
    <col min="5891" max="5891" width="5" style="571" customWidth="1"/>
    <col min="5892" max="5894" width="4.5" style="571" customWidth="1"/>
    <col min="5895" max="5897" width="3.75" style="571" customWidth="1"/>
    <col min="5898" max="5898" width="4.25" style="571" customWidth="1"/>
    <col min="5899" max="5899" width="3.75" style="571" customWidth="1"/>
    <col min="5900" max="5900" width="5" style="571" customWidth="1"/>
    <col min="5901" max="5902" width="6.25" style="571" customWidth="1"/>
    <col min="5903" max="5903" width="4.25" style="571" customWidth="1"/>
    <col min="5904" max="5904" width="4.625" style="571" customWidth="1"/>
    <col min="5905" max="5907" width="3.5" style="571" customWidth="1"/>
    <col min="5908" max="5909" width="4.375" style="571" customWidth="1"/>
    <col min="5910" max="5910" width="3.25" style="571" customWidth="1"/>
    <col min="5911" max="5911" width="5" style="571" customWidth="1"/>
    <col min="5912" max="5913" width="4.5" style="571" customWidth="1"/>
    <col min="5914" max="5914" width="4.625" style="571" customWidth="1"/>
    <col min="5915" max="6144" width="9" style="571"/>
    <col min="6145" max="6145" width="4.75" style="571" customWidth="1"/>
    <col min="6146" max="6146" width="8.75" style="571" customWidth="1"/>
    <col min="6147" max="6147" width="5" style="571" customWidth="1"/>
    <col min="6148" max="6150" width="4.5" style="571" customWidth="1"/>
    <col min="6151" max="6153" width="3.75" style="571" customWidth="1"/>
    <col min="6154" max="6154" width="4.25" style="571" customWidth="1"/>
    <col min="6155" max="6155" width="3.75" style="571" customWidth="1"/>
    <col min="6156" max="6156" width="5" style="571" customWidth="1"/>
    <col min="6157" max="6158" width="6.25" style="571" customWidth="1"/>
    <col min="6159" max="6159" width="4.25" style="571" customWidth="1"/>
    <col min="6160" max="6160" width="4.625" style="571" customWidth="1"/>
    <col min="6161" max="6163" width="3.5" style="571" customWidth="1"/>
    <col min="6164" max="6165" width="4.375" style="571" customWidth="1"/>
    <col min="6166" max="6166" width="3.25" style="571" customWidth="1"/>
    <col min="6167" max="6167" width="5" style="571" customWidth="1"/>
    <col min="6168" max="6169" width="4.5" style="571" customWidth="1"/>
    <col min="6170" max="6170" width="4.625" style="571" customWidth="1"/>
    <col min="6171" max="6400" width="9" style="571"/>
    <col min="6401" max="6401" width="4.75" style="571" customWidth="1"/>
    <col min="6402" max="6402" width="8.75" style="571" customWidth="1"/>
    <col min="6403" max="6403" width="5" style="571" customWidth="1"/>
    <col min="6404" max="6406" width="4.5" style="571" customWidth="1"/>
    <col min="6407" max="6409" width="3.75" style="571" customWidth="1"/>
    <col min="6410" max="6410" width="4.25" style="571" customWidth="1"/>
    <col min="6411" max="6411" width="3.75" style="571" customWidth="1"/>
    <col min="6412" max="6412" width="5" style="571" customWidth="1"/>
    <col min="6413" max="6414" width="6.25" style="571" customWidth="1"/>
    <col min="6415" max="6415" width="4.25" style="571" customWidth="1"/>
    <col min="6416" max="6416" width="4.625" style="571" customWidth="1"/>
    <col min="6417" max="6419" width="3.5" style="571" customWidth="1"/>
    <col min="6420" max="6421" width="4.375" style="571" customWidth="1"/>
    <col min="6422" max="6422" width="3.25" style="571" customWidth="1"/>
    <col min="6423" max="6423" width="5" style="571" customWidth="1"/>
    <col min="6424" max="6425" width="4.5" style="571" customWidth="1"/>
    <col min="6426" max="6426" width="4.625" style="571" customWidth="1"/>
    <col min="6427" max="6656" width="9" style="571"/>
    <col min="6657" max="6657" width="4.75" style="571" customWidth="1"/>
    <col min="6658" max="6658" width="8.75" style="571" customWidth="1"/>
    <col min="6659" max="6659" width="5" style="571" customWidth="1"/>
    <col min="6660" max="6662" width="4.5" style="571" customWidth="1"/>
    <col min="6663" max="6665" width="3.75" style="571" customWidth="1"/>
    <col min="6666" max="6666" width="4.25" style="571" customWidth="1"/>
    <col min="6667" max="6667" width="3.75" style="571" customWidth="1"/>
    <col min="6668" max="6668" width="5" style="571" customWidth="1"/>
    <col min="6669" max="6670" width="6.25" style="571" customWidth="1"/>
    <col min="6671" max="6671" width="4.25" style="571" customWidth="1"/>
    <col min="6672" max="6672" width="4.625" style="571" customWidth="1"/>
    <col min="6673" max="6675" width="3.5" style="571" customWidth="1"/>
    <col min="6676" max="6677" width="4.375" style="571" customWidth="1"/>
    <col min="6678" max="6678" width="3.25" style="571" customWidth="1"/>
    <col min="6679" max="6679" width="5" style="571" customWidth="1"/>
    <col min="6680" max="6681" width="4.5" style="571" customWidth="1"/>
    <col min="6682" max="6682" width="4.625" style="571" customWidth="1"/>
    <col min="6683" max="6912" width="9" style="571"/>
    <col min="6913" max="6913" width="4.75" style="571" customWidth="1"/>
    <col min="6914" max="6914" width="8.75" style="571" customWidth="1"/>
    <col min="6915" max="6915" width="5" style="571" customWidth="1"/>
    <col min="6916" max="6918" width="4.5" style="571" customWidth="1"/>
    <col min="6919" max="6921" width="3.75" style="571" customWidth="1"/>
    <col min="6922" max="6922" width="4.25" style="571" customWidth="1"/>
    <col min="6923" max="6923" width="3.75" style="571" customWidth="1"/>
    <col min="6924" max="6924" width="5" style="571" customWidth="1"/>
    <col min="6925" max="6926" width="6.25" style="571" customWidth="1"/>
    <col min="6927" max="6927" width="4.25" style="571" customWidth="1"/>
    <col min="6928" max="6928" width="4.625" style="571" customWidth="1"/>
    <col min="6929" max="6931" width="3.5" style="571" customWidth="1"/>
    <col min="6932" max="6933" width="4.375" style="571" customWidth="1"/>
    <col min="6934" max="6934" width="3.25" style="571" customWidth="1"/>
    <col min="6935" max="6935" width="5" style="571" customWidth="1"/>
    <col min="6936" max="6937" width="4.5" style="571" customWidth="1"/>
    <col min="6938" max="6938" width="4.625" style="571" customWidth="1"/>
    <col min="6939" max="7168" width="9" style="571"/>
    <col min="7169" max="7169" width="4.75" style="571" customWidth="1"/>
    <col min="7170" max="7170" width="8.75" style="571" customWidth="1"/>
    <col min="7171" max="7171" width="5" style="571" customWidth="1"/>
    <col min="7172" max="7174" width="4.5" style="571" customWidth="1"/>
    <col min="7175" max="7177" width="3.75" style="571" customWidth="1"/>
    <col min="7178" max="7178" width="4.25" style="571" customWidth="1"/>
    <col min="7179" max="7179" width="3.75" style="571" customWidth="1"/>
    <col min="7180" max="7180" width="5" style="571" customWidth="1"/>
    <col min="7181" max="7182" width="6.25" style="571" customWidth="1"/>
    <col min="7183" max="7183" width="4.25" style="571" customWidth="1"/>
    <col min="7184" max="7184" width="4.625" style="571" customWidth="1"/>
    <col min="7185" max="7187" width="3.5" style="571" customWidth="1"/>
    <col min="7188" max="7189" width="4.375" style="571" customWidth="1"/>
    <col min="7190" max="7190" width="3.25" style="571" customWidth="1"/>
    <col min="7191" max="7191" width="5" style="571" customWidth="1"/>
    <col min="7192" max="7193" width="4.5" style="571" customWidth="1"/>
    <col min="7194" max="7194" width="4.625" style="571" customWidth="1"/>
    <col min="7195" max="7424" width="9" style="571"/>
    <col min="7425" max="7425" width="4.75" style="571" customWidth="1"/>
    <col min="7426" max="7426" width="8.75" style="571" customWidth="1"/>
    <col min="7427" max="7427" width="5" style="571" customWidth="1"/>
    <col min="7428" max="7430" width="4.5" style="571" customWidth="1"/>
    <col min="7431" max="7433" width="3.75" style="571" customWidth="1"/>
    <col min="7434" max="7434" width="4.25" style="571" customWidth="1"/>
    <col min="7435" max="7435" width="3.75" style="571" customWidth="1"/>
    <col min="7436" max="7436" width="5" style="571" customWidth="1"/>
    <col min="7437" max="7438" width="6.25" style="571" customWidth="1"/>
    <col min="7439" max="7439" width="4.25" style="571" customWidth="1"/>
    <col min="7440" max="7440" width="4.625" style="571" customWidth="1"/>
    <col min="7441" max="7443" width="3.5" style="571" customWidth="1"/>
    <col min="7444" max="7445" width="4.375" style="571" customWidth="1"/>
    <col min="7446" max="7446" width="3.25" style="571" customWidth="1"/>
    <col min="7447" max="7447" width="5" style="571" customWidth="1"/>
    <col min="7448" max="7449" width="4.5" style="571" customWidth="1"/>
    <col min="7450" max="7450" width="4.625" style="571" customWidth="1"/>
    <col min="7451" max="7680" width="9" style="571"/>
    <col min="7681" max="7681" width="4.75" style="571" customWidth="1"/>
    <col min="7682" max="7682" width="8.75" style="571" customWidth="1"/>
    <col min="7683" max="7683" width="5" style="571" customWidth="1"/>
    <col min="7684" max="7686" width="4.5" style="571" customWidth="1"/>
    <col min="7687" max="7689" width="3.75" style="571" customWidth="1"/>
    <col min="7690" max="7690" width="4.25" style="571" customWidth="1"/>
    <col min="7691" max="7691" width="3.75" style="571" customWidth="1"/>
    <col min="7692" max="7692" width="5" style="571" customWidth="1"/>
    <col min="7693" max="7694" width="6.25" style="571" customWidth="1"/>
    <col min="7695" max="7695" width="4.25" style="571" customWidth="1"/>
    <col min="7696" max="7696" width="4.625" style="571" customWidth="1"/>
    <col min="7697" max="7699" width="3.5" style="571" customWidth="1"/>
    <col min="7700" max="7701" width="4.375" style="571" customWidth="1"/>
    <col min="7702" max="7702" width="3.25" style="571" customWidth="1"/>
    <col min="7703" max="7703" width="5" style="571" customWidth="1"/>
    <col min="7704" max="7705" width="4.5" style="571" customWidth="1"/>
    <col min="7706" max="7706" width="4.625" style="571" customWidth="1"/>
    <col min="7707" max="7936" width="9" style="571"/>
    <col min="7937" max="7937" width="4.75" style="571" customWidth="1"/>
    <col min="7938" max="7938" width="8.75" style="571" customWidth="1"/>
    <col min="7939" max="7939" width="5" style="571" customWidth="1"/>
    <col min="7940" max="7942" width="4.5" style="571" customWidth="1"/>
    <col min="7943" max="7945" width="3.75" style="571" customWidth="1"/>
    <col min="7946" max="7946" width="4.25" style="571" customWidth="1"/>
    <col min="7947" max="7947" width="3.75" style="571" customWidth="1"/>
    <col min="7948" max="7948" width="5" style="571" customWidth="1"/>
    <col min="7949" max="7950" width="6.25" style="571" customWidth="1"/>
    <col min="7951" max="7951" width="4.25" style="571" customWidth="1"/>
    <col min="7952" max="7952" width="4.625" style="571" customWidth="1"/>
    <col min="7953" max="7955" width="3.5" style="571" customWidth="1"/>
    <col min="7956" max="7957" width="4.375" style="571" customWidth="1"/>
    <col min="7958" max="7958" width="3.25" style="571" customWidth="1"/>
    <col min="7959" max="7959" width="5" style="571" customWidth="1"/>
    <col min="7960" max="7961" width="4.5" style="571" customWidth="1"/>
    <col min="7962" max="7962" width="4.625" style="571" customWidth="1"/>
    <col min="7963" max="8192" width="9" style="571"/>
    <col min="8193" max="8193" width="4.75" style="571" customWidth="1"/>
    <col min="8194" max="8194" width="8.75" style="571" customWidth="1"/>
    <col min="8195" max="8195" width="5" style="571" customWidth="1"/>
    <col min="8196" max="8198" width="4.5" style="571" customWidth="1"/>
    <col min="8199" max="8201" width="3.75" style="571" customWidth="1"/>
    <col min="8202" max="8202" width="4.25" style="571" customWidth="1"/>
    <col min="8203" max="8203" width="3.75" style="571" customWidth="1"/>
    <col min="8204" max="8204" width="5" style="571" customWidth="1"/>
    <col min="8205" max="8206" width="6.25" style="571" customWidth="1"/>
    <col min="8207" max="8207" width="4.25" style="571" customWidth="1"/>
    <col min="8208" max="8208" width="4.625" style="571" customWidth="1"/>
    <col min="8209" max="8211" width="3.5" style="571" customWidth="1"/>
    <col min="8212" max="8213" width="4.375" style="571" customWidth="1"/>
    <col min="8214" max="8214" width="3.25" style="571" customWidth="1"/>
    <col min="8215" max="8215" width="5" style="571" customWidth="1"/>
    <col min="8216" max="8217" width="4.5" style="571" customWidth="1"/>
    <col min="8218" max="8218" width="4.625" style="571" customWidth="1"/>
    <col min="8219" max="8448" width="9" style="571"/>
    <col min="8449" max="8449" width="4.75" style="571" customWidth="1"/>
    <col min="8450" max="8450" width="8.75" style="571" customWidth="1"/>
    <col min="8451" max="8451" width="5" style="571" customWidth="1"/>
    <col min="8452" max="8454" width="4.5" style="571" customWidth="1"/>
    <col min="8455" max="8457" width="3.75" style="571" customWidth="1"/>
    <col min="8458" max="8458" width="4.25" style="571" customWidth="1"/>
    <col min="8459" max="8459" width="3.75" style="571" customWidth="1"/>
    <col min="8460" max="8460" width="5" style="571" customWidth="1"/>
    <col min="8461" max="8462" width="6.25" style="571" customWidth="1"/>
    <col min="8463" max="8463" width="4.25" style="571" customWidth="1"/>
    <col min="8464" max="8464" width="4.625" style="571" customWidth="1"/>
    <col min="8465" max="8467" width="3.5" style="571" customWidth="1"/>
    <col min="8468" max="8469" width="4.375" style="571" customWidth="1"/>
    <col min="8470" max="8470" width="3.25" style="571" customWidth="1"/>
    <col min="8471" max="8471" width="5" style="571" customWidth="1"/>
    <col min="8472" max="8473" width="4.5" style="571" customWidth="1"/>
    <col min="8474" max="8474" width="4.625" style="571" customWidth="1"/>
    <col min="8475" max="8704" width="9" style="571"/>
    <col min="8705" max="8705" width="4.75" style="571" customWidth="1"/>
    <col min="8706" max="8706" width="8.75" style="571" customWidth="1"/>
    <col min="8707" max="8707" width="5" style="571" customWidth="1"/>
    <col min="8708" max="8710" width="4.5" style="571" customWidth="1"/>
    <col min="8711" max="8713" width="3.75" style="571" customWidth="1"/>
    <col min="8714" max="8714" width="4.25" style="571" customWidth="1"/>
    <col min="8715" max="8715" width="3.75" style="571" customWidth="1"/>
    <col min="8716" max="8716" width="5" style="571" customWidth="1"/>
    <col min="8717" max="8718" width="6.25" style="571" customWidth="1"/>
    <col min="8719" max="8719" width="4.25" style="571" customWidth="1"/>
    <col min="8720" max="8720" width="4.625" style="571" customWidth="1"/>
    <col min="8721" max="8723" width="3.5" style="571" customWidth="1"/>
    <col min="8724" max="8725" width="4.375" style="571" customWidth="1"/>
    <col min="8726" max="8726" width="3.25" style="571" customWidth="1"/>
    <col min="8727" max="8727" width="5" style="571" customWidth="1"/>
    <col min="8728" max="8729" width="4.5" style="571" customWidth="1"/>
    <col min="8730" max="8730" width="4.625" style="571" customWidth="1"/>
    <col min="8731" max="8960" width="9" style="571"/>
    <col min="8961" max="8961" width="4.75" style="571" customWidth="1"/>
    <col min="8962" max="8962" width="8.75" style="571" customWidth="1"/>
    <col min="8963" max="8963" width="5" style="571" customWidth="1"/>
    <col min="8964" max="8966" width="4.5" style="571" customWidth="1"/>
    <col min="8967" max="8969" width="3.75" style="571" customWidth="1"/>
    <col min="8970" max="8970" width="4.25" style="571" customWidth="1"/>
    <col min="8971" max="8971" width="3.75" style="571" customWidth="1"/>
    <col min="8972" max="8972" width="5" style="571" customWidth="1"/>
    <col min="8973" max="8974" width="6.25" style="571" customWidth="1"/>
    <col min="8975" max="8975" width="4.25" style="571" customWidth="1"/>
    <col min="8976" max="8976" width="4.625" style="571" customWidth="1"/>
    <col min="8977" max="8979" width="3.5" style="571" customWidth="1"/>
    <col min="8980" max="8981" width="4.375" style="571" customWidth="1"/>
    <col min="8982" max="8982" width="3.25" style="571" customWidth="1"/>
    <col min="8983" max="8983" width="5" style="571" customWidth="1"/>
    <col min="8984" max="8985" width="4.5" style="571" customWidth="1"/>
    <col min="8986" max="8986" width="4.625" style="571" customWidth="1"/>
    <col min="8987" max="9216" width="9" style="571"/>
    <col min="9217" max="9217" width="4.75" style="571" customWidth="1"/>
    <col min="9218" max="9218" width="8.75" style="571" customWidth="1"/>
    <col min="9219" max="9219" width="5" style="571" customWidth="1"/>
    <col min="9220" max="9222" width="4.5" style="571" customWidth="1"/>
    <col min="9223" max="9225" width="3.75" style="571" customWidth="1"/>
    <col min="9226" max="9226" width="4.25" style="571" customWidth="1"/>
    <col min="9227" max="9227" width="3.75" style="571" customWidth="1"/>
    <col min="9228" max="9228" width="5" style="571" customWidth="1"/>
    <col min="9229" max="9230" width="6.25" style="571" customWidth="1"/>
    <col min="9231" max="9231" width="4.25" style="571" customWidth="1"/>
    <col min="9232" max="9232" width="4.625" style="571" customWidth="1"/>
    <col min="9233" max="9235" width="3.5" style="571" customWidth="1"/>
    <col min="9236" max="9237" width="4.375" style="571" customWidth="1"/>
    <col min="9238" max="9238" width="3.25" style="571" customWidth="1"/>
    <col min="9239" max="9239" width="5" style="571" customWidth="1"/>
    <col min="9240" max="9241" width="4.5" style="571" customWidth="1"/>
    <col min="9242" max="9242" width="4.625" style="571" customWidth="1"/>
    <col min="9243" max="9472" width="9" style="571"/>
    <col min="9473" max="9473" width="4.75" style="571" customWidth="1"/>
    <col min="9474" max="9474" width="8.75" style="571" customWidth="1"/>
    <col min="9475" max="9475" width="5" style="571" customWidth="1"/>
    <col min="9476" max="9478" width="4.5" style="571" customWidth="1"/>
    <col min="9479" max="9481" width="3.75" style="571" customWidth="1"/>
    <col min="9482" max="9482" width="4.25" style="571" customWidth="1"/>
    <col min="9483" max="9483" width="3.75" style="571" customWidth="1"/>
    <col min="9484" max="9484" width="5" style="571" customWidth="1"/>
    <col min="9485" max="9486" width="6.25" style="571" customWidth="1"/>
    <col min="9487" max="9487" width="4.25" style="571" customWidth="1"/>
    <col min="9488" max="9488" width="4.625" style="571" customWidth="1"/>
    <col min="9489" max="9491" width="3.5" style="571" customWidth="1"/>
    <col min="9492" max="9493" width="4.375" style="571" customWidth="1"/>
    <col min="9494" max="9494" width="3.25" style="571" customWidth="1"/>
    <col min="9495" max="9495" width="5" style="571" customWidth="1"/>
    <col min="9496" max="9497" width="4.5" style="571" customWidth="1"/>
    <col min="9498" max="9498" width="4.625" style="571" customWidth="1"/>
    <col min="9499" max="9728" width="9" style="571"/>
    <col min="9729" max="9729" width="4.75" style="571" customWidth="1"/>
    <col min="9730" max="9730" width="8.75" style="571" customWidth="1"/>
    <col min="9731" max="9731" width="5" style="571" customWidth="1"/>
    <col min="9732" max="9734" width="4.5" style="571" customWidth="1"/>
    <col min="9735" max="9737" width="3.75" style="571" customWidth="1"/>
    <col min="9738" max="9738" width="4.25" style="571" customWidth="1"/>
    <col min="9739" max="9739" width="3.75" style="571" customWidth="1"/>
    <col min="9740" max="9740" width="5" style="571" customWidth="1"/>
    <col min="9741" max="9742" width="6.25" style="571" customWidth="1"/>
    <col min="9743" max="9743" width="4.25" style="571" customWidth="1"/>
    <col min="9744" max="9744" width="4.625" style="571" customWidth="1"/>
    <col min="9745" max="9747" width="3.5" style="571" customWidth="1"/>
    <col min="9748" max="9749" width="4.375" style="571" customWidth="1"/>
    <col min="9750" max="9750" width="3.25" style="571" customWidth="1"/>
    <col min="9751" max="9751" width="5" style="571" customWidth="1"/>
    <col min="9752" max="9753" width="4.5" style="571" customWidth="1"/>
    <col min="9754" max="9754" width="4.625" style="571" customWidth="1"/>
    <col min="9755" max="9984" width="9" style="571"/>
    <col min="9985" max="9985" width="4.75" style="571" customWidth="1"/>
    <col min="9986" max="9986" width="8.75" style="571" customWidth="1"/>
    <col min="9987" max="9987" width="5" style="571" customWidth="1"/>
    <col min="9988" max="9990" width="4.5" style="571" customWidth="1"/>
    <col min="9991" max="9993" width="3.75" style="571" customWidth="1"/>
    <col min="9994" max="9994" width="4.25" style="571" customWidth="1"/>
    <col min="9995" max="9995" width="3.75" style="571" customWidth="1"/>
    <col min="9996" max="9996" width="5" style="571" customWidth="1"/>
    <col min="9997" max="9998" width="6.25" style="571" customWidth="1"/>
    <col min="9999" max="9999" width="4.25" style="571" customWidth="1"/>
    <col min="10000" max="10000" width="4.625" style="571" customWidth="1"/>
    <col min="10001" max="10003" width="3.5" style="571" customWidth="1"/>
    <col min="10004" max="10005" width="4.375" style="571" customWidth="1"/>
    <col min="10006" max="10006" width="3.25" style="571" customWidth="1"/>
    <col min="10007" max="10007" width="5" style="571" customWidth="1"/>
    <col min="10008" max="10009" width="4.5" style="571" customWidth="1"/>
    <col min="10010" max="10010" width="4.625" style="571" customWidth="1"/>
    <col min="10011" max="10240" width="9" style="571"/>
    <col min="10241" max="10241" width="4.75" style="571" customWidth="1"/>
    <col min="10242" max="10242" width="8.75" style="571" customWidth="1"/>
    <col min="10243" max="10243" width="5" style="571" customWidth="1"/>
    <col min="10244" max="10246" width="4.5" style="571" customWidth="1"/>
    <col min="10247" max="10249" width="3.75" style="571" customWidth="1"/>
    <col min="10250" max="10250" width="4.25" style="571" customWidth="1"/>
    <col min="10251" max="10251" width="3.75" style="571" customWidth="1"/>
    <col min="10252" max="10252" width="5" style="571" customWidth="1"/>
    <col min="10253" max="10254" width="6.25" style="571" customWidth="1"/>
    <col min="10255" max="10255" width="4.25" style="571" customWidth="1"/>
    <col min="10256" max="10256" width="4.625" style="571" customWidth="1"/>
    <col min="10257" max="10259" width="3.5" style="571" customWidth="1"/>
    <col min="10260" max="10261" width="4.375" style="571" customWidth="1"/>
    <col min="10262" max="10262" width="3.25" style="571" customWidth="1"/>
    <col min="10263" max="10263" width="5" style="571" customWidth="1"/>
    <col min="10264" max="10265" width="4.5" style="571" customWidth="1"/>
    <col min="10266" max="10266" width="4.625" style="571" customWidth="1"/>
    <col min="10267" max="10496" width="9" style="571"/>
    <col min="10497" max="10497" width="4.75" style="571" customWidth="1"/>
    <col min="10498" max="10498" width="8.75" style="571" customWidth="1"/>
    <col min="10499" max="10499" width="5" style="571" customWidth="1"/>
    <col min="10500" max="10502" width="4.5" style="571" customWidth="1"/>
    <col min="10503" max="10505" width="3.75" style="571" customWidth="1"/>
    <col min="10506" max="10506" width="4.25" style="571" customWidth="1"/>
    <col min="10507" max="10507" width="3.75" style="571" customWidth="1"/>
    <col min="10508" max="10508" width="5" style="571" customWidth="1"/>
    <col min="10509" max="10510" width="6.25" style="571" customWidth="1"/>
    <col min="10511" max="10511" width="4.25" style="571" customWidth="1"/>
    <col min="10512" max="10512" width="4.625" style="571" customWidth="1"/>
    <col min="10513" max="10515" width="3.5" style="571" customWidth="1"/>
    <col min="10516" max="10517" width="4.375" style="571" customWidth="1"/>
    <col min="10518" max="10518" width="3.25" style="571" customWidth="1"/>
    <col min="10519" max="10519" width="5" style="571" customWidth="1"/>
    <col min="10520" max="10521" width="4.5" style="571" customWidth="1"/>
    <col min="10522" max="10522" width="4.625" style="571" customWidth="1"/>
    <col min="10523" max="10752" width="9" style="571"/>
    <col min="10753" max="10753" width="4.75" style="571" customWidth="1"/>
    <col min="10754" max="10754" width="8.75" style="571" customWidth="1"/>
    <col min="10755" max="10755" width="5" style="571" customWidth="1"/>
    <col min="10756" max="10758" width="4.5" style="571" customWidth="1"/>
    <col min="10759" max="10761" width="3.75" style="571" customWidth="1"/>
    <col min="10762" max="10762" width="4.25" style="571" customWidth="1"/>
    <col min="10763" max="10763" width="3.75" style="571" customWidth="1"/>
    <col min="10764" max="10764" width="5" style="571" customWidth="1"/>
    <col min="10765" max="10766" width="6.25" style="571" customWidth="1"/>
    <col min="10767" max="10767" width="4.25" style="571" customWidth="1"/>
    <col min="10768" max="10768" width="4.625" style="571" customWidth="1"/>
    <col min="10769" max="10771" width="3.5" style="571" customWidth="1"/>
    <col min="10772" max="10773" width="4.375" style="571" customWidth="1"/>
    <col min="10774" max="10774" width="3.25" style="571" customWidth="1"/>
    <col min="10775" max="10775" width="5" style="571" customWidth="1"/>
    <col min="10776" max="10777" width="4.5" style="571" customWidth="1"/>
    <col min="10778" max="10778" width="4.625" style="571" customWidth="1"/>
    <col min="10779" max="11008" width="9" style="571"/>
    <col min="11009" max="11009" width="4.75" style="571" customWidth="1"/>
    <col min="11010" max="11010" width="8.75" style="571" customWidth="1"/>
    <col min="11011" max="11011" width="5" style="571" customWidth="1"/>
    <col min="11012" max="11014" width="4.5" style="571" customWidth="1"/>
    <col min="11015" max="11017" width="3.75" style="571" customWidth="1"/>
    <col min="11018" max="11018" width="4.25" style="571" customWidth="1"/>
    <col min="11019" max="11019" width="3.75" style="571" customWidth="1"/>
    <col min="11020" max="11020" width="5" style="571" customWidth="1"/>
    <col min="11021" max="11022" width="6.25" style="571" customWidth="1"/>
    <col min="11023" max="11023" width="4.25" style="571" customWidth="1"/>
    <col min="11024" max="11024" width="4.625" style="571" customWidth="1"/>
    <col min="11025" max="11027" width="3.5" style="571" customWidth="1"/>
    <col min="11028" max="11029" width="4.375" style="571" customWidth="1"/>
    <col min="11030" max="11030" width="3.25" style="571" customWidth="1"/>
    <col min="11031" max="11031" width="5" style="571" customWidth="1"/>
    <col min="11032" max="11033" width="4.5" style="571" customWidth="1"/>
    <col min="11034" max="11034" width="4.625" style="571" customWidth="1"/>
    <col min="11035" max="11264" width="9" style="571"/>
    <col min="11265" max="11265" width="4.75" style="571" customWidth="1"/>
    <col min="11266" max="11266" width="8.75" style="571" customWidth="1"/>
    <col min="11267" max="11267" width="5" style="571" customWidth="1"/>
    <col min="11268" max="11270" width="4.5" style="571" customWidth="1"/>
    <col min="11271" max="11273" width="3.75" style="571" customWidth="1"/>
    <col min="11274" max="11274" width="4.25" style="571" customWidth="1"/>
    <col min="11275" max="11275" width="3.75" style="571" customWidth="1"/>
    <col min="11276" max="11276" width="5" style="571" customWidth="1"/>
    <col min="11277" max="11278" width="6.25" style="571" customWidth="1"/>
    <col min="11279" max="11279" width="4.25" style="571" customWidth="1"/>
    <col min="11280" max="11280" width="4.625" style="571" customWidth="1"/>
    <col min="11281" max="11283" width="3.5" style="571" customWidth="1"/>
    <col min="11284" max="11285" width="4.375" style="571" customWidth="1"/>
    <col min="11286" max="11286" width="3.25" style="571" customWidth="1"/>
    <col min="11287" max="11287" width="5" style="571" customWidth="1"/>
    <col min="11288" max="11289" width="4.5" style="571" customWidth="1"/>
    <col min="11290" max="11290" width="4.625" style="571" customWidth="1"/>
    <col min="11291" max="11520" width="9" style="571"/>
    <col min="11521" max="11521" width="4.75" style="571" customWidth="1"/>
    <col min="11522" max="11522" width="8.75" style="571" customWidth="1"/>
    <col min="11523" max="11523" width="5" style="571" customWidth="1"/>
    <col min="11524" max="11526" width="4.5" style="571" customWidth="1"/>
    <col min="11527" max="11529" width="3.75" style="571" customWidth="1"/>
    <col min="11530" max="11530" width="4.25" style="571" customWidth="1"/>
    <col min="11531" max="11531" width="3.75" style="571" customWidth="1"/>
    <col min="11532" max="11532" width="5" style="571" customWidth="1"/>
    <col min="11533" max="11534" width="6.25" style="571" customWidth="1"/>
    <col min="11535" max="11535" width="4.25" style="571" customWidth="1"/>
    <col min="11536" max="11536" width="4.625" style="571" customWidth="1"/>
    <col min="11537" max="11539" width="3.5" style="571" customWidth="1"/>
    <col min="11540" max="11541" width="4.375" style="571" customWidth="1"/>
    <col min="11542" max="11542" width="3.25" style="571" customWidth="1"/>
    <col min="11543" max="11543" width="5" style="571" customWidth="1"/>
    <col min="11544" max="11545" width="4.5" style="571" customWidth="1"/>
    <col min="11546" max="11546" width="4.625" style="571" customWidth="1"/>
    <col min="11547" max="11776" width="9" style="571"/>
    <col min="11777" max="11777" width="4.75" style="571" customWidth="1"/>
    <col min="11778" max="11778" width="8.75" style="571" customWidth="1"/>
    <col min="11779" max="11779" width="5" style="571" customWidth="1"/>
    <col min="11780" max="11782" width="4.5" style="571" customWidth="1"/>
    <col min="11783" max="11785" width="3.75" style="571" customWidth="1"/>
    <col min="11786" max="11786" width="4.25" style="571" customWidth="1"/>
    <col min="11787" max="11787" width="3.75" style="571" customWidth="1"/>
    <col min="11788" max="11788" width="5" style="571" customWidth="1"/>
    <col min="11789" max="11790" width="6.25" style="571" customWidth="1"/>
    <col min="11791" max="11791" width="4.25" style="571" customWidth="1"/>
    <col min="11792" max="11792" width="4.625" style="571" customWidth="1"/>
    <col min="11793" max="11795" width="3.5" style="571" customWidth="1"/>
    <col min="11796" max="11797" width="4.375" style="571" customWidth="1"/>
    <col min="11798" max="11798" width="3.25" style="571" customWidth="1"/>
    <col min="11799" max="11799" width="5" style="571" customWidth="1"/>
    <col min="11800" max="11801" width="4.5" style="571" customWidth="1"/>
    <col min="11802" max="11802" width="4.625" style="571" customWidth="1"/>
    <col min="11803" max="12032" width="9" style="571"/>
    <col min="12033" max="12033" width="4.75" style="571" customWidth="1"/>
    <col min="12034" max="12034" width="8.75" style="571" customWidth="1"/>
    <col min="12035" max="12035" width="5" style="571" customWidth="1"/>
    <col min="12036" max="12038" width="4.5" style="571" customWidth="1"/>
    <col min="12039" max="12041" width="3.75" style="571" customWidth="1"/>
    <col min="12042" max="12042" width="4.25" style="571" customWidth="1"/>
    <col min="12043" max="12043" width="3.75" style="571" customWidth="1"/>
    <col min="12044" max="12044" width="5" style="571" customWidth="1"/>
    <col min="12045" max="12046" width="6.25" style="571" customWidth="1"/>
    <col min="12047" max="12047" width="4.25" style="571" customWidth="1"/>
    <col min="12048" max="12048" width="4.625" style="571" customWidth="1"/>
    <col min="12049" max="12051" width="3.5" style="571" customWidth="1"/>
    <col min="12052" max="12053" width="4.375" style="571" customWidth="1"/>
    <col min="12054" max="12054" width="3.25" style="571" customWidth="1"/>
    <col min="12055" max="12055" width="5" style="571" customWidth="1"/>
    <col min="12056" max="12057" width="4.5" style="571" customWidth="1"/>
    <col min="12058" max="12058" width="4.625" style="571" customWidth="1"/>
    <col min="12059" max="12288" width="9" style="571"/>
    <col min="12289" max="12289" width="4.75" style="571" customWidth="1"/>
    <col min="12290" max="12290" width="8.75" style="571" customWidth="1"/>
    <col min="12291" max="12291" width="5" style="571" customWidth="1"/>
    <col min="12292" max="12294" width="4.5" style="571" customWidth="1"/>
    <col min="12295" max="12297" width="3.75" style="571" customWidth="1"/>
    <col min="12298" max="12298" width="4.25" style="571" customWidth="1"/>
    <col min="12299" max="12299" width="3.75" style="571" customWidth="1"/>
    <col min="12300" max="12300" width="5" style="571" customWidth="1"/>
    <col min="12301" max="12302" width="6.25" style="571" customWidth="1"/>
    <col min="12303" max="12303" width="4.25" style="571" customWidth="1"/>
    <col min="12304" max="12304" width="4.625" style="571" customWidth="1"/>
    <col min="12305" max="12307" width="3.5" style="571" customWidth="1"/>
    <col min="12308" max="12309" width="4.375" style="571" customWidth="1"/>
    <col min="12310" max="12310" width="3.25" style="571" customWidth="1"/>
    <col min="12311" max="12311" width="5" style="571" customWidth="1"/>
    <col min="12312" max="12313" width="4.5" style="571" customWidth="1"/>
    <col min="12314" max="12314" width="4.625" style="571" customWidth="1"/>
    <col min="12315" max="12544" width="9" style="571"/>
    <col min="12545" max="12545" width="4.75" style="571" customWidth="1"/>
    <col min="12546" max="12546" width="8.75" style="571" customWidth="1"/>
    <col min="12547" max="12547" width="5" style="571" customWidth="1"/>
    <col min="12548" max="12550" width="4.5" style="571" customWidth="1"/>
    <col min="12551" max="12553" width="3.75" style="571" customWidth="1"/>
    <col min="12554" max="12554" width="4.25" style="571" customWidth="1"/>
    <col min="12555" max="12555" width="3.75" style="571" customWidth="1"/>
    <col min="12556" max="12556" width="5" style="571" customWidth="1"/>
    <col min="12557" max="12558" width="6.25" style="571" customWidth="1"/>
    <col min="12559" max="12559" width="4.25" style="571" customWidth="1"/>
    <col min="12560" max="12560" width="4.625" style="571" customWidth="1"/>
    <col min="12561" max="12563" width="3.5" style="571" customWidth="1"/>
    <col min="12564" max="12565" width="4.375" style="571" customWidth="1"/>
    <col min="12566" max="12566" width="3.25" style="571" customWidth="1"/>
    <col min="12567" max="12567" width="5" style="571" customWidth="1"/>
    <col min="12568" max="12569" width="4.5" style="571" customWidth="1"/>
    <col min="12570" max="12570" width="4.625" style="571" customWidth="1"/>
    <col min="12571" max="12800" width="9" style="571"/>
    <col min="12801" max="12801" width="4.75" style="571" customWidth="1"/>
    <col min="12802" max="12802" width="8.75" style="571" customWidth="1"/>
    <col min="12803" max="12803" width="5" style="571" customWidth="1"/>
    <col min="12804" max="12806" width="4.5" style="571" customWidth="1"/>
    <col min="12807" max="12809" width="3.75" style="571" customWidth="1"/>
    <col min="12810" max="12810" width="4.25" style="571" customWidth="1"/>
    <col min="12811" max="12811" width="3.75" style="571" customWidth="1"/>
    <col min="12812" max="12812" width="5" style="571" customWidth="1"/>
    <col min="12813" max="12814" width="6.25" style="571" customWidth="1"/>
    <col min="12815" max="12815" width="4.25" style="571" customWidth="1"/>
    <col min="12816" max="12816" width="4.625" style="571" customWidth="1"/>
    <col min="12817" max="12819" width="3.5" style="571" customWidth="1"/>
    <col min="12820" max="12821" width="4.375" style="571" customWidth="1"/>
    <col min="12822" max="12822" width="3.25" style="571" customWidth="1"/>
    <col min="12823" max="12823" width="5" style="571" customWidth="1"/>
    <col min="12824" max="12825" width="4.5" style="571" customWidth="1"/>
    <col min="12826" max="12826" width="4.625" style="571" customWidth="1"/>
    <col min="12827" max="13056" width="9" style="571"/>
    <col min="13057" max="13057" width="4.75" style="571" customWidth="1"/>
    <col min="13058" max="13058" width="8.75" style="571" customWidth="1"/>
    <col min="13059" max="13059" width="5" style="571" customWidth="1"/>
    <col min="13060" max="13062" width="4.5" style="571" customWidth="1"/>
    <col min="13063" max="13065" width="3.75" style="571" customWidth="1"/>
    <col min="13066" max="13066" width="4.25" style="571" customWidth="1"/>
    <col min="13067" max="13067" width="3.75" style="571" customWidth="1"/>
    <col min="13068" max="13068" width="5" style="571" customWidth="1"/>
    <col min="13069" max="13070" width="6.25" style="571" customWidth="1"/>
    <col min="13071" max="13071" width="4.25" style="571" customWidth="1"/>
    <col min="13072" max="13072" width="4.625" style="571" customWidth="1"/>
    <col min="13073" max="13075" width="3.5" style="571" customWidth="1"/>
    <col min="13076" max="13077" width="4.375" style="571" customWidth="1"/>
    <col min="13078" max="13078" width="3.25" style="571" customWidth="1"/>
    <col min="13079" max="13079" width="5" style="571" customWidth="1"/>
    <col min="13080" max="13081" width="4.5" style="571" customWidth="1"/>
    <col min="13082" max="13082" width="4.625" style="571" customWidth="1"/>
    <col min="13083" max="13312" width="9" style="571"/>
    <col min="13313" max="13313" width="4.75" style="571" customWidth="1"/>
    <col min="13314" max="13314" width="8.75" style="571" customWidth="1"/>
    <col min="13315" max="13315" width="5" style="571" customWidth="1"/>
    <col min="13316" max="13318" width="4.5" style="571" customWidth="1"/>
    <col min="13319" max="13321" width="3.75" style="571" customWidth="1"/>
    <col min="13322" max="13322" width="4.25" style="571" customWidth="1"/>
    <col min="13323" max="13323" width="3.75" style="571" customWidth="1"/>
    <col min="13324" max="13324" width="5" style="571" customWidth="1"/>
    <col min="13325" max="13326" width="6.25" style="571" customWidth="1"/>
    <col min="13327" max="13327" width="4.25" style="571" customWidth="1"/>
    <col min="13328" max="13328" width="4.625" style="571" customWidth="1"/>
    <col min="13329" max="13331" width="3.5" style="571" customWidth="1"/>
    <col min="13332" max="13333" width="4.375" style="571" customWidth="1"/>
    <col min="13334" max="13334" width="3.25" style="571" customWidth="1"/>
    <col min="13335" max="13335" width="5" style="571" customWidth="1"/>
    <col min="13336" max="13337" width="4.5" style="571" customWidth="1"/>
    <col min="13338" max="13338" width="4.625" style="571" customWidth="1"/>
    <col min="13339" max="13568" width="9" style="571"/>
    <col min="13569" max="13569" width="4.75" style="571" customWidth="1"/>
    <col min="13570" max="13570" width="8.75" style="571" customWidth="1"/>
    <col min="13571" max="13571" width="5" style="571" customWidth="1"/>
    <col min="13572" max="13574" width="4.5" style="571" customWidth="1"/>
    <col min="13575" max="13577" width="3.75" style="571" customWidth="1"/>
    <col min="13578" max="13578" width="4.25" style="571" customWidth="1"/>
    <col min="13579" max="13579" width="3.75" style="571" customWidth="1"/>
    <col min="13580" max="13580" width="5" style="571" customWidth="1"/>
    <col min="13581" max="13582" width="6.25" style="571" customWidth="1"/>
    <col min="13583" max="13583" width="4.25" style="571" customWidth="1"/>
    <col min="13584" max="13584" width="4.625" style="571" customWidth="1"/>
    <col min="13585" max="13587" width="3.5" style="571" customWidth="1"/>
    <col min="13588" max="13589" width="4.375" style="571" customWidth="1"/>
    <col min="13590" max="13590" width="3.25" style="571" customWidth="1"/>
    <col min="13591" max="13591" width="5" style="571" customWidth="1"/>
    <col min="13592" max="13593" width="4.5" style="571" customWidth="1"/>
    <col min="13594" max="13594" width="4.625" style="571" customWidth="1"/>
    <col min="13595" max="13824" width="9" style="571"/>
    <col min="13825" max="13825" width="4.75" style="571" customWidth="1"/>
    <col min="13826" max="13826" width="8.75" style="571" customWidth="1"/>
    <col min="13827" max="13827" width="5" style="571" customWidth="1"/>
    <col min="13828" max="13830" width="4.5" style="571" customWidth="1"/>
    <col min="13831" max="13833" width="3.75" style="571" customWidth="1"/>
    <col min="13834" max="13834" width="4.25" style="571" customWidth="1"/>
    <col min="13835" max="13835" width="3.75" style="571" customWidth="1"/>
    <col min="13836" max="13836" width="5" style="571" customWidth="1"/>
    <col min="13837" max="13838" width="6.25" style="571" customWidth="1"/>
    <col min="13839" max="13839" width="4.25" style="571" customWidth="1"/>
    <col min="13840" max="13840" width="4.625" style="571" customWidth="1"/>
    <col min="13841" max="13843" width="3.5" style="571" customWidth="1"/>
    <col min="13844" max="13845" width="4.375" style="571" customWidth="1"/>
    <col min="13846" max="13846" width="3.25" style="571" customWidth="1"/>
    <col min="13847" max="13847" width="5" style="571" customWidth="1"/>
    <col min="13848" max="13849" width="4.5" style="571" customWidth="1"/>
    <col min="13850" max="13850" width="4.625" style="571" customWidth="1"/>
    <col min="13851" max="14080" width="9" style="571"/>
    <col min="14081" max="14081" width="4.75" style="571" customWidth="1"/>
    <col min="14082" max="14082" width="8.75" style="571" customWidth="1"/>
    <col min="14083" max="14083" width="5" style="571" customWidth="1"/>
    <col min="14084" max="14086" width="4.5" style="571" customWidth="1"/>
    <col min="14087" max="14089" width="3.75" style="571" customWidth="1"/>
    <col min="14090" max="14090" width="4.25" style="571" customWidth="1"/>
    <col min="14091" max="14091" width="3.75" style="571" customWidth="1"/>
    <col min="14092" max="14092" width="5" style="571" customWidth="1"/>
    <col min="14093" max="14094" width="6.25" style="571" customWidth="1"/>
    <col min="14095" max="14095" width="4.25" style="571" customWidth="1"/>
    <col min="14096" max="14096" width="4.625" style="571" customWidth="1"/>
    <col min="14097" max="14099" width="3.5" style="571" customWidth="1"/>
    <col min="14100" max="14101" width="4.375" style="571" customWidth="1"/>
    <col min="14102" max="14102" width="3.25" style="571" customWidth="1"/>
    <col min="14103" max="14103" width="5" style="571" customWidth="1"/>
    <col min="14104" max="14105" width="4.5" style="571" customWidth="1"/>
    <col min="14106" max="14106" width="4.625" style="571" customWidth="1"/>
    <col min="14107" max="14336" width="9" style="571"/>
    <col min="14337" max="14337" width="4.75" style="571" customWidth="1"/>
    <col min="14338" max="14338" width="8.75" style="571" customWidth="1"/>
    <col min="14339" max="14339" width="5" style="571" customWidth="1"/>
    <col min="14340" max="14342" width="4.5" style="571" customWidth="1"/>
    <col min="14343" max="14345" width="3.75" style="571" customWidth="1"/>
    <col min="14346" max="14346" width="4.25" style="571" customWidth="1"/>
    <col min="14347" max="14347" width="3.75" style="571" customWidth="1"/>
    <col min="14348" max="14348" width="5" style="571" customWidth="1"/>
    <col min="14349" max="14350" width="6.25" style="571" customWidth="1"/>
    <col min="14351" max="14351" width="4.25" style="571" customWidth="1"/>
    <col min="14352" max="14352" width="4.625" style="571" customWidth="1"/>
    <col min="14353" max="14355" width="3.5" style="571" customWidth="1"/>
    <col min="14356" max="14357" width="4.375" style="571" customWidth="1"/>
    <col min="14358" max="14358" width="3.25" style="571" customWidth="1"/>
    <col min="14359" max="14359" width="5" style="571" customWidth="1"/>
    <col min="14360" max="14361" width="4.5" style="571" customWidth="1"/>
    <col min="14362" max="14362" width="4.625" style="571" customWidth="1"/>
    <col min="14363" max="14592" width="9" style="571"/>
    <col min="14593" max="14593" width="4.75" style="571" customWidth="1"/>
    <col min="14594" max="14594" width="8.75" style="571" customWidth="1"/>
    <col min="14595" max="14595" width="5" style="571" customWidth="1"/>
    <col min="14596" max="14598" width="4.5" style="571" customWidth="1"/>
    <col min="14599" max="14601" width="3.75" style="571" customWidth="1"/>
    <col min="14602" max="14602" width="4.25" style="571" customWidth="1"/>
    <col min="14603" max="14603" width="3.75" style="571" customWidth="1"/>
    <col min="14604" max="14604" width="5" style="571" customWidth="1"/>
    <col min="14605" max="14606" width="6.25" style="571" customWidth="1"/>
    <col min="14607" max="14607" width="4.25" style="571" customWidth="1"/>
    <col min="14608" max="14608" width="4.625" style="571" customWidth="1"/>
    <col min="14609" max="14611" width="3.5" style="571" customWidth="1"/>
    <col min="14612" max="14613" width="4.375" style="571" customWidth="1"/>
    <col min="14614" max="14614" width="3.25" style="571" customWidth="1"/>
    <col min="14615" max="14615" width="5" style="571" customWidth="1"/>
    <col min="14616" max="14617" width="4.5" style="571" customWidth="1"/>
    <col min="14618" max="14618" width="4.625" style="571" customWidth="1"/>
    <col min="14619" max="14848" width="9" style="571"/>
    <col min="14849" max="14849" width="4.75" style="571" customWidth="1"/>
    <col min="14850" max="14850" width="8.75" style="571" customWidth="1"/>
    <col min="14851" max="14851" width="5" style="571" customWidth="1"/>
    <col min="14852" max="14854" width="4.5" style="571" customWidth="1"/>
    <col min="14855" max="14857" width="3.75" style="571" customWidth="1"/>
    <col min="14858" max="14858" width="4.25" style="571" customWidth="1"/>
    <col min="14859" max="14859" width="3.75" style="571" customWidth="1"/>
    <col min="14860" max="14860" width="5" style="571" customWidth="1"/>
    <col min="14861" max="14862" width="6.25" style="571" customWidth="1"/>
    <col min="14863" max="14863" width="4.25" style="571" customWidth="1"/>
    <col min="14864" max="14864" width="4.625" style="571" customWidth="1"/>
    <col min="14865" max="14867" width="3.5" style="571" customWidth="1"/>
    <col min="14868" max="14869" width="4.375" style="571" customWidth="1"/>
    <col min="14870" max="14870" width="3.25" style="571" customWidth="1"/>
    <col min="14871" max="14871" width="5" style="571" customWidth="1"/>
    <col min="14872" max="14873" width="4.5" style="571" customWidth="1"/>
    <col min="14874" max="14874" width="4.625" style="571" customWidth="1"/>
    <col min="14875" max="15104" width="9" style="571"/>
    <col min="15105" max="15105" width="4.75" style="571" customWidth="1"/>
    <col min="15106" max="15106" width="8.75" style="571" customWidth="1"/>
    <col min="15107" max="15107" width="5" style="571" customWidth="1"/>
    <col min="15108" max="15110" width="4.5" style="571" customWidth="1"/>
    <col min="15111" max="15113" width="3.75" style="571" customWidth="1"/>
    <col min="15114" max="15114" width="4.25" style="571" customWidth="1"/>
    <col min="15115" max="15115" width="3.75" style="571" customWidth="1"/>
    <col min="15116" max="15116" width="5" style="571" customWidth="1"/>
    <col min="15117" max="15118" width="6.25" style="571" customWidth="1"/>
    <col min="15119" max="15119" width="4.25" style="571" customWidth="1"/>
    <col min="15120" max="15120" width="4.625" style="571" customWidth="1"/>
    <col min="15121" max="15123" width="3.5" style="571" customWidth="1"/>
    <col min="15124" max="15125" width="4.375" style="571" customWidth="1"/>
    <col min="15126" max="15126" width="3.25" style="571" customWidth="1"/>
    <col min="15127" max="15127" width="5" style="571" customWidth="1"/>
    <col min="15128" max="15129" width="4.5" style="571" customWidth="1"/>
    <col min="15130" max="15130" width="4.625" style="571" customWidth="1"/>
    <col min="15131" max="15360" width="9" style="571"/>
    <col min="15361" max="15361" width="4.75" style="571" customWidth="1"/>
    <col min="15362" max="15362" width="8.75" style="571" customWidth="1"/>
    <col min="15363" max="15363" width="5" style="571" customWidth="1"/>
    <col min="15364" max="15366" width="4.5" style="571" customWidth="1"/>
    <col min="15367" max="15369" width="3.75" style="571" customWidth="1"/>
    <col min="15370" max="15370" width="4.25" style="571" customWidth="1"/>
    <col min="15371" max="15371" width="3.75" style="571" customWidth="1"/>
    <col min="15372" max="15372" width="5" style="571" customWidth="1"/>
    <col min="15373" max="15374" width="6.25" style="571" customWidth="1"/>
    <col min="15375" max="15375" width="4.25" style="571" customWidth="1"/>
    <col min="15376" max="15376" width="4.625" style="571" customWidth="1"/>
    <col min="15377" max="15379" width="3.5" style="571" customWidth="1"/>
    <col min="15380" max="15381" width="4.375" style="571" customWidth="1"/>
    <col min="15382" max="15382" width="3.25" style="571" customWidth="1"/>
    <col min="15383" max="15383" width="5" style="571" customWidth="1"/>
    <col min="15384" max="15385" width="4.5" style="571" customWidth="1"/>
    <col min="15386" max="15386" width="4.625" style="571" customWidth="1"/>
    <col min="15387" max="15616" width="9" style="571"/>
    <col min="15617" max="15617" width="4.75" style="571" customWidth="1"/>
    <col min="15618" max="15618" width="8.75" style="571" customWidth="1"/>
    <col min="15619" max="15619" width="5" style="571" customWidth="1"/>
    <col min="15620" max="15622" width="4.5" style="571" customWidth="1"/>
    <col min="15623" max="15625" width="3.75" style="571" customWidth="1"/>
    <col min="15626" max="15626" width="4.25" style="571" customWidth="1"/>
    <col min="15627" max="15627" width="3.75" style="571" customWidth="1"/>
    <col min="15628" max="15628" width="5" style="571" customWidth="1"/>
    <col min="15629" max="15630" width="6.25" style="571" customWidth="1"/>
    <col min="15631" max="15631" width="4.25" style="571" customWidth="1"/>
    <col min="15632" max="15632" width="4.625" style="571" customWidth="1"/>
    <col min="15633" max="15635" width="3.5" style="571" customWidth="1"/>
    <col min="15636" max="15637" width="4.375" style="571" customWidth="1"/>
    <col min="15638" max="15638" width="3.25" style="571" customWidth="1"/>
    <col min="15639" max="15639" width="5" style="571" customWidth="1"/>
    <col min="15640" max="15641" width="4.5" style="571" customWidth="1"/>
    <col min="15642" max="15642" width="4.625" style="571" customWidth="1"/>
    <col min="15643" max="15872" width="9" style="571"/>
    <col min="15873" max="15873" width="4.75" style="571" customWidth="1"/>
    <col min="15874" max="15874" width="8.75" style="571" customWidth="1"/>
    <col min="15875" max="15875" width="5" style="571" customWidth="1"/>
    <col min="15876" max="15878" width="4.5" style="571" customWidth="1"/>
    <col min="15879" max="15881" width="3.75" style="571" customWidth="1"/>
    <col min="15882" max="15882" width="4.25" style="571" customWidth="1"/>
    <col min="15883" max="15883" width="3.75" style="571" customWidth="1"/>
    <col min="15884" max="15884" width="5" style="571" customWidth="1"/>
    <col min="15885" max="15886" width="6.25" style="571" customWidth="1"/>
    <col min="15887" max="15887" width="4.25" style="571" customWidth="1"/>
    <col min="15888" max="15888" width="4.625" style="571" customWidth="1"/>
    <col min="15889" max="15891" width="3.5" style="571" customWidth="1"/>
    <col min="15892" max="15893" width="4.375" style="571" customWidth="1"/>
    <col min="15894" max="15894" width="3.25" style="571" customWidth="1"/>
    <col min="15895" max="15895" width="5" style="571" customWidth="1"/>
    <col min="15896" max="15897" width="4.5" style="571" customWidth="1"/>
    <col min="15898" max="15898" width="4.625" style="571" customWidth="1"/>
    <col min="15899" max="16128" width="9" style="571"/>
    <col min="16129" max="16129" width="4.75" style="571" customWidth="1"/>
    <col min="16130" max="16130" width="8.75" style="571" customWidth="1"/>
    <col min="16131" max="16131" width="5" style="571" customWidth="1"/>
    <col min="16132" max="16134" width="4.5" style="571" customWidth="1"/>
    <col min="16135" max="16137" width="3.75" style="571" customWidth="1"/>
    <col min="16138" max="16138" width="4.25" style="571" customWidth="1"/>
    <col min="16139" max="16139" width="3.75" style="571" customWidth="1"/>
    <col min="16140" max="16140" width="5" style="571" customWidth="1"/>
    <col min="16141" max="16142" width="6.25" style="571" customWidth="1"/>
    <col min="16143" max="16143" width="4.25" style="571" customWidth="1"/>
    <col min="16144" max="16144" width="4.625" style="571" customWidth="1"/>
    <col min="16145" max="16147" width="3.5" style="571" customWidth="1"/>
    <col min="16148" max="16149" width="4.375" style="571" customWidth="1"/>
    <col min="16150" max="16150" width="3.25" style="571" customWidth="1"/>
    <col min="16151" max="16151" width="5" style="571" customWidth="1"/>
    <col min="16152" max="16153" width="4.5" style="571" customWidth="1"/>
    <col min="16154" max="16154" width="4.625" style="571" customWidth="1"/>
    <col min="16155" max="16384" width="9" style="571"/>
  </cols>
  <sheetData>
    <row r="1" spans="1:26" ht="24" customHeight="1" x14ac:dyDescent="0.15">
      <c r="A1" s="565" t="s">
        <v>876</v>
      </c>
      <c r="B1" s="601"/>
      <c r="C1" s="602"/>
      <c r="D1" s="565"/>
      <c r="E1" s="565"/>
      <c r="F1" s="565"/>
      <c r="G1" s="565"/>
      <c r="H1" s="565"/>
      <c r="I1" s="565"/>
      <c r="J1" s="565"/>
      <c r="K1" s="565"/>
      <c r="L1" s="565"/>
      <c r="M1" s="565"/>
      <c r="T1" s="1154" t="s">
        <v>824</v>
      </c>
      <c r="U1" s="1154"/>
      <c r="V1" s="1154"/>
      <c r="W1" s="1154"/>
      <c r="X1" s="1154"/>
      <c r="Y1" s="1154"/>
      <c r="Z1" s="573"/>
    </row>
    <row r="2" spans="1:26" ht="21.95" customHeight="1" x14ac:dyDescent="0.15">
      <c r="A2" s="1155" t="s">
        <v>78</v>
      </c>
      <c r="B2" s="1158" t="s">
        <v>79</v>
      </c>
      <c r="C2" s="1160" t="s">
        <v>642</v>
      </c>
      <c r="D2" s="1161"/>
      <c r="E2" s="1161"/>
      <c r="F2" s="1161"/>
      <c r="G2" s="1161"/>
      <c r="H2" s="1161"/>
      <c r="I2" s="1161"/>
      <c r="J2" s="1161"/>
      <c r="K2" s="1161"/>
      <c r="L2" s="1161"/>
      <c r="M2" s="1161"/>
      <c r="N2" s="1161"/>
      <c r="O2" s="1161"/>
      <c r="P2" s="1160" t="s">
        <v>767</v>
      </c>
      <c r="Q2" s="1161"/>
      <c r="R2" s="1161"/>
      <c r="S2" s="1161"/>
      <c r="T2" s="1161"/>
      <c r="U2" s="1161"/>
      <c r="V2" s="1162"/>
      <c r="W2" s="1163" t="s">
        <v>643</v>
      </c>
      <c r="X2" s="1163"/>
      <c r="Y2" s="1164"/>
      <c r="Z2" s="1140" t="s">
        <v>78</v>
      </c>
    </row>
    <row r="3" spans="1:26" ht="39.950000000000003" customHeight="1" x14ac:dyDescent="0.15">
      <c r="A3" s="1156"/>
      <c r="B3" s="1159"/>
      <c r="C3" s="1142" t="s">
        <v>644</v>
      </c>
      <c r="D3" s="1143"/>
      <c r="E3" s="1143"/>
      <c r="F3" s="1152" t="s">
        <v>645</v>
      </c>
      <c r="G3" s="1152" t="s">
        <v>646</v>
      </c>
      <c r="H3" s="1152" t="s">
        <v>647</v>
      </c>
      <c r="I3" s="1152" t="s">
        <v>648</v>
      </c>
      <c r="J3" s="1152" t="s">
        <v>649</v>
      </c>
      <c r="K3" s="1152" t="s">
        <v>650</v>
      </c>
      <c r="L3" s="1148" t="s">
        <v>651</v>
      </c>
      <c r="M3" s="1150" t="s">
        <v>818</v>
      </c>
      <c r="N3" s="1148" t="s">
        <v>652</v>
      </c>
      <c r="O3" s="1146" t="s">
        <v>653</v>
      </c>
      <c r="P3" s="1142" t="s">
        <v>644</v>
      </c>
      <c r="Q3" s="1143"/>
      <c r="R3" s="1143"/>
      <c r="S3" s="1152" t="s">
        <v>810</v>
      </c>
      <c r="T3" s="1169" t="s">
        <v>654</v>
      </c>
      <c r="U3" s="1169" t="s">
        <v>655</v>
      </c>
      <c r="V3" s="1167" t="s">
        <v>656</v>
      </c>
      <c r="W3" s="1165"/>
      <c r="X3" s="1165"/>
      <c r="Y3" s="1166"/>
      <c r="Z3" s="1141"/>
    </row>
    <row r="4" spans="1:26" ht="15.2" customHeight="1" x14ac:dyDescent="0.15">
      <c r="A4" s="1157"/>
      <c r="B4" s="1159"/>
      <c r="C4" s="800" t="s">
        <v>644</v>
      </c>
      <c r="D4" s="801" t="s">
        <v>657</v>
      </c>
      <c r="E4" s="801" t="s">
        <v>658</v>
      </c>
      <c r="F4" s="1153"/>
      <c r="G4" s="1153"/>
      <c r="H4" s="1153"/>
      <c r="I4" s="1153"/>
      <c r="J4" s="1153"/>
      <c r="K4" s="1153"/>
      <c r="L4" s="1149"/>
      <c r="M4" s="1151"/>
      <c r="N4" s="1149"/>
      <c r="O4" s="1147"/>
      <c r="P4" s="800" t="s">
        <v>644</v>
      </c>
      <c r="Q4" s="801" t="s">
        <v>657</v>
      </c>
      <c r="R4" s="801" t="s">
        <v>658</v>
      </c>
      <c r="S4" s="1153"/>
      <c r="T4" s="1170"/>
      <c r="U4" s="1170"/>
      <c r="V4" s="1168"/>
      <c r="W4" s="688" t="s">
        <v>644</v>
      </c>
      <c r="X4" s="801" t="s">
        <v>657</v>
      </c>
      <c r="Y4" s="604" t="s">
        <v>658</v>
      </c>
      <c r="Z4" s="1141"/>
    </row>
    <row r="5" spans="1:26" ht="18" customHeight="1" x14ac:dyDescent="0.15">
      <c r="A5" s="575">
        <v>1</v>
      </c>
      <c r="B5" s="576" t="s">
        <v>660</v>
      </c>
      <c r="C5" s="577">
        <v>54</v>
      </c>
      <c r="D5" s="578">
        <v>13</v>
      </c>
      <c r="E5" s="578">
        <v>41</v>
      </c>
      <c r="F5" s="578">
        <v>1</v>
      </c>
      <c r="G5" s="578">
        <v>1</v>
      </c>
      <c r="H5" s="578">
        <v>1</v>
      </c>
      <c r="I5" s="578">
        <v>2</v>
      </c>
      <c r="J5" s="578">
        <v>1</v>
      </c>
      <c r="K5" s="578">
        <v>42</v>
      </c>
      <c r="L5" s="578">
        <v>2</v>
      </c>
      <c r="M5" s="578">
        <v>0</v>
      </c>
      <c r="N5" s="578">
        <v>1</v>
      </c>
      <c r="O5" s="578">
        <v>3</v>
      </c>
      <c r="P5" s="577">
        <v>8</v>
      </c>
      <c r="Q5" s="578">
        <v>2</v>
      </c>
      <c r="R5" s="578">
        <v>6</v>
      </c>
      <c r="S5" s="578">
        <v>3</v>
      </c>
      <c r="T5" s="578">
        <v>0</v>
      </c>
      <c r="U5" s="578">
        <v>5</v>
      </c>
      <c r="V5" s="689">
        <v>0</v>
      </c>
      <c r="W5" s="584">
        <v>62</v>
      </c>
      <c r="X5" s="578">
        <v>15</v>
      </c>
      <c r="Y5" s="605">
        <v>47</v>
      </c>
      <c r="Z5" s="603">
        <v>1</v>
      </c>
    </row>
    <row r="6" spans="1:26" ht="18" customHeight="1" x14ac:dyDescent="0.15">
      <c r="A6" s="579">
        <v>2</v>
      </c>
      <c r="B6" s="576" t="s">
        <v>661</v>
      </c>
      <c r="C6" s="577">
        <v>33</v>
      </c>
      <c r="D6" s="578">
        <v>7</v>
      </c>
      <c r="E6" s="578">
        <v>26</v>
      </c>
      <c r="F6" s="578">
        <v>1</v>
      </c>
      <c r="G6" s="578">
        <v>0</v>
      </c>
      <c r="H6" s="578">
        <v>1</v>
      </c>
      <c r="I6" s="578">
        <v>2</v>
      </c>
      <c r="J6" s="578">
        <v>0</v>
      </c>
      <c r="K6" s="578">
        <v>27</v>
      </c>
      <c r="L6" s="578">
        <v>1</v>
      </c>
      <c r="M6" s="578">
        <v>0</v>
      </c>
      <c r="N6" s="578">
        <v>1</v>
      </c>
      <c r="O6" s="578">
        <v>0</v>
      </c>
      <c r="P6" s="577">
        <v>1</v>
      </c>
      <c r="Q6" s="578">
        <v>0</v>
      </c>
      <c r="R6" s="578">
        <v>1</v>
      </c>
      <c r="S6" s="578">
        <v>1</v>
      </c>
      <c r="T6" s="578">
        <v>0</v>
      </c>
      <c r="U6" s="578">
        <v>0</v>
      </c>
      <c r="V6" s="689">
        <v>0</v>
      </c>
      <c r="W6" s="584">
        <v>34</v>
      </c>
      <c r="X6" s="578">
        <v>7</v>
      </c>
      <c r="Y6" s="605">
        <v>27</v>
      </c>
      <c r="Z6" s="585">
        <v>2</v>
      </c>
    </row>
    <row r="7" spans="1:26" ht="18" customHeight="1" x14ac:dyDescent="0.15">
      <c r="A7" s="579">
        <v>3</v>
      </c>
      <c r="B7" s="576" t="s">
        <v>662</v>
      </c>
      <c r="C7" s="577">
        <v>31</v>
      </c>
      <c r="D7" s="578">
        <v>17</v>
      </c>
      <c r="E7" s="578">
        <v>14</v>
      </c>
      <c r="F7" s="578">
        <v>1</v>
      </c>
      <c r="G7" s="578">
        <v>0</v>
      </c>
      <c r="H7" s="578">
        <v>1</v>
      </c>
      <c r="I7" s="578">
        <v>1</v>
      </c>
      <c r="J7" s="578">
        <v>0</v>
      </c>
      <c r="K7" s="578">
        <v>26</v>
      </c>
      <c r="L7" s="578">
        <v>1</v>
      </c>
      <c r="M7" s="578">
        <v>0</v>
      </c>
      <c r="N7" s="578">
        <v>0</v>
      </c>
      <c r="O7" s="578">
        <v>1</v>
      </c>
      <c r="P7" s="577">
        <v>5</v>
      </c>
      <c r="Q7" s="578">
        <v>0</v>
      </c>
      <c r="R7" s="578">
        <v>5</v>
      </c>
      <c r="S7" s="578">
        <v>1</v>
      </c>
      <c r="T7" s="578">
        <v>2</v>
      </c>
      <c r="U7" s="578">
        <v>2</v>
      </c>
      <c r="V7" s="689">
        <v>0</v>
      </c>
      <c r="W7" s="584">
        <v>36</v>
      </c>
      <c r="X7" s="578">
        <v>17</v>
      </c>
      <c r="Y7" s="605">
        <v>19</v>
      </c>
      <c r="Z7" s="585">
        <v>3</v>
      </c>
    </row>
    <row r="8" spans="1:26" ht="18" customHeight="1" x14ac:dyDescent="0.15">
      <c r="A8" s="579">
        <v>8</v>
      </c>
      <c r="B8" s="576" t="s">
        <v>663</v>
      </c>
      <c r="C8" s="577">
        <v>35</v>
      </c>
      <c r="D8" s="578">
        <v>10</v>
      </c>
      <c r="E8" s="578">
        <v>25</v>
      </c>
      <c r="F8" s="578">
        <v>1</v>
      </c>
      <c r="G8" s="578">
        <v>0</v>
      </c>
      <c r="H8" s="578">
        <v>1</v>
      </c>
      <c r="I8" s="578">
        <v>0</v>
      </c>
      <c r="J8" s="578">
        <v>1</v>
      </c>
      <c r="K8" s="578">
        <v>27</v>
      </c>
      <c r="L8" s="578">
        <v>1</v>
      </c>
      <c r="M8" s="578">
        <v>0</v>
      </c>
      <c r="N8" s="578">
        <v>1</v>
      </c>
      <c r="O8" s="578">
        <v>3</v>
      </c>
      <c r="P8" s="577">
        <v>1</v>
      </c>
      <c r="Q8" s="578">
        <v>0</v>
      </c>
      <c r="R8" s="578">
        <v>1</v>
      </c>
      <c r="S8" s="578">
        <v>1</v>
      </c>
      <c r="T8" s="578">
        <v>0</v>
      </c>
      <c r="U8" s="578">
        <v>0</v>
      </c>
      <c r="V8" s="689">
        <v>0</v>
      </c>
      <c r="W8" s="584">
        <v>36</v>
      </c>
      <c r="X8" s="578">
        <v>10</v>
      </c>
      <c r="Y8" s="605">
        <v>26</v>
      </c>
      <c r="Z8" s="585">
        <v>8</v>
      </c>
    </row>
    <row r="9" spans="1:26" ht="18" customHeight="1" x14ac:dyDescent="0.15">
      <c r="A9" s="579">
        <v>9</v>
      </c>
      <c r="B9" s="576" t="s">
        <v>664</v>
      </c>
      <c r="C9" s="577">
        <v>52</v>
      </c>
      <c r="D9" s="578">
        <v>21</v>
      </c>
      <c r="E9" s="578">
        <v>31</v>
      </c>
      <c r="F9" s="578">
        <v>1</v>
      </c>
      <c r="G9" s="578">
        <v>0</v>
      </c>
      <c r="H9" s="578">
        <v>2</v>
      </c>
      <c r="I9" s="578">
        <v>0</v>
      </c>
      <c r="J9" s="578">
        <v>0</v>
      </c>
      <c r="K9" s="578">
        <v>43</v>
      </c>
      <c r="L9" s="578">
        <v>2</v>
      </c>
      <c r="M9" s="578">
        <v>0</v>
      </c>
      <c r="N9" s="578">
        <v>1</v>
      </c>
      <c r="O9" s="578">
        <v>3</v>
      </c>
      <c r="P9" s="577">
        <v>2</v>
      </c>
      <c r="Q9" s="578">
        <v>0</v>
      </c>
      <c r="R9" s="578">
        <v>2</v>
      </c>
      <c r="S9" s="578">
        <v>2</v>
      </c>
      <c r="T9" s="578">
        <v>0</v>
      </c>
      <c r="U9" s="578">
        <v>0</v>
      </c>
      <c r="V9" s="689">
        <v>0</v>
      </c>
      <c r="W9" s="584">
        <v>54</v>
      </c>
      <c r="X9" s="578">
        <v>21</v>
      </c>
      <c r="Y9" s="605">
        <v>33</v>
      </c>
      <c r="Z9" s="585">
        <v>9</v>
      </c>
    </row>
    <row r="10" spans="1:26" ht="18" customHeight="1" x14ac:dyDescent="0.15">
      <c r="A10" s="579">
        <v>10</v>
      </c>
      <c r="B10" s="576" t="s">
        <v>665</v>
      </c>
      <c r="C10" s="577">
        <v>18</v>
      </c>
      <c r="D10" s="578">
        <v>6</v>
      </c>
      <c r="E10" s="578">
        <v>12</v>
      </c>
      <c r="F10" s="578">
        <v>1</v>
      </c>
      <c r="G10" s="578">
        <v>0</v>
      </c>
      <c r="H10" s="578">
        <v>1</v>
      </c>
      <c r="I10" s="578">
        <v>1</v>
      </c>
      <c r="J10" s="578">
        <v>0</v>
      </c>
      <c r="K10" s="578">
        <v>13</v>
      </c>
      <c r="L10" s="578">
        <v>1</v>
      </c>
      <c r="M10" s="578">
        <v>0</v>
      </c>
      <c r="N10" s="578">
        <v>0</v>
      </c>
      <c r="O10" s="578">
        <v>1</v>
      </c>
      <c r="P10" s="577">
        <v>12</v>
      </c>
      <c r="Q10" s="578">
        <v>4</v>
      </c>
      <c r="R10" s="578">
        <v>8</v>
      </c>
      <c r="S10" s="578">
        <v>11</v>
      </c>
      <c r="T10" s="578">
        <v>0</v>
      </c>
      <c r="U10" s="578">
        <v>1</v>
      </c>
      <c r="V10" s="689">
        <v>0</v>
      </c>
      <c r="W10" s="584">
        <v>30</v>
      </c>
      <c r="X10" s="578">
        <v>10</v>
      </c>
      <c r="Y10" s="605">
        <v>20</v>
      </c>
      <c r="Z10" s="585">
        <v>10</v>
      </c>
    </row>
    <row r="11" spans="1:26" ht="18" customHeight="1" x14ac:dyDescent="0.15">
      <c r="A11" s="579">
        <v>11</v>
      </c>
      <c r="B11" s="576" t="s">
        <v>666</v>
      </c>
      <c r="C11" s="577">
        <v>30</v>
      </c>
      <c r="D11" s="578">
        <v>12</v>
      </c>
      <c r="E11" s="578">
        <v>18</v>
      </c>
      <c r="F11" s="578">
        <v>1</v>
      </c>
      <c r="G11" s="578">
        <v>0</v>
      </c>
      <c r="H11" s="578">
        <v>1</v>
      </c>
      <c r="I11" s="578">
        <v>1</v>
      </c>
      <c r="J11" s="578">
        <v>2</v>
      </c>
      <c r="K11" s="578">
        <v>22</v>
      </c>
      <c r="L11" s="578">
        <v>1</v>
      </c>
      <c r="M11" s="578">
        <v>0</v>
      </c>
      <c r="N11" s="578">
        <v>1</v>
      </c>
      <c r="O11" s="578">
        <v>1</v>
      </c>
      <c r="P11" s="577">
        <v>5</v>
      </c>
      <c r="Q11" s="578">
        <v>0</v>
      </c>
      <c r="R11" s="578">
        <v>5</v>
      </c>
      <c r="S11" s="578">
        <v>1</v>
      </c>
      <c r="T11" s="578">
        <v>0</v>
      </c>
      <c r="U11" s="578">
        <v>4</v>
      </c>
      <c r="V11" s="689">
        <v>0</v>
      </c>
      <c r="W11" s="584">
        <v>35</v>
      </c>
      <c r="X11" s="578">
        <v>12</v>
      </c>
      <c r="Y11" s="605">
        <v>23</v>
      </c>
      <c r="Z11" s="585">
        <v>11</v>
      </c>
    </row>
    <row r="12" spans="1:26" ht="18" customHeight="1" x14ac:dyDescent="0.15">
      <c r="A12" s="579">
        <v>12</v>
      </c>
      <c r="B12" s="576" t="s">
        <v>108</v>
      </c>
      <c r="C12" s="577">
        <v>50</v>
      </c>
      <c r="D12" s="578">
        <v>19</v>
      </c>
      <c r="E12" s="578">
        <v>31</v>
      </c>
      <c r="F12" s="578">
        <v>1</v>
      </c>
      <c r="G12" s="578">
        <v>0</v>
      </c>
      <c r="H12" s="578">
        <v>2</v>
      </c>
      <c r="I12" s="578">
        <v>2</v>
      </c>
      <c r="J12" s="578">
        <v>0</v>
      </c>
      <c r="K12" s="578">
        <v>37</v>
      </c>
      <c r="L12" s="578">
        <v>2</v>
      </c>
      <c r="M12" s="578">
        <v>1</v>
      </c>
      <c r="N12" s="578">
        <v>1</v>
      </c>
      <c r="O12" s="578">
        <v>4</v>
      </c>
      <c r="P12" s="577">
        <v>5</v>
      </c>
      <c r="Q12" s="578">
        <v>0</v>
      </c>
      <c r="R12" s="578">
        <v>5</v>
      </c>
      <c r="S12" s="578">
        <v>2</v>
      </c>
      <c r="T12" s="578">
        <v>0</v>
      </c>
      <c r="U12" s="578">
        <v>3</v>
      </c>
      <c r="V12" s="689">
        <v>0</v>
      </c>
      <c r="W12" s="584">
        <v>55</v>
      </c>
      <c r="X12" s="578">
        <v>19</v>
      </c>
      <c r="Y12" s="605">
        <v>36</v>
      </c>
      <c r="Z12" s="585">
        <v>12</v>
      </c>
    </row>
    <row r="13" spans="1:26" ht="18" customHeight="1" x14ac:dyDescent="0.15">
      <c r="A13" s="579">
        <v>13</v>
      </c>
      <c r="B13" s="576" t="s">
        <v>667</v>
      </c>
      <c r="C13" s="577">
        <v>23</v>
      </c>
      <c r="D13" s="578">
        <v>8</v>
      </c>
      <c r="E13" s="578">
        <v>15</v>
      </c>
      <c r="F13" s="578">
        <v>1</v>
      </c>
      <c r="G13" s="578">
        <v>0</v>
      </c>
      <c r="H13" s="578">
        <v>1</v>
      </c>
      <c r="I13" s="578">
        <v>2</v>
      </c>
      <c r="J13" s="578">
        <v>0</v>
      </c>
      <c r="K13" s="578">
        <v>16</v>
      </c>
      <c r="L13" s="578">
        <v>1</v>
      </c>
      <c r="M13" s="578">
        <v>0</v>
      </c>
      <c r="N13" s="578">
        <v>0</v>
      </c>
      <c r="O13" s="578">
        <v>2</v>
      </c>
      <c r="P13" s="577">
        <v>2</v>
      </c>
      <c r="Q13" s="578">
        <v>0</v>
      </c>
      <c r="R13" s="578">
        <v>2</v>
      </c>
      <c r="S13" s="578">
        <v>1</v>
      </c>
      <c r="T13" s="578">
        <v>0</v>
      </c>
      <c r="U13" s="578">
        <v>1</v>
      </c>
      <c r="V13" s="689">
        <v>0</v>
      </c>
      <c r="W13" s="584">
        <v>25</v>
      </c>
      <c r="X13" s="578">
        <v>8</v>
      </c>
      <c r="Y13" s="605">
        <v>17</v>
      </c>
      <c r="Z13" s="585">
        <v>13</v>
      </c>
    </row>
    <row r="14" spans="1:26" ht="18" customHeight="1" x14ac:dyDescent="0.15">
      <c r="A14" s="579">
        <v>14</v>
      </c>
      <c r="B14" s="576" t="s">
        <v>668</v>
      </c>
      <c r="C14" s="577">
        <v>25</v>
      </c>
      <c r="D14" s="578">
        <v>10</v>
      </c>
      <c r="E14" s="578">
        <v>15</v>
      </c>
      <c r="F14" s="578">
        <v>1</v>
      </c>
      <c r="G14" s="578">
        <v>0</v>
      </c>
      <c r="H14" s="578">
        <v>1</v>
      </c>
      <c r="I14" s="578">
        <v>0</v>
      </c>
      <c r="J14" s="578">
        <v>0</v>
      </c>
      <c r="K14" s="578">
        <v>21</v>
      </c>
      <c r="L14" s="578">
        <v>1</v>
      </c>
      <c r="M14" s="578">
        <v>0</v>
      </c>
      <c r="N14" s="578">
        <v>1</v>
      </c>
      <c r="O14" s="578">
        <v>0</v>
      </c>
      <c r="P14" s="577">
        <v>2</v>
      </c>
      <c r="Q14" s="578">
        <v>0</v>
      </c>
      <c r="R14" s="578">
        <v>2</v>
      </c>
      <c r="S14" s="578">
        <v>2</v>
      </c>
      <c r="T14" s="578">
        <v>0</v>
      </c>
      <c r="U14" s="578">
        <v>0</v>
      </c>
      <c r="V14" s="689">
        <v>0</v>
      </c>
      <c r="W14" s="584">
        <v>27</v>
      </c>
      <c r="X14" s="578">
        <v>10</v>
      </c>
      <c r="Y14" s="605">
        <v>17</v>
      </c>
      <c r="Z14" s="585">
        <v>14</v>
      </c>
    </row>
    <row r="15" spans="1:26" ht="18" customHeight="1" x14ac:dyDescent="0.15">
      <c r="A15" s="579">
        <v>15</v>
      </c>
      <c r="B15" s="576" t="s">
        <v>669</v>
      </c>
      <c r="C15" s="577">
        <v>18</v>
      </c>
      <c r="D15" s="578">
        <v>9</v>
      </c>
      <c r="E15" s="578">
        <v>9</v>
      </c>
      <c r="F15" s="578">
        <v>1</v>
      </c>
      <c r="G15" s="578">
        <v>0</v>
      </c>
      <c r="H15" s="578">
        <v>1</v>
      </c>
      <c r="I15" s="578">
        <v>1</v>
      </c>
      <c r="J15" s="578">
        <v>0</v>
      </c>
      <c r="K15" s="578">
        <v>13</v>
      </c>
      <c r="L15" s="578">
        <v>1</v>
      </c>
      <c r="M15" s="578">
        <v>0</v>
      </c>
      <c r="N15" s="578">
        <v>1</v>
      </c>
      <c r="O15" s="578">
        <v>0</v>
      </c>
      <c r="P15" s="577">
        <v>2</v>
      </c>
      <c r="Q15" s="578">
        <v>0</v>
      </c>
      <c r="R15" s="578">
        <v>2</v>
      </c>
      <c r="S15" s="578">
        <v>1</v>
      </c>
      <c r="T15" s="578">
        <v>1</v>
      </c>
      <c r="U15" s="578">
        <v>0</v>
      </c>
      <c r="V15" s="689">
        <v>0</v>
      </c>
      <c r="W15" s="584">
        <v>20</v>
      </c>
      <c r="X15" s="578">
        <v>9</v>
      </c>
      <c r="Y15" s="605">
        <v>11</v>
      </c>
      <c r="Z15" s="585">
        <v>15</v>
      </c>
    </row>
    <row r="16" spans="1:26" ht="18" customHeight="1" x14ac:dyDescent="0.15">
      <c r="A16" s="579">
        <v>16</v>
      </c>
      <c r="B16" s="576" t="s">
        <v>112</v>
      </c>
      <c r="C16" s="577">
        <v>41</v>
      </c>
      <c r="D16" s="578">
        <v>14</v>
      </c>
      <c r="E16" s="578">
        <v>27</v>
      </c>
      <c r="F16" s="578">
        <v>1</v>
      </c>
      <c r="G16" s="578">
        <v>0</v>
      </c>
      <c r="H16" s="578">
        <v>2</v>
      </c>
      <c r="I16" s="578">
        <v>1</v>
      </c>
      <c r="J16" s="578">
        <v>0</v>
      </c>
      <c r="K16" s="578">
        <v>34</v>
      </c>
      <c r="L16" s="578">
        <v>1</v>
      </c>
      <c r="M16" s="578">
        <v>0</v>
      </c>
      <c r="N16" s="578">
        <v>0</v>
      </c>
      <c r="O16" s="578">
        <v>2</v>
      </c>
      <c r="P16" s="577">
        <v>14</v>
      </c>
      <c r="Q16" s="578">
        <v>8</v>
      </c>
      <c r="R16" s="578">
        <v>6</v>
      </c>
      <c r="S16" s="578">
        <v>2</v>
      </c>
      <c r="T16" s="578">
        <v>0</v>
      </c>
      <c r="U16" s="578">
        <v>4</v>
      </c>
      <c r="V16" s="689">
        <v>8</v>
      </c>
      <c r="W16" s="584">
        <v>55</v>
      </c>
      <c r="X16" s="578">
        <v>22</v>
      </c>
      <c r="Y16" s="605">
        <v>33</v>
      </c>
      <c r="Z16" s="585">
        <v>16</v>
      </c>
    </row>
    <row r="17" spans="1:26" ht="18" customHeight="1" x14ac:dyDescent="0.15">
      <c r="A17" s="579">
        <v>17</v>
      </c>
      <c r="B17" s="576" t="s">
        <v>670</v>
      </c>
      <c r="C17" s="577">
        <v>38</v>
      </c>
      <c r="D17" s="578">
        <v>11</v>
      </c>
      <c r="E17" s="578">
        <v>27</v>
      </c>
      <c r="F17" s="578">
        <v>1</v>
      </c>
      <c r="G17" s="578">
        <v>0</v>
      </c>
      <c r="H17" s="578">
        <v>1</v>
      </c>
      <c r="I17" s="578">
        <v>0</v>
      </c>
      <c r="J17" s="578">
        <v>0</v>
      </c>
      <c r="K17" s="578">
        <v>31</v>
      </c>
      <c r="L17" s="578">
        <v>1</v>
      </c>
      <c r="M17" s="578">
        <v>0</v>
      </c>
      <c r="N17" s="578">
        <v>1</v>
      </c>
      <c r="O17" s="578">
        <v>3</v>
      </c>
      <c r="P17" s="577">
        <v>2</v>
      </c>
      <c r="Q17" s="578">
        <v>0</v>
      </c>
      <c r="R17" s="578">
        <v>2</v>
      </c>
      <c r="S17" s="578">
        <v>1</v>
      </c>
      <c r="T17" s="578">
        <v>1</v>
      </c>
      <c r="U17" s="578">
        <v>0</v>
      </c>
      <c r="V17" s="689">
        <v>0</v>
      </c>
      <c r="W17" s="584">
        <v>40</v>
      </c>
      <c r="X17" s="578">
        <v>11</v>
      </c>
      <c r="Y17" s="605">
        <v>29</v>
      </c>
      <c r="Z17" s="585">
        <v>17</v>
      </c>
    </row>
    <row r="18" spans="1:26" ht="18" customHeight="1" x14ac:dyDescent="0.15">
      <c r="A18" s="579">
        <v>18</v>
      </c>
      <c r="B18" s="576" t="s">
        <v>671</v>
      </c>
      <c r="C18" s="577">
        <v>27</v>
      </c>
      <c r="D18" s="578">
        <v>13</v>
      </c>
      <c r="E18" s="578">
        <v>14</v>
      </c>
      <c r="F18" s="578">
        <v>1</v>
      </c>
      <c r="G18" s="578">
        <v>0</v>
      </c>
      <c r="H18" s="578">
        <v>1</v>
      </c>
      <c r="I18" s="578">
        <v>1</v>
      </c>
      <c r="J18" s="578">
        <v>0</v>
      </c>
      <c r="K18" s="578">
        <v>20</v>
      </c>
      <c r="L18" s="578">
        <v>1</v>
      </c>
      <c r="M18" s="578">
        <v>0</v>
      </c>
      <c r="N18" s="578">
        <v>0</v>
      </c>
      <c r="O18" s="578">
        <v>3</v>
      </c>
      <c r="P18" s="577">
        <v>3</v>
      </c>
      <c r="Q18" s="578">
        <v>1</v>
      </c>
      <c r="R18" s="578">
        <v>2</v>
      </c>
      <c r="S18" s="578">
        <v>1</v>
      </c>
      <c r="T18" s="578">
        <v>0</v>
      </c>
      <c r="U18" s="578">
        <v>2</v>
      </c>
      <c r="V18" s="689">
        <v>0</v>
      </c>
      <c r="W18" s="584">
        <v>30</v>
      </c>
      <c r="X18" s="578">
        <v>14</v>
      </c>
      <c r="Y18" s="605">
        <v>16</v>
      </c>
      <c r="Z18" s="585">
        <v>18</v>
      </c>
    </row>
    <row r="19" spans="1:26" ht="18" customHeight="1" x14ac:dyDescent="0.15">
      <c r="A19" s="579">
        <v>19</v>
      </c>
      <c r="B19" s="576" t="s">
        <v>115</v>
      </c>
      <c r="C19" s="577">
        <v>22</v>
      </c>
      <c r="D19" s="578">
        <v>8</v>
      </c>
      <c r="E19" s="578">
        <v>14</v>
      </c>
      <c r="F19" s="578">
        <v>1</v>
      </c>
      <c r="G19" s="578">
        <v>0</v>
      </c>
      <c r="H19" s="578">
        <v>1</v>
      </c>
      <c r="I19" s="578">
        <v>0</v>
      </c>
      <c r="J19" s="578">
        <v>1</v>
      </c>
      <c r="K19" s="578">
        <v>16</v>
      </c>
      <c r="L19" s="578">
        <v>1</v>
      </c>
      <c r="M19" s="578">
        <v>0</v>
      </c>
      <c r="N19" s="578">
        <v>0</v>
      </c>
      <c r="O19" s="578">
        <v>2</v>
      </c>
      <c r="P19" s="577">
        <v>9</v>
      </c>
      <c r="Q19" s="578">
        <v>7</v>
      </c>
      <c r="R19" s="578">
        <v>2</v>
      </c>
      <c r="S19" s="578">
        <v>1</v>
      </c>
      <c r="T19" s="578">
        <v>0</v>
      </c>
      <c r="U19" s="578">
        <v>1</v>
      </c>
      <c r="V19" s="689">
        <v>7</v>
      </c>
      <c r="W19" s="584">
        <v>31</v>
      </c>
      <c r="X19" s="578">
        <v>15</v>
      </c>
      <c r="Y19" s="605">
        <v>16</v>
      </c>
      <c r="Z19" s="585">
        <v>19</v>
      </c>
    </row>
    <row r="20" spans="1:26" ht="18" customHeight="1" x14ac:dyDescent="0.15">
      <c r="A20" s="579">
        <v>20</v>
      </c>
      <c r="B20" s="576" t="s">
        <v>672</v>
      </c>
      <c r="C20" s="577">
        <v>44</v>
      </c>
      <c r="D20" s="578">
        <v>10</v>
      </c>
      <c r="E20" s="578">
        <v>34</v>
      </c>
      <c r="F20" s="578">
        <v>1</v>
      </c>
      <c r="G20" s="578">
        <v>0</v>
      </c>
      <c r="H20" s="578">
        <v>2</v>
      </c>
      <c r="I20" s="578">
        <v>1</v>
      </c>
      <c r="J20" s="578">
        <v>1</v>
      </c>
      <c r="K20" s="578">
        <v>34</v>
      </c>
      <c r="L20" s="578">
        <v>1</v>
      </c>
      <c r="M20" s="578">
        <v>0</v>
      </c>
      <c r="N20" s="578">
        <v>0</v>
      </c>
      <c r="O20" s="578">
        <v>4</v>
      </c>
      <c r="P20" s="577">
        <v>13</v>
      </c>
      <c r="Q20" s="578">
        <v>6</v>
      </c>
      <c r="R20" s="578">
        <v>7</v>
      </c>
      <c r="S20" s="578">
        <v>12</v>
      </c>
      <c r="T20" s="578">
        <v>1</v>
      </c>
      <c r="U20" s="578">
        <v>0</v>
      </c>
      <c r="V20" s="689">
        <v>0</v>
      </c>
      <c r="W20" s="584">
        <v>57</v>
      </c>
      <c r="X20" s="578">
        <v>16</v>
      </c>
      <c r="Y20" s="605">
        <v>41</v>
      </c>
      <c r="Z20" s="585">
        <v>20</v>
      </c>
    </row>
    <row r="21" spans="1:26" ht="18" customHeight="1" x14ac:dyDescent="0.15">
      <c r="A21" s="579">
        <v>21</v>
      </c>
      <c r="B21" s="576" t="s">
        <v>673</v>
      </c>
      <c r="C21" s="577">
        <v>60</v>
      </c>
      <c r="D21" s="578">
        <v>18</v>
      </c>
      <c r="E21" s="578">
        <v>42</v>
      </c>
      <c r="F21" s="578">
        <v>1</v>
      </c>
      <c r="G21" s="578">
        <v>0</v>
      </c>
      <c r="H21" s="578">
        <v>2</v>
      </c>
      <c r="I21" s="578">
        <v>1</v>
      </c>
      <c r="J21" s="578">
        <v>2</v>
      </c>
      <c r="K21" s="578">
        <v>45</v>
      </c>
      <c r="L21" s="578">
        <v>2</v>
      </c>
      <c r="M21" s="578">
        <v>0</v>
      </c>
      <c r="N21" s="578">
        <v>1</v>
      </c>
      <c r="O21" s="578">
        <v>6</v>
      </c>
      <c r="P21" s="577">
        <v>2</v>
      </c>
      <c r="Q21" s="578">
        <v>0</v>
      </c>
      <c r="R21" s="578">
        <v>2</v>
      </c>
      <c r="S21" s="578">
        <v>2</v>
      </c>
      <c r="T21" s="578">
        <v>0</v>
      </c>
      <c r="U21" s="578">
        <v>0</v>
      </c>
      <c r="V21" s="689">
        <v>0</v>
      </c>
      <c r="W21" s="584">
        <v>62</v>
      </c>
      <c r="X21" s="578">
        <v>18</v>
      </c>
      <c r="Y21" s="605">
        <v>44</v>
      </c>
      <c r="Z21" s="585">
        <v>21</v>
      </c>
    </row>
    <row r="22" spans="1:26" ht="18" customHeight="1" x14ac:dyDescent="0.15">
      <c r="A22" s="579">
        <v>22</v>
      </c>
      <c r="B22" s="576" t="s">
        <v>674</v>
      </c>
      <c r="C22" s="577">
        <v>32</v>
      </c>
      <c r="D22" s="578">
        <v>11</v>
      </c>
      <c r="E22" s="578">
        <v>21</v>
      </c>
      <c r="F22" s="578">
        <v>1</v>
      </c>
      <c r="G22" s="578">
        <v>0</v>
      </c>
      <c r="H22" s="578">
        <v>1</v>
      </c>
      <c r="I22" s="578">
        <v>1</v>
      </c>
      <c r="J22" s="578">
        <v>1</v>
      </c>
      <c r="K22" s="578">
        <v>23</v>
      </c>
      <c r="L22" s="578">
        <v>1</v>
      </c>
      <c r="M22" s="578">
        <v>1</v>
      </c>
      <c r="N22" s="578">
        <v>1</v>
      </c>
      <c r="O22" s="578">
        <v>2</v>
      </c>
      <c r="P22" s="577">
        <v>1</v>
      </c>
      <c r="Q22" s="578">
        <v>0</v>
      </c>
      <c r="R22" s="578">
        <v>1</v>
      </c>
      <c r="S22" s="578">
        <v>1</v>
      </c>
      <c r="T22" s="578">
        <v>0</v>
      </c>
      <c r="U22" s="578">
        <v>0</v>
      </c>
      <c r="V22" s="689">
        <v>0</v>
      </c>
      <c r="W22" s="584">
        <v>33</v>
      </c>
      <c r="X22" s="578">
        <v>11</v>
      </c>
      <c r="Y22" s="605">
        <v>22</v>
      </c>
      <c r="Z22" s="585">
        <v>22</v>
      </c>
    </row>
    <row r="23" spans="1:26" ht="18" customHeight="1" x14ac:dyDescent="0.15">
      <c r="A23" s="579">
        <v>23</v>
      </c>
      <c r="B23" s="576" t="s">
        <v>675</v>
      </c>
      <c r="C23" s="577">
        <v>50</v>
      </c>
      <c r="D23" s="578">
        <v>14</v>
      </c>
      <c r="E23" s="578">
        <v>36</v>
      </c>
      <c r="F23" s="578">
        <v>1</v>
      </c>
      <c r="G23" s="578">
        <v>0</v>
      </c>
      <c r="H23" s="578">
        <v>2</v>
      </c>
      <c r="I23" s="578">
        <v>1</v>
      </c>
      <c r="J23" s="578">
        <v>1</v>
      </c>
      <c r="K23" s="578">
        <v>38</v>
      </c>
      <c r="L23" s="578">
        <v>2</v>
      </c>
      <c r="M23" s="578">
        <v>0</v>
      </c>
      <c r="N23" s="578">
        <v>1</v>
      </c>
      <c r="O23" s="578">
        <v>4</v>
      </c>
      <c r="P23" s="577">
        <v>2</v>
      </c>
      <c r="Q23" s="578">
        <v>0</v>
      </c>
      <c r="R23" s="578">
        <v>2</v>
      </c>
      <c r="S23" s="578">
        <v>2</v>
      </c>
      <c r="T23" s="578">
        <v>0</v>
      </c>
      <c r="U23" s="578">
        <v>0</v>
      </c>
      <c r="V23" s="689">
        <v>0</v>
      </c>
      <c r="W23" s="584">
        <v>52</v>
      </c>
      <c r="X23" s="578">
        <v>14</v>
      </c>
      <c r="Y23" s="605">
        <v>38</v>
      </c>
      <c r="Z23" s="585">
        <v>23</v>
      </c>
    </row>
    <row r="24" spans="1:26" ht="18" customHeight="1" x14ac:dyDescent="0.15">
      <c r="A24" s="579">
        <v>24</v>
      </c>
      <c r="B24" s="576" t="s">
        <v>676</v>
      </c>
      <c r="C24" s="577">
        <v>25</v>
      </c>
      <c r="D24" s="578">
        <v>10</v>
      </c>
      <c r="E24" s="578">
        <v>15</v>
      </c>
      <c r="F24" s="578">
        <v>1</v>
      </c>
      <c r="G24" s="578">
        <v>0</v>
      </c>
      <c r="H24" s="578">
        <v>1</v>
      </c>
      <c r="I24" s="578">
        <v>0</v>
      </c>
      <c r="J24" s="578">
        <v>0</v>
      </c>
      <c r="K24" s="578">
        <v>18</v>
      </c>
      <c r="L24" s="578">
        <v>1</v>
      </c>
      <c r="M24" s="578">
        <v>0</v>
      </c>
      <c r="N24" s="578">
        <v>1</v>
      </c>
      <c r="O24" s="578">
        <v>3</v>
      </c>
      <c r="P24" s="577">
        <v>1</v>
      </c>
      <c r="Q24" s="578">
        <v>0</v>
      </c>
      <c r="R24" s="578">
        <v>1</v>
      </c>
      <c r="S24" s="578">
        <v>1</v>
      </c>
      <c r="T24" s="578">
        <v>0</v>
      </c>
      <c r="U24" s="578">
        <v>0</v>
      </c>
      <c r="V24" s="689">
        <v>0</v>
      </c>
      <c r="W24" s="584">
        <v>26</v>
      </c>
      <c r="X24" s="578">
        <v>10</v>
      </c>
      <c r="Y24" s="605">
        <v>16</v>
      </c>
      <c r="Z24" s="585">
        <v>24</v>
      </c>
    </row>
    <row r="25" spans="1:26" ht="18" customHeight="1" x14ac:dyDescent="0.15">
      <c r="A25" s="579">
        <v>25</v>
      </c>
      <c r="B25" s="576" t="s">
        <v>677</v>
      </c>
      <c r="C25" s="577">
        <v>49</v>
      </c>
      <c r="D25" s="578">
        <v>16</v>
      </c>
      <c r="E25" s="578">
        <v>33</v>
      </c>
      <c r="F25" s="578">
        <v>1</v>
      </c>
      <c r="G25" s="578">
        <v>0</v>
      </c>
      <c r="H25" s="578">
        <v>2</v>
      </c>
      <c r="I25" s="578">
        <v>1</v>
      </c>
      <c r="J25" s="578">
        <v>0</v>
      </c>
      <c r="K25" s="578">
        <v>38</v>
      </c>
      <c r="L25" s="578">
        <v>2</v>
      </c>
      <c r="M25" s="578">
        <v>0</v>
      </c>
      <c r="N25" s="578">
        <v>1</v>
      </c>
      <c r="O25" s="578">
        <v>4</v>
      </c>
      <c r="P25" s="577">
        <v>2</v>
      </c>
      <c r="Q25" s="578">
        <v>0</v>
      </c>
      <c r="R25" s="578">
        <v>2</v>
      </c>
      <c r="S25" s="578">
        <v>2</v>
      </c>
      <c r="T25" s="578">
        <v>0</v>
      </c>
      <c r="U25" s="578">
        <v>0</v>
      </c>
      <c r="V25" s="689">
        <v>0</v>
      </c>
      <c r="W25" s="584">
        <v>51</v>
      </c>
      <c r="X25" s="578">
        <v>16</v>
      </c>
      <c r="Y25" s="605">
        <v>35</v>
      </c>
      <c r="Z25" s="585">
        <v>25</v>
      </c>
    </row>
    <row r="26" spans="1:26" ht="18" customHeight="1" x14ac:dyDescent="0.15">
      <c r="A26" s="579">
        <v>26</v>
      </c>
      <c r="B26" s="576" t="s">
        <v>678</v>
      </c>
      <c r="C26" s="577">
        <v>34</v>
      </c>
      <c r="D26" s="578">
        <v>11</v>
      </c>
      <c r="E26" s="578">
        <v>23</v>
      </c>
      <c r="F26" s="578">
        <v>1</v>
      </c>
      <c r="G26" s="578">
        <v>0</v>
      </c>
      <c r="H26" s="578">
        <v>1</v>
      </c>
      <c r="I26" s="578">
        <v>1</v>
      </c>
      <c r="J26" s="578">
        <v>0</v>
      </c>
      <c r="K26" s="578">
        <v>29</v>
      </c>
      <c r="L26" s="578">
        <v>1</v>
      </c>
      <c r="M26" s="578">
        <v>0</v>
      </c>
      <c r="N26" s="578">
        <v>0</v>
      </c>
      <c r="O26" s="578">
        <v>1</v>
      </c>
      <c r="P26" s="577">
        <v>3</v>
      </c>
      <c r="Q26" s="578">
        <v>1</v>
      </c>
      <c r="R26" s="578">
        <v>2</v>
      </c>
      <c r="S26" s="578">
        <v>1</v>
      </c>
      <c r="T26" s="578">
        <v>0</v>
      </c>
      <c r="U26" s="578">
        <v>2</v>
      </c>
      <c r="V26" s="689">
        <v>0</v>
      </c>
      <c r="W26" s="584">
        <v>37</v>
      </c>
      <c r="X26" s="578">
        <v>12</v>
      </c>
      <c r="Y26" s="605">
        <v>25</v>
      </c>
      <c r="Z26" s="585">
        <v>26</v>
      </c>
    </row>
    <row r="27" spans="1:26" ht="18" customHeight="1" x14ac:dyDescent="0.15">
      <c r="A27" s="579">
        <v>27</v>
      </c>
      <c r="B27" s="576" t="s">
        <v>679</v>
      </c>
      <c r="C27" s="577">
        <v>27</v>
      </c>
      <c r="D27" s="578">
        <v>15</v>
      </c>
      <c r="E27" s="578">
        <v>12</v>
      </c>
      <c r="F27" s="578">
        <v>1</v>
      </c>
      <c r="G27" s="578">
        <v>0</v>
      </c>
      <c r="H27" s="578">
        <v>1</v>
      </c>
      <c r="I27" s="578">
        <v>0</v>
      </c>
      <c r="J27" s="578">
        <v>0</v>
      </c>
      <c r="K27" s="578">
        <v>21</v>
      </c>
      <c r="L27" s="578">
        <v>1</v>
      </c>
      <c r="M27" s="578">
        <v>0</v>
      </c>
      <c r="N27" s="578">
        <v>0</v>
      </c>
      <c r="O27" s="578">
        <v>3</v>
      </c>
      <c r="P27" s="577">
        <v>3</v>
      </c>
      <c r="Q27" s="578">
        <v>1</v>
      </c>
      <c r="R27" s="578">
        <v>2</v>
      </c>
      <c r="S27" s="578">
        <v>1</v>
      </c>
      <c r="T27" s="578">
        <v>0</v>
      </c>
      <c r="U27" s="578">
        <v>2</v>
      </c>
      <c r="V27" s="689">
        <v>0</v>
      </c>
      <c r="W27" s="584">
        <v>30</v>
      </c>
      <c r="X27" s="578">
        <v>16</v>
      </c>
      <c r="Y27" s="605">
        <v>14</v>
      </c>
      <c r="Z27" s="585">
        <v>27</v>
      </c>
    </row>
    <row r="28" spans="1:26" ht="18" customHeight="1" x14ac:dyDescent="0.15">
      <c r="A28" s="579">
        <v>28</v>
      </c>
      <c r="B28" s="576" t="s">
        <v>680</v>
      </c>
      <c r="C28" s="577">
        <v>43</v>
      </c>
      <c r="D28" s="578">
        <v>18</v>
      </c>
      <c r="E28" s="578">
        <v>25</v>
      </c>
      <c r="F28" s="578">
        <v>1</v>
      </c>
      <c r="G28" s="578">
        <v>0</v>
      </c>
      <c r="H28" s="578">
        <v>2</v>
      </c>
      <c r="I28" s="578">
        <v>0</v>
      </c>
      <c r="J28" s="578">
        <v>0</v>
      </c>
      <c r="K28" s="578">
        <v>32</v>
      </c>
      <c r="L28" s="578">
        <v>1</v>
      </c>
      <c r="M28" s="578">
        <v>0</v>
      </c>
      <c r="N28" s="578">
        <v>1</v>
      </c>
      <c r="O28" s="578">
        <v>6</v>
      </c>
      <c r="P28" s="577">
        <v>5</v>
      </c>
      <c r="Q28" s="578">
        <v>1</v>
      </c>
      <c r="R28" s="578">
        <v>4</v>
      </c>
      <c r="S28" s="578">
        <v>2</v>
      </c>
      <c r="T28" s="578">
        <v>1</v>
      </c>
      <c r="U28" s="578">
        <v>2</v>
      </c>
      <c r="V28" s="689">
        <v>0</v>
      </c>
      <c r="W28" s="584">
        <v>48</v>
      </c>
      <c r="X28" s="578">
        <v>19</v>
      </c>
      <c r="Y28" s="605">
        <v>29</v>
      </c>
      <c r="Z28" s="585">
        <v>28</v>
      </c>
    </row>
    <row r="29" spans="1:26" ht="18" customHeight="1" x14ac:dyDescent="0.15">
      <c r="A29" s="579">
        <v>29</v>
      </c>
      <c r="B29" s="576" t="s">
        <v>681</v>
      </c>
      <c r="C29" s="577">
        <v>53</v>
      </c>
      <c r="D29" s="578">
        <v>19</v>
      </c>
      <c r="E29" s="578">
        <v>34</v>
      </c>
      <c r="F29" s="578">
        <v>1</v>
      </c>
      <c r="G29" s="578">
        <v>0</v>
      </c>
      <c r="H29" s="578">
        <v>2</v>
      </c>
      <c r="I29" s="578">
        <v>1</v>
      </c>
      <c r="J29" s="578">
        <v>0</v>
      </c>
      <c r="K29" s="578">
        <v>40</v>
      </c>
      <c r="L29" s="578">
        <v>1</v>
      </c>
      <c r="M29" s="578">
        <v>1</v>
      </c>
      <c r="N29" s="578">
        <v>1</v>
      </c>
      <c r="O29" s="578">
        <v>6</v>
      </c>
      <c r="P29" s="577">
        <v>11</v>
      </c>
      <c r="Q29" s="578">
        <v>8</v>
      </c>
      <c r="R29" s="578">
        <v>3</v>
      </c>
      <c r="S29" s="578">
        <v>3</v>
      </c>
      <c r="T29" s="578">
        <v>0</v>
      </c>
      <c r="U29" s="578">
        <v>0</v>
      </c>
      <c r="V29" s="689">
        <v>8</v>
      </c>
      <c r="W29" s="584">
        <v>64</v>
      </c>
      <c r="X29" s="578">
        <v>27</v>
      </c>
      <c r="Y29" s="605">
        <v>37</v>
      </c>
      <c r="Z29" s="585">
        <v>29</v>
      </c>
    </row>
    <row r="30" spans="1:26" ht="18" customHeight="1" x14ac:dyDescent="0.15">
      <c r="A30" s="579">
        <v>30</v>
      </c>
      <c r="B30" s="576" t="s">
        <v>682</v>
      </c>
      <c r="C30" s="577">
        <v>15</v>
      </c>
      <c r="D30" s="578">
        <v>10</v>
      </c>
      <c r="E30" s="578">
        <v>5</v>
      </c>
      <c r="F30" s="578">
        <v>0</v>
      </c>
      <c r="G30" s="578">
        <v>0</v>
      </c>
      <c r="H30" s="578">
        <v>1</v>
      </c>
      <c r="I30" s="578">
        <v>1</v>
      </c>
      <c r="J30" s="578">
        <v>0</v>
      </c>
      <c r="K30" s="578">
        <v>9</v>
      </c>
      <c r="L30" s="578">
        <v>1</v>
      </c>
      <c r="M30" s="578">
        <v>0</v>
      </c>
      <c r="N30" s="578">
        <v>1</v>
      </c>
      <c r="O30" s="578">
        <v>2</v>
      </c>
      <c r="P30" s="577">
        <v>2</v>
      </c>
      <c r="Q30" s="578">
        <v>2</v>
      </c>
      <c r="R30" s="578">
        <v>0</v>
      </c>
      <c r="S30" s="578">
        <v>1</v>
      </c>
      <c r="T30" s="578">
        <v>0</v>
      </c>
      <c r="U30" s="578">
        <v>1</v>
      </c>
      <c r="V30" s="689">
        <v>0</v>
      </c>
      <c r="W30" s="584">
        <v>17</v>
      </c>
      <c r="X30" s="578">
        <v>12</v>
      </c>
      <c r="Y30" s="605">
        <v>5</v>
      </c>
      <c r="Z30" s="585">
        <v>30</v>
      </c>
    </row>
    <row r="31" spans="1:26" ht="18" customHeight="1" x14ac:dyDescent="0.15">
      <c r="A31" s="579">
        <v>31</v>
      </c>
      <c r="B31" s="576" t="s">
        <v>683</v>
      </c>
      <c r="C31" s="577">
        <v>55</v>
      </c>
      <c r="D31" s="578">
        <v>13</v>
      </c>
      <c r="E31" s="578">
        <v>42</v>
      </c>
      <c r="F31" s="578">
        <v>1</v>
      </c>
      <c r="G31" s="578">
        <v>0</v>
      </c>
      <c r="H31" s="578">
        <v>2</v>
      </c>
      <c r="I31" s="578">
        <v>1</v>
      </c>
      <c r="J31" s="578">
        <v>0</v>
      </c>
      <c r="K31" s="578">
        <v>46</v>
      </c>
      <c r="L31" s="578">
        <v>2</v>
      </c>
      <c r="M31" s="578">
        <v>0</v>
      </c>
      <c r="N31" s="578">
        <v>1</v>
      </c>
      <c r="O31" s="578">
        <v>2</v>
      </c>
      <c r="P31" s="577">
        <v>2</v>
      </c>
      <c r="Q31" s="578">
        <v>2</v>
      </c>
      <c r="R31" s="578">
        <v>0</v>
      </c>
      <c r="S31" s="578">
        <v>2</v>
      </c>
      <c r="T31" s="578">
        <v>0</v>
      </c>
      <c r="U31" s="578">
        <v>0</v>
      </c>
      <c r="V31" s="689">
        <v>0</v>
      </c>
      <c r="W31" s="584">
        <v>57</v>
      </c>
      <c r="X31" s="578">
        <v>15</v>
      </c>
      <c r="Y31" s="605">
        <v>42</v>
      </c>
      <c r="Z31" s="585">
        <v>31</v>
      </c>
    </row>
    <row r="32" spans="1:26" ht="18" customHeight="1" x14ac:dyDescent="0.15">
      <c r="A32" s="579">
        <v>32</v>
      </c>
      <c r="B32" s="576" t="s">
        <v>684</v>
      </c>
      <c r="C32" s="577">
        <v>15</v>
      </c>
      <c r="D32" s="578">
        <v>6</v>
      </c>
      <c r="E32" s="578">
        <v>9</v>
      </c>
      <c r="F32" s="578">
        <v>1</v>
      </c>
      <c r="G32" s="578">
        <v>0</v>
      </c>
      <c r="H32" s="578">
        <v>1</v>
      </c>
      <c r="I32" s="578">
        <v>1</v>
      </c>
      <c r="J32" s="578">
        <v>0</v>
      </c>
      <c r="K32" s="578">
        <v>11</v>
      </c>
      <c r="L32" s="578">
        <v>1</v>
      </c>
      <c r="M32" s="578">
        <v>0</v>
      </c>
      <c r="N32" s="578">
        <v>0</v>
      </c>
      <c r="O32" s="578">
        <v>0</v>
      </c>
      <c r="P32" s="577">
        <v>2</v>
      </c>
      <c r="Q32" s="578">
        <v>0</v>
      </c>
      <c r="R32" s="578">
        <v>2</v>
      </c>
      <c r="S32" s="578">
        <v>1</v>
      </c>
      <c r="T32" s="578">
        <v>0</v>
      </c>
      <c r="U32" s="578">
        <v>1</v>
      </c>
      <c r="V32" s="689">
        <v>0</v>
      </c>
      <c r="W32" s="584">
        <v>17</v>
      </c>
      <c r="X32" s="578">
        <v>6</v>
      </c>
      <c r="Y32" s="605">
        <v>11</v>
      </c>
      <c r="Z32" s="585">
        <v>32</v>
      </c>
    </row>
    <row r="33" spans="1:26" ht="18" customHeight="1" x14ac:dyDescent="0.15">
      <c r="A33" s="579">
        <v>33</v>
      </c>
      <c r="B33" s="576" t="s">
        <v>685</v>
      </c>
      <c r="C33" s="577">
        <v>44</v>
      </c>
      <c r="D33" s="578">
        <v>14</v>
      </c>
      <c r="E33" s="578">
        <v>30</v>
      </c>
      <c r="F33" s="578">
        <v>1</v>
      </c>
      <c r="G33" s="578">
        <v>0</v>
      </c>
      <c r="H33" s="578">
        <v>2</v>
      </c>
      <c r="I33" s="578">
        <v>2</v>
      </c>
      <c r="J33" s="578">
        <v>0</v>
      </c>
      <c r="K33" s="578">
        <v>32</v>
      </c>
      <c r="L33" s="578">
        <v>1</v>
      </c>
      <c r="M33" s="578">
        <v>0</v>
      </c>
      <c r="N33" s="578">
        <v>1</v>
      </c>
      <c r="O33" s="578">
        <v>5</v>
      </c>
      <c r="P33" s="577">
        <v>6</v>
      </c>
      <c r="Q33" s="578">
        <v>2</v>
      </c>
      <c r="R33" s="578">
        <v>4</v>
      </c>
      <c r="S33" s="578">
        <v>2</v>
      </c>
      <c r="T33" s="578">
        <v>0</v>
      </c>
      <c r="U33" s="578">
        <v>4</v>
      </c>
      <c r="V33" s="689">
        <v>0</v>
      </c>
      <c r="W33" s="584">
        <v>50</v>
      </c>
      <c r="X33" s="578">
        <v>16</v>
      </c>
      <c r="Y33" s="605">
        <v>34</v>
      </c>
      <c r="Z33" s="585">
        <v>33</v>
      </c>
    </row>
    <row r="34" spans="1:26" ht="18" customHeight="1" x14ac:dyDescent="0.15">
      <c r="A34" s="579">
        <v>34</v>
      </c>
      <c r="B34" s="576" t="s">
        <v>686</v>
      </c>
      <c r="C34" s="577">
        <v>54</v>
      </c>
      <c r="D34" s="578">
        <v>15</v>
      </c>
      <c r="E34" s="578">
        <v>39</v>
      </c>
      <c r="F34" s="578">
        <v>1</v>
      </c>
      <c r="G34" s="578">
        <v>0</v>
      </c>
      <c r="H34" s="578">
        <v>2</v>
      </c>
      <c r="I34" s="578">
        <v>1</v>
      </c>
      <c r="J34" s="578">
        <v>0</v>
      </c>
      <c r="K34" s="578">
        <v>42</v>
      </c>
      <c r="L34" s="578">
        <v>2</v>
      </c>
      <c r="M34" s="578">
        <v>1</v>
      </c>
      <c r="N34" s="578">
        <v>1</v>
      </c>
      <c r="O34" s="578">
        <v>4</v>
      </c>
      <c r="P34" s="577">
        <v>2</v>
      </c>
      <c r="Q34" s="578">
        <v>0</v>
      </c>
      <c r="R34" s="578">
        <v>2</v>
      </c>
      <c r="S34" s="578">
        <v>2</v>
      </c>
      <c r="T34" s="578">
        <v>0</v>
      </c>
      <c r="U34" s="578">
        <v>0</v>
      </c>
      <c r="V34" s="689">
        <v>0</v>
      </c>
      <c r="W34" s="584">
        <v>56</v>
      </c>
      <c r="X34" s="578">
        <v>15</v>
      </c>
      <c r="Y34" s="605">
        <v>41</v>
      </c>
      <c r="Z34" s="585">
        <v>34</v>
      </c>
    </row>
    <row r="35" spans="1:26" ht="18" customHeight="1" x14ac:dyDescent="0.15">
      <c r="A35" s="579">
        <v>35</v>
      </c>
      <c r="B35" s="576" t="s">
        <v>687</v>
      </c>
      <c r="C35" s="577">
        <v>33</v>
      </c>
      <c r="D35" s="578">
        <v>9</v>
      </c>
      <c r="E35" s="578">
        <v>24</v>
      </c>
      <c r="F35" s="578">
        <v>1</v>
      </c>
      <c r="G35" s="578">
        <v>0</v>
      </c>
      <c r="H35" s="578">
        <v>1</v>
      </c>
      <c r="I35" s="578">
        <v>1</v>
      </c>
      <c r="J35" s="578">
        <v>1</v>
      </c>
      <c r="K35" s="578">
        <v>26</v>
      </c>
      <c r="L35" s="578">
        <v>1</v>
      </c>
      <c r="M35" s="578">
        <v>0</v>
      </c>
      <c r="N35" s="578">
        <v>1</v>
      </c>
      <c r="O35" s="578">
        <v>1</v>
      </c>
      <c r="P35" s="577">
        <v>1</v>
      </c>
      <c r="Q35" s="578">
        <v>1</v>
      </c>
      <c r="R35" s="578">
        <v>0</v>
      </c>
      <c r="S35" s="578">
        <v>1</v>
      </c>
      <c r="T35" s="578">
        <v>0</v>
      </c>
      <c r="U35" s="578">
        <v>0</v>
      </c>
      <c r="V35" s="689">
        <v>0</v>
      </c>
      <c r="W35" s="584">
        <v>34</v>
      </c>
      <c r="X35" s="578">
        <v>10</v>
      </c>
      <c r="Y35" s="605">
        <v>24</v>
      </c>
      <c r="Z35" s="585">
        <v>35</v>
      </c>
    </row>
    <row r="36" spans="1:26" ht="18" customHeight="1" x14ac:dyDescent="0.15">
      <c r="A36" s="579">
        <v>36</v>
      </c>
      <c r="B36" s="576" t="s">
        <v>133</v>
      </c>
      <c r="C36" s="577">
        <v>60</v>
      </c>
      <c r="D36" s="578">
        <v>19</v>
      </c>
      <c r="E36" s="578">
        <v>41</v>
      </c>
      <c r="F36" s="578">
        <v>1</v>
      </c>
      <c r="G36" s="578">
        <v>0</v>
      </c>
      <c r="H36" s="578">
        <v>2</v>
      </c>
      <c r="I36" s="578">
        <v>0</v>
      </c>
      <c r="J36" s="578">
        <v>0</v>
      </c>
      <c r="K36" s="578">
        <v>47</v>
      </c>
      <c r="L36" s="578">
        <v>2</v>
      </c>
      <c r="M36" s="578">
        <v>2</v>
      </c>
      <c r="N36" s="578">
        <v>1</v>
      </c>
      <c r="O36" s="578">
        <v>5</v>
      </c>
      <c r="P36" s="577">
        <v>4</v>
      </c>
      <c r="Q36" s="578">
        <v>1</v>
      </c>
      <c r="R36" s="578">
        <v>3</v>
      </c>
      <c r="S36" s="578">
        <v>3</v>
      </c>
      <c r="T36" s="578">
        <v>1</v>
      </c>
      <c r="U36" s="578">
        <v>0</v>
      </c>
      <c r="V36" s="689">
        <v>0</v>
      </c>
      <c r="W36" s="584">
        <v>64</v>
      </c>
      <c r="X36" s="578">
        <v>20</v>
      </c>
      <c r="Y36" s="605">
        <v>44</v>
      </c>
      <c r="Z36" s="585">
        <v>36</v>
      </c>
    </row>
    <row r="37" spans="1:26" ht="18" customHeight="1" x14ac:dyDescent="0.15">
      <c r="A37" s="579">
        <v>37</v>
      </c>
      <c r="B37" s="576" t="s">
        <v>688</v>
      </c>
      <c r="C37" s="577">
        <v>30</v>
      </c>
      <c r="D37" s="578">
        <v>11</v>
      </c>
      <c r="E37" s="578">
        <v>19</v>
      </c>
      <c r="F37" s="578">
        <v>1</v>
      </c>
      <c r="G37" s="578">
        <v>0</v>
      </c>
      <c r="H37" s="578">
        <v>1</v>
      </c>
      <c r="I37" s="578">
        <v>0</v>
      </c>
      <c r="J37" s="578">
        <v>1</v>
      </c>
      <c r="K37" s="578">
        <v>23</v>
      </c>
      <c r="L37" s="578">
        <v>1</v>
      </c>
      <c r="M37" s="578">
        <v>0</v>
      </c>
      <c r="N37" s="578">
        <v>0</v>
      </c>
      <c r="O37" s="578">
        <v>3</v>
      </c>
      <c r="P37" s="577">
        <v>3</v>
      </c>
      <c r="Q37" s="578">
        <v>1</v>
      </c>
      <c r="R37" s="578">
        <v>2</v>
      </c>
      <c r="S37" s="578">
        <v>1</v>
      </c>
      <c r="T37" s="578">
        <v>0</v>
      </c>
      <c r="U37" s="578">
        <v>2</v>
      </c>
      <c r="V37" s="689">
        <v>0</v>
      </c>
      <c r="W37" s="584">
        <v>33</v>
      </c>
      <c r="X37" s="578">
        <v>12</v>
      </c>
      <c r="Y37" s="605">
        <v>21</v>
      </c>
      <c r="Z37" s="585">
        <v>37</v>
      </c>
    </row>
    <row r="38" spans="1:26" ht="18" customHeight="1" x14ac:dyDescent="0.15">
      <c r="A38" s="579">
        <v>38</v>
      </c>
      <c r="B38" s="576" t="s">
        <v>689</v>
      </c>
      <c r="C38" s="577">
        <v>34</v>
      </c>
      <c r="D38" s="578">
        <v>13</v>
      </c>
      <c r="E38" s="578">
        <v>21</v>
      </c>
      <c r="F38" s="578">
        <v>1</v>
      </c>
      <c r="G38" s="578">
        <v>0</v>
      </c>
      <c r="H38" s="578">
        <v>1</v>
      </c>
      <c r="I38" s="578">
        <v>0</v>
      </c>
      <c r="J38" s="578">
        <v>1</v>
      </c>
      <c r="K38" s="578">
        <v>26</v>
      </c>
      <c r="L38" s="578">
        <v>1</v>
      </c>
      <c r="M38" s="578">
        <v>0</v>
      </c>
      <c r="N38" s="578">
        <v>1</v>
      </c>
      <c r="O38" s="578">
        <v>3</v>
      </c>
      <c r="P38" s="577">
        <v>1</v>
      </c>
      <c r="Q38" s="578">
        <v>1</v>
      </c>
      <c r="R38" s="578">
        <v>0</v>
      </c>
      <c r="S38" s="578">
        <v>1</v>
      </c>
      <c r="T38" s="578">
        <v>0</v>
      </c>
      <c r="U38" s="578">
        <v>0</v>
      </c>
      <c r="V38" s="689">
        <v>0</v>
      </c>
      <c r="W38" s="584">
        <v>35</v>
      </c>
      <c r="X38" s="578">
        <v>14</v>
      </c>
      <c r="Y38" s="605">
        <v>21</v>
      </c>
      <c r="Z38" s="585">
        <v>38</v>
      </c>
    </row>
    <row r="39" spans="1:26" ht="18" customHeight="1" x14ac:dyDescent="0.15">
      <c r="A39" s="579">
        <v>39</v>
      </c>
      <c r="B39" s="576" t="s">
        <v>690</v>
      </c>
      <c r="C39" s="577">
        <v>33</v>
      </c>
      <c r="D39" s="578">
        <v>11</v>
      </c>
      <c r="E39" s="578">
        <v>22</v>
      </c>
      <c r="F39" s="578">
        <v>1</v>
      </c>
      <c r="G39" s="578">
        <v>0</v>
      </c>
      <c r="H39" s="578">
        <v>1</v>
      </c>
      <c r="I39" s="578">
        <v>1</v>
      </c>
      <c r="J39" s="578">
        <v>1</v>
      </c>
      <c r="K39" s="578">
        <v>21</v>
      </c>
      <c r="L39" s="578">
        <v>1</v>
      </c>
      <c r="M39" s="578">
        <v>0</v>
      </c>
      <c r="N39" s="578">
        <v>1</v>
      </c>
      <c r="O39" s="578">
        <v>6</v>
      </c>
      <c r="P39" s="577">
        <v>1</v>
      </c>
      <c r="Q39" s="578">
        <v>0</v>
      </c>
      <c r="R39" s="578">
        <v>1</v>
      </c>
      <c r="S39" s="578">
        <v>1</v>
      </c>
      <c r="T39" s="578">
        <v>0</v>
      </c>
      <c r="U39" s="578">
        <v>0</v>
      </c>
      <c r="V39" s="689">
        <v>0</v>
      </c>
      <c r="W39" s="584">
        <v>34</v>
      </c>
      <c r="X39" s="578">
        <v>11</v>
      </c>
      <c r="Y39" s="605">
        <v>23</v>
      </c>
      <c r="Z39" s="585">
        <v>39</v>
      </c>
    </row>
    <row r="40" spans="1:26" ht="18" customHeight="1" x14ac:dyDescent="0.15">
      <c r="A40" s="580">
        <v>40</v>
      </c>
      <c r="B40" s="581" t="s">
        <v>691</v>
      </c>
      <c r="C40" s="582">
        <v>44</v>
      </c>
      <c r="D40" s="578">
        <v>16</v>
      </c>
      <c r="E40" s="578">
        <v>28</v>
      </c>
      <c r="F40" s="578">
        <v>1</v>
      </c>
      <c r="G40" s="578">
        <v>0</v>
      </c>
      <c r="H40" s="578">
        <v>2</v>
      </c>
      <c r="I40" s="578">
        <v>0</v>
      </c>
      <c r="J40" s="578">
        <v>0</v>
      </c>
      <c r="K40" s="578">
        <v>34</v>
      </c>
      <c r="L40" s="583">
        <v>1</v>
      </c>
      <c r="M40" s="583">
        <v>0</v>
      </c>
      <c r="N40" s="578">
        <v>1</v>
      </c>
      <c r="O40" s="578">
        <v>5</v>
      </c>
      <c r="P40" s="582">
        <v>2</v>
      </c>
      <c r="Q40" s="583">
        <v>2</v>
      </c>
      <c r="R40" s="583">
        <v>0</v>
      </c>
      <c r="S40" s="578">
        <v>2</v>
      </c>
      <c r="T40" s="583">
        <v>0</v>
      </c>
      <c r="U40" s="578">
        <v>0</v>
      </c>
      <c r="V40" s="689">
        <v>0</v>
      </c>
      <c r="W40" s="586">
        <v>46</v>
      </c>
      <c r="X40" s="583">
        <v>18</v>
      </c>
      <c r="Y40" s="606">
        <v>28</v>
      </c>
      <c r="Z40" s="587">
        <v>40</v>
      </c>
    </row>
    <row r="41" spans="1:26" ht="18" customHeight="1" x14ac:dyDescent="0.15">
      <c r="A41" s="579">
        <v>41</v>
      </c>
      <c r="B41" s="576" t="s">
        <v>692</v>
      </c>
      <c r="C41" s="584">
        <v>29</v>
      </c>
      <c r="D41" s="578">
        <v>10</v>
      </c>
      <c r="E41" s="578">
        <v>19</v>
      </c>
      <c r="F41" s="578">
        <v>1</v>
      </c>
      <c r="G41" s="578">
        <v>0</v>
      </c>
      <c r="H41" s="578">
        <v>1</v>
      </c>
      <c r="I41" s="578">
        <v>1</v>
      </c>
      <c r="J41" s="578">
        <v>0</v>
      </c>
      <c r="K41" s="578">
        <v>22</v>
      </c>
      <c r="L41" s="578">
        <v>1</v>
      </c>
      <c r="M41" s="578">
        <v>0</v>
      </c>
      <c r="N41" s="578">
        <v>1</v>
      </c>
      <c r="O41" s="578">
        <v>2</v>
      </c>
      <c r="P41" s="577">
        <v>9</v>
      </c>
      <c r="Q41" s="578">
        <v>9</v>
      </c>
      <c r="R41" s="578">
        <v>0</v>
      </c>
      <c r="S41" s="578">
        <v>1</v>
      </c>
      <c r="T41" s="578">
        <v>0</v>
      </c>
      <c r="U41" s="578">
        <v>0</v>
      </c>
      <c r="V41" s="689">
        <v>8</v>
      </c>
      <c r="W41" s="584">
        <v>38</v>
      </c>
      <c r="X41" s="578">
        <v>19</v>
      </c>
      <c r="Y41" s="605">
        <v>19</v>
      </c>
      <c r="Z41" s="585">
        <v>41</v>
      </c>
    </row>
    <row r="42" spans="1:26" ht="18" customHeight="1" x14ac:dyDescent="0.15">
      <c r="A42" s="579">
        <v>42</v>
      </c>
      <c r="B42" s="576" t="s">
        <v>693</v>
      </c>
      <c r="C42" s="584">
        <v>47</v>
      </c>
      <c r="D42" s="578">
        <v>14</v>
      </c>
      <c r="E42" s="578">
        <v>33</v>
      </c>
      <c r="F42" s="578">
        <v>1</v>
      </c>
      <c r="G42" s="578">
        <v>0</v>
      </c>
      <c r="H42" s="578">
        <v>2</v>
      </c>
      <c r="I42" s="578">
        <v>1</v>
      </c>
      <c r="J42" s="578">
        <v>0</v>
      </c>
      <c r="K42" s="578">
        <v>39</v>
      </c>
      <c r="L42" s="578">
        <v>1</v>
      </c>
      <c r="M42" s="578">
        <v>0</v>
      </c>
      <c r="N42" s="578">
        <v>1</v>
      </c>
      <c r="O42" s="578">
        <v>2</v>
      </c>
      <c r="P42" s="577">
        <v>11</v>
      </c>
      <c r="Q42" s="578">
        <v>10</v>
      </c>
      <c r="R42" s="578">
        <v>1</v>
      </c>
      <c r="S42" s="578">
        <v>2</v>
      </c>
      <c r="T42" s="578">
        <v>0</v>
      </c>
      <c r="U42" s="578">
        <v>0</v>
      </c>
      <c r="V42" s="689">
        <v>9</v>
      </c>
      <c r="W42" s="584">
        <v>58</v>
      </c>
      <c r="X42" s="578">
        <v>24</v>
      </c>
      <c r="Y42" s="605">
        <v>34</v>
      </c>
      <c r="Z42" s="585">
        <v>42</v>
      </c>
    </row>
    <row r="43" spans="1:26" ht="18" customHeight="1" x14ac:dyDescent="0.15">
      <c r="A43" s="579">
        <v>43</v>
      </c>
      <c r="B43" s="576" t="s">
        <v>140</v>
      </c>
      <c r="C43" s="584">
        <v>43</v>
      </c>
      <c r="D43" s="578">
        <v>19</v>
      </c>
      <c r="E43" s="578">
        <v>24</v>
      </c>
      <c r="F43" s="578">
        <v>1</v>
      </c>
      <c r="G43" s="578">
        <v>0</v>
      </c>
      <c r="H43" s="578">
        <v>2</v>
      </c>
      <c r="I43" s="578">
        <v>1</v>
      </c>
      <c r="J43" s="578">
        <v>0</v>
      </c>
      <c r="K43" s="578">
        <v>32</v>
      </c>
      <c r="L43" s="578">
        <v>1</v>
      </c>
      <c r="M43" s="578">
        <v>1</v>
      </c>
      <c r="N43" s="578">
        <v>0</v>
      </c>
      <c r="O43" s="578">
        <v>5</v>
      </c>
      <c r="P43" s="577">
        <v>4</v>
      </c>
      <c r="Q43" s="578">
        <v>1</v>
      </c>
      <c r="R43" s="578">
        <v>3</v>
      </c>
      <c r="S43" s="578">
        <v>2</v>
      </c>
      <c r="T43" s="578">
        <v>0</v>
      </c>
      <c r="U43" s="578">
        <v>2</v>
      </c>
      <c r="V43" s="689">
        <v>0</v>
      </c>
      <c r="W43" s="584">
        <v>47</v>
      </c>
      <c r="X43" s="578">
        <v>20</v>
      </c>
      <c r="Y43" s="605">
        <v>27</v>
      </c>
      <c r="Z43" s="585">
        <v>43</v>
      </c>
    </row>
    <row r="44" spans="1:26" ht="18" customHeight="1" x14ac:dyDescent="0.15">
      <c r="A44" s="579">
        <v>44</v>
      </c>
      <c r="B44" s="576" t="s">
        <v>694</v>
      </c>
      <c r="C44" s="584">
        <v>59</v>
      </c>
      <c r="D44" s="578">
        <v>17</v>
      </c>
      <c r="E44" s="578">
        <v>42</v>
      </c>
      <c r="F44" s="578">
        <v>1</v>
      </c>
      <c r="G44" s="578">
        <v>0</v>
      </c>
      <c r="H44" s="578">
        <v>2</v>
      </c>
      <c r="I44" s="578">
        <v>2</v>
      </c>
      <c r="J44" s="578">
        <v>1</v>
      </c>
      <c r="K44" s="578">
        <v>44</v>
      </c>
      <c r="L44" s="578">
        <v>2</v>
      </c>
      <c r="M44" s="578">
        <v>0</v>
      </c>
      <c r="N44" s="578">
        <v>1</v>
      </c>
      <c r="O44" s="578">
        <v>6</v>
      </c>
      <c r="P44" s="577">
        <v>2</v>
      </c>
      <c r="Q44" s="578">
        <v>1</v>
      </c>
      <c r="R44" s="578">
        <v>1</v>
      </c>
      <c r="S44" s="578">
        <v>2</v>
      </c>
      <c r="T44" s="578">
        <v>0</v>
      </c>
      <c r="U44" s="578">
        <v>0</v>
      </c>
      <c r="V44" s="689">
        <v>0</v>
      </c>
      <c r="W44" s="584">
        <v>61</v>
      </c>
      <c r="X44" s="578">
        <v>18</v>
      </c>
      <c r="Y44" s="605">
        <v>43</v>
      </c>
      <c r="Z44" s="585">
        <v>44</v>
      </c>
    </row>
    <row r="45" spans="1:26" ht="18" customHeight="1" x14ac:dyDescent="0.15">
      <c r="A45" s="579">
        <v>45</v>
      </c>
      <c r="B45" s="576" t="s">
        <v>695</v>
      </c>
      <c r="C45" s="584">
        <v>26</v>
      </c>
      <c r="D45" s="578">
        <v>8</v>
      </c>
      <c r="E45" s="578">
        <v>18</v>
      </c>
      <c r="F45" s="578">
        <v>1</v>
      </c>
      <c r="G45" s="578">
        <v>0</v>
      </c>
      <c r="H45" s="578">
        <v>1</v>
      </c>
      <c r="I45" s="578">
        <v>0</v>
      </c>
      <c r="J45" s="578">
        <v>0</v>
      </c>
      <c r="K45" s="578">
        <v>18</v>
      </c>
      <c r="L45" s="578">
        <v>1</v>
      </c>
      <c r="M45" s="578">
        <v>0</v>
      </c>
      <c r="N45" s="578">
        <v>0</v>
      </c>
      <c r="O45" s="578">
        <v>5</v>
      </c>
      <c r="P45" s="577">
        <v>3</v>
      </c>
      <c r="Q45" s="578">
        <v>1</v>
      </c>
      <c r="R45" s="578">
        <v>2</v>
      </c>
      <c r="S45" s="578">
        <v>1</v>
      </c>
      <c r="T45" s="578">
        <v>0</v>
      </c>
      <c r="U45" s="578">
        <v>2</v>
      </c>
      <c r="V45" s="689">
        <v>0</v>
      </c>
      <c r="W45" s="584">
        <v>29</v>
      </c>
      <c r="X45" s="578">
        <v>9</v>
      </c>
      <c r="Y45" s="605">
        <v>20</v>
      </c>
      <c r="Z45" s="585">
        <v>45</v>
      </c>
    </row>
    <row r="46" spans="1:26" ht="18" customHeight="1" x14ac:dyDescent="0.15">
      <c r="A46" s="579">
        <v>46</v>
      </c>
      <c r="B46" s="576" t="s">
        <v>696</v>
      </c>
      <c r="C46" s="584">
        <v>41</v>
      </c>
      <c r="D46" s="578">
        <v>8</v>
      </c>
      <c r="E46" s="578">
        <v>33</v>
      </c>
      <c r="F46" s="578">
        <v>1</v>
      </c>
      <c r="G46" s="578">
        <v>0</v>
      </c>
      <c r="H46" s="578">
        <v>2</v>
      </c>
      <c r="I46" s="578">
        <v>1</v>
      </c>
      <c r="J46" s="578">
        <v>2</v>
      </c>
      <c r="K46" s="578">
        <v>29</v>
      </c>
      <c r="L46" s="578">
        <v>1</v>
      </c>
      <c r="M46" s="578">
        <v>0</v>
      </c>
      <c r="N46" s="578">
        <v>1</v>
      </c>
      <c r="O46" s="578">
        <v>4</v>
      </c>
      <c r="P46" s="577">
        <v>3</v>
      </c>
      <c r="Q46" s="578">
        <v>1</v>
      </c>
      <c r="R46" s="578">
        <v>2</v>
      </c>
      <c r="S46" s="578">
        <v>2</v>
      </c>
      <c r="T46" s="578">
        <v>1</v>
      </c>
      <c r="U46" s="578">
        <v>0</v>
      </c>
      <c r="V46" s="689">
        <v>0</v>
      </c>
      <c r="W46" s="584">
        <v>44</v>
      </c>
      <c r="X46" s="578">
        <v>9</v>
      </c>
      <c r="Y46" s="605">
        <v>35</v>
      </c>
      <c r="Z46" s="585">
        <v>46</v>
      </c>
    </row>
    <row r="47" spans="1:26" ht="18" customHeight="1" x14ac:dyDescent="0.15">
      <c r="A47" s="579">
        <v>47</v>
      </c>
      <c r="B47" s="576" t="s">
        <v>697</v>
      </c>
      <c r="C47" s="584">
        <v>38</v>
      </c>
      <c r="D47" s="578">
        <v>16</v>
      </c>
      <c r="E47" s="578">
        <v>22</v>
      </c>
      <c r="F47" s="578">
        <v>1</v>
      </c>
      <c r="G47" s="578">
        <v>0</v>
      </c>
      <c r="H47" s="578">
        <v>2</v>
      </c>
      <c r="I47" s="578">
        <v>0</v>
      </c>
      <c r="J47" s="578">
        <v>0</v>
      </c>
      <c r="K47" s="578">
        <v>32</v>
      </c>
      <c r="L47" s="578">
        <v>1</v>
      </c>
      <c r="M47" s="578">
        <v>0</v>
      </c>
      <c r="N47" s="578">
        <v>0</v>
      </c>
      <c r="O47" s="578">
        <v>2</v>
      </c>
      <c r="P47" s="577">
        <v>6</v>
      </c>
      <c r="Q47" s="578">
        <v>1</v>
      </c>
      <c r="R47" s="578">
        <v>5</v>
      </c>
      <c r="S47" s="578">
        <v>2</v>
      </c>
      <c r="T47" s="578">
        <v>0</v>
      </c>
      <c r="U47" s="578">
        <v>4</v>
      </c>
      <c r="V47" s="689">
        <v>0</v>
      </c>
      <c r="W47" s="584">
        <v>44</v>
      </c>
      <c r="X47" s="578">
        <v>17</v>
      </c>
      <c r="Y47" s="605">
        <v>27</v>
      </c>
      <c r="Z47" s="585">
        <v>47</v>
      </c>
    </row>
    <row r="48" spans="1:26" ht="18" customHeight="1" x14ac:dyDescent="0.15">
      <c r="A48" s="579">
        <v>48</v>
      </c>
      <c r="B48" s="576" t="s">
        <v>698</v>
      </c>
      <c r="C48" s="584">
        <v>62</v>
      </c>
      <c r="D48" s="578">
        <v>21</v>
      </c>
      <c r="E48" s="578">
        <v>41</v>
      </c>
      <c r="F48" s="578">
        <v>1</v>
      </c>
      <c r="G48" s="578">
        <v>0</v>
      </c>
      <c r="H48" s="578">
        <v>2</v>
      </c>
      <c r="I48" s="578">
        <v>0</v>
      </c>
      <c r="J48" s="578">
        <v>0</v>
      </c>
      <c r="K48" s="578">
        <v>49</v>
      </c>
      <c r="L48" s="578">
        <v>2</v>
      </c>
      <c r="M48" s="578">
        <v>0</v>
      </c>
      <c r="N48" s="578">
        <v>1</v>
      </c>
      <c r="O48" s="578">
        <v>7</v>
      </c>
      <c r="P48" s="577">
        <v>2</v>
      </c>
      <c r="Q48" s="578">
        <v>1</v>
      </c>
      <c r="R48" s="578">
        <v>1</v>
      </c>
      <c r="S48" s="578">
        <v>2</v>
      </c>
      <c r="T48" s="578">
        <v>0</v>
      </c>
      <c r="U48" s="578">
        <v>0</v>
      </c>
      <c r="V48" s="689">
        <v>0</v>
      </c>
      <c r="W48" s="584">
        <v>64</v>
      </c>
      <c r="X48" s="578">
        <v>22</v>
      </c>
      <c r="Y48" s="605">
        <v>42</v>
      </c>
      <c r="Z48" s="585">
        <v>48</v>
      </c>
    </row>
    <row r="49" spans="1:26" ht="18" customHeight="1" x14ac:dyDescent="0.15">
      <c r="A49" s="579">
        <v>49</v>
      </c>
      <c r="B49" s="576" t="s">
        <v>146</v>
      </c>
      <c r="C49" s="584">
        <v>39</v>
      </c>
      <c r="D49" s="578">
        <v>8</v>
      </c>
      <c r="E49" s="578">
        <v>31</v>
      </c>
      <c r="F49" s="578">
        <v>1</v>
      </c>
      <c r="G49" s="578">
        <v>0</v>
      </c>
      <c r="H49" s="578">
        <v>1</v>
      </c>
      <c r="I49" s="578">
        <v>1</v>
      </c>
      <c r="J49" s="578">
        <v>1</v>
      </c>
      <c r="K49" s="578">
        <v>27</v>
      </c>
      <c r="L49" s="578">
        <v>1</v>
      </c>
      <c r="M49" s="578">
        <v>1</v>
      </c>
      <c r="N49" s="578">
        <v>1</v>
      </c>
      <c r="O49" s="578">
        <v>5</v>
      </c>
      <c r="P49" s="577">
        <v>1</v>
      </c>
      <c r="Q49" s="578">
        <v>0</v>
      </c>
      <c r="R49" s="578">
        <v>1</v>
      </c>
      <c r="S49" s="578">
        <v>1</v>
      </c>
      <c r="T49" s="578">
        <v>0</v>
      </c>
      <c r="U49" s="578">
        <v>0</v>
      </c>
      <c r="V49" s="689">
        <v>0</v>
      </c>
      <c r="W49" s="584">
        <v>40</v>
      </c>
      <c r="X49" s="578">
        <v>8</v>
      </c>
      <c r="Y49" s="605">
        <v>32</v>
      </c>
      <c r="Z49" s="585">
        <v>49</v>
      </c>
    </row>
    <row r="50" spans="1:26" ht="18" customHeight="1" x14ac:dyDescent="0.15">
      <c r="A50" s="579">
        <v>50</v>
      </c>
      <c r="B50" s="576" t="s">
        <v>147</v>
      </c>
      <c r="C50" s="584">
        <v>55</v>
      </c>
      <c r="D50" s="578">
        <v>21</v>
      </c>
      <c r="E50" s="578">
        <v>34</v>
      </c>
      <c r="F50" s="578">
        <v>1</v>
      </c>
      <c r="G50" s="578">
        <v>0</v>
      </c>
      <c r="H50" s="578">
        <v>2</v>
      </c>
      <c r="I50" s="578">
        <v>1</v>
      </c>
      <c r="J50" s="578">
        <v>1</v>
      </c>
      <c r="K50" s="578">
        <v>40</v>
      </c>
      <c r="L50" s="578">
        <v>2</v>
      </c>
      <c r="M50" s="578">
        <v>0</v>
      </c>
      <c r="N50" s="578">
        <v>1</v>
      </c>
      <c r="O50" s="578">
        <v>7</v>
      </c>
      <c r="P50" s="577">
        <v>3</v>
      </c>
      <c r="Q50" s="578">
        <v>0</v>
      </c>
      <c r="R50" s="578">
        <v>3</v>
      </c>
      <c r="S50" s="578">
        <v>3</v>
      </c>
      <c r="T50" s="578">
        <v>0</v>
      </c>
      <c r="U50" s="578">
        <v>0</v>
      </c>
      <c r="V50" s="689">
        <v>0</v>
      </c>
      <c r="W50" s="584">
        <v>58</v>
      </c>
      <c r="X50" s="578">
        <v>21</v>
      </c>
      <c r="Y50" s="605">
        <v>37</v>
      </c>
      <c r="Z50" s="585">
        <v>50</v>
      </c>
    </row>
    <row r="51" spans="1:26" ht="18" customHeight="1" x14ac:dyDescent="0.15">
      <c r="A51" s="610">
        <v>51</v>
      </c>
      <c r="B51" s="690" t="s">
        <v>699</v>
      </c>
      <c r="C51" s="594">
        <v>20</v>
      </c>
      <c r="D51" s="611">
        <v>6</v>
      </c>
      <c r="E51" s="611">
        <v>14</v>
      </c>
      <c r="F51" s="611">
        <v>1</v>
      </c>
      <c r="G51" s="611">
        <v>0</v>
      </c>
      <c r="H51" s="611">
        <v>1</v>
      </c>
      <c r="I51" s="611">
        <v>1</v>
      </c>
      <c r="J51" s="611">
        <v>1</v>
      </c>
      <c r="K51" s="611">
        <v>14</v>
      </c>
      <c r="L51" s="611">
        <v>1</v>
      </c>
      <c r="M51" s="611">
        <v>0</v>
      </c>
      <c r="N51" s="611">
        <v>1</v>
      </c>
      <c r="O51" s="611">
        <v>0</v>
      </c>
      <c r="P51" s="612">
        <v>1</v>
      </c>
      <c r="Q51" s="611">
        <v>0</v>
      </c>
      <c r="R51" s="611">
        <v>1</v>
      </c>
      <c r="S51" s="611">
        <v>1</v>
      </c>
      <c r="T51" s="611">
        <v>0</v>
      </c>
      <c r="U51" s="611">
        <v>0</v>
      </c>
      <c r="V51" s="691">
        <v>0</v>
      </c>
      <c r="W51" s="594">
        <v>21</v>
      </c>
      <c r="X51" s="611">
        <v>6</v>
      </c>
      <c r="Y51" s="692">
        <v>15</v>
      </c>
      <c r="Z51" s="585">
        <v>51</v>
      </c>
    </row>
    <row r="52" spans="1:26" ht="18" customHeight="1" x14ac:dyDescent="0.15">
      <c r="A52" s="579">
        <v>52</v>
      </c>
      <c r="B52" s="576" t="s">
        <v>149</v>
      </c>
      <c r="C52" s="584">
        <v>44</v>
      </c>
      <c r="D52" s="578">
        <v>14</v>
      </c>
      <c r="E52" s="578">
        <v>30</v>
      </c>
      <c r="F52" s="578">
        <v>1</v>
      </c>
      <c r="G52" s="578">
        <v>0</v>
      </c>
      <c r="H52" s="578">
        <v>2</v>
      </c>
      <c r="I52" s="578">
        <v>0</v>
      </c>
      <c r="J52" s="578">
        <v>2</v>
      </c>
      <c r="K52" s="578">
        <v>31</v>
      </c>
      <c r="L52" s="578">
        <v>1</v>
      </c>
      <c r="M52" s="578">
        <v>0</v>
      </c>
      <c r="N52" s="578">
        <v>1</v>
      </c>
      <c r="O52" s="578">
        <v>6</v>
      </c>
      <c r="P52" s="577">
        <v>2</v>
      </c>
      <c r="Q52" s="578">
        <v>1</v>
      </c>
      <c r="R52" s="578">
        <v>1</v>
      </c>
      <c r="S52" s="578">
        <v>2</v>
      </c>
      <c r="T52" s="578">
        <v>0</v>
      </c>
      <c r="U52" s="578">
        <v>0</v>
      </c>
      <c r="V52" s="689">
        <v>0</v>
      </c>
      <c r="W52" s="584">
        <v>46</v>
      </c>
      <c r="X52" s="578">
        <v>15</v>
      </c>
      <c r="Y52" s="605">
        <v>31</v>
      </c>
      <c r="Z52" s="585">
        <v>52</v>
      </c>
    </row>
    <row r="53" spans="1:26" ht="18" customHeight="1" x14ac:dyDescent="0.15">
      <c r="A53" s="579">
        <v>53</v>
      </c>
      <c r="B53" s="576" t="s">
        <v>150</v>
      </c>
      <c r="C53" s="584">
        <v>36</v>
      </c>
      <c r="D53" s="578">
        <v>15</v>
      </c>
      <c r="E53" s="578">
        <v>21</v>
      </c>
      <c r="F53" s="578">
        <v>1</v>
      </c>
      <c r="G53" s="578">
        <v>0</v>
      </c>
      <c r="H53" s="578">
        <v>1</v>
      </c>
      <c r="I53" s="578">
        <v>1</v>
      </c>
      <c r="J53" s="578">
        <v>0</v>
      </c>
      <c r="K53" s="578">
        <v>27</v>
      </c>
      <c r="L53" s="578">
        <v>1</v>
      </c>
      <c r="M53" s="578">
        <v>1</v>
      </c>
      <c r="N53" s="578">
        <v>1</v>
      </c>
      <c r="O53" s="578">
        <v>3</v>
      </c>
      <c r="P53" s="577">
        <v>8</v>
      </c>
      <c r="Q53" s="578">
        <v>8</v>
      </c>
      <c r="R53" s="578">
        <v>0</v>
      </c>
      <c r="S53" s="578">
        <v>1</v>
      </c>
      <c r="T53" s="578">
        <v>0</v>
      </c>
      <c r="U53" s="578">
        <v>0</v>
      </c>
      <c r="V53" s="689">
        <v>7</v>
      </c>
      <c r="W53" s="584">
        <v>44</v>
      </c>
      <c r="X53" s="578">
        <v>23</v>
      </c>
      <c r="Y53" s="605">
        <v>21</v>
      </c>
      <c r="Z53" s="585">
        <v>53</v>
      </c>
    </row>
    <row r="54" spans="1:26" ht="18" customHeight="1" x14ac:dyDescent="0.15">
      <c r="A54" s="579">
        <v>55</v>
      </c>
      <c r="B54" s="576" t="s">
        <v>700</v>
      </c>
      <c r="C54" s="584">
        <v>42</v>
      </c>
      <c r="D54" s="578">
        <v>12</v>
      </c>
      <c r="E54" s="578">
        <v>30</v>
      </c>
      <c r="F54" s="578">
        <v>1</v>
      </c>
      <c r="G54" s="578">
        <v>0</v>
      </c>
      <c r="H54" s="578">
        <v>2</v>
      </c>
      <c r="I54" s="578">
        <v>1</v>
      </c>
      <c r="J54" s="578">
        <v>0</v>
      </c>
      <c r="K54" s="578">
        <v>35</v>
      </c>
      <c r="L54" s="578">
        <v>1</v>
      </c>
      <c r="M54" s="578">
        <v>0</v>
      </c>
      <c r="N54" s="578">
        <v>1</v>
      </c>
      <c r="O54" s="578">
        <v>1</v>
      </c>
      <c r="P54" s="577">
        <v>3</v>
      </c>
      <c r="Q54" s="578">
        <v>1</v>
      </c>
      <c r="R54" s="578">
        <v>2</v>
      </c>
      <c r="S54" s="578">
        <v>2</v>
      </c>
      <c r="T54" s="578">
        <v>1</v>
      </c>
      <c r="U54" s="578">
        <v>0</v>
      </c>
      <c r="V54" s="689">
        <v>0</v>
      </c>
      <c r="W54" s="584">
        <v>45</v>
      </c>
      <c r="X54" s="578">
        <v>13</v>
      </c>
      <c r="Y54" s="605">
        <v>32</v>
      </c>
      <c r="Z54" s="585">
        <v>55</v>
      </c>
    </row>
    <row r="55" spans="1:26" ht="18" customHeight="1" x14ac:dyDescent="0.15">
      <c r="A55" s="693">
        <v>56</v>
      </c>
      <c r="B55" s="694" t="s">
        <v>701</v>
      </c>
      <c r="C55" s="695">
        <v>38</v>
      </c>
      <c r="D55" s="696">
        <v>12</v>
      </c>
      <c r="E55" s="696">
        <v>26</v>
      </c>
      <c r="F55" s="696">
        <v>1</v>
      </c>
      <c r="G55" s="696">
        <v>0</v>
      </c>
      <c r="H55" s="696">
        <v>2</v>
      </c>
      <c r="I55" s="696">
        <v>1</v>
      </c>
      <c r="J55" s="696">
        <v>1</v>
      </c>
      <c r="K55" s="696">
        <v>29</v>
      </c>
      <c r="L55" s="696">
        <v>1</v>
      </c>
      <c r="M55" s="696">
        <v>0</v>
      </c>
      <c r="N55" s="696">
        <v>0</v>
      </c>
      <c r="O55" s="696">
        <v>3</v>
      </c>
      <c r="P55" s="697">
        <v>5</v>
      </c>
      <c r="Q55" s="696">
        <v>3</v>
      </c>
      <c r="R55" s="696">
        <v>2</v>
      </c>
      <c r="S55" s="696">
        <v>2</v>
      </c>
      <c r="T55" s="696">
        <v>0</v>
      </c>
      <c r="U55" s="696">
        <v>3</v>
      </c>
      <c r="V55" s="698">
        <v>0</v>
      </c>
      <c r="W55" s="695">
        <v>43</v>
      </c>
      <c r="X55" s="696">
        <v>15</v>
      </c>
      <c r="Y55" s="699">
        <v>28</v>
      </c>
      <c r="Z55" s="804">
        <v>56</v>
      </c>
    </row>
    <row r="56" spans="1:26" ht="18" customHeight="1" x14ac:dyDescent="0.15">
      <c r="A56" s="610">
        <v>57</v>
      </c>
      <c r="B56" s="690" t="s">
        <v>702</v>
      </c>
      <c r="C56" s="594">
        <v>54</v>
      </c>
      <c r="D56" s="611">
        <v>15</v>
      </c>
      <c r="E56" s="611">
        <v>39</v>
      </c>
      <c r="F56" s="611">
        <v>1</v>
      </c>
      <c r="G56" s="611">
        <v>0</v>
      </c>
      <c r="H56" s="611">
        <v>2</v>
      </c>
      <c r="I56" s="611">
        <v>1</v>
      </c>
      <c r="J56" s="611">
        <v>0</v>
      </c>
      <c r="K56" s="611">
        <v>44</v>
      </c>
      <c r="L56" s="611">
        <v>2</v>
      </c>
      <c r="M56" s="611">
        <v>0</v>
      </c>
      <c r="N56" s="611">
        <v>1</v>
      </c>
      <c r="O56" s="692">
        <v>3</v>
      </c>
      <c r="P56" s="612">
        <v>2</v>
      </c>
      <c r="Q56" s="611">
        <v>2</v>
      </c>
      <c r="R56" s="611">
        <v>0</v>
      </c>
      <c r="S56" s="611">
        <v>2</v>
      </c>
      <c r="T56" s="611">
        <v>0</v>
      </c>
      <c r="U56" s="611">
        <v>0</v>
      </c>
      <c r="V56" s="691">
        <v>0</v>
      </c>
      <c r="W56" s="594">
        <v>56</v>
      </c>
      <c r="X56" s="611">
        <v>17</v>
      </c>
      <c r="Y56" s="692">
        <v>39</v>
      </c>
      <c r="Z56" s="803">
        <v>57</v>
      </c>
    </row>
    <row r="57" spans="1:26" ht="18" customHeight="1" x14ac:dyDescent="0.15">
      <c r="A57" s="579">
        <v>58</v>
      </c>
      <c r="B57" s="690" t="s">
        <v>703</v>
      </c>
      <c r="C57" s="594">
        <v>32</v>
      </c>
      <c r="D57" s="611">
        <v>12</v>
      </c>
      <c r="E57" s="611">
        <v>20</v>
      </c>
      <c r="F57" s="611">
        <v>1</v>
      </c>
      <c r="G57" s="611">
        <v>0</v>
      </c>
      <c r="H57" s="611">
        <v>1</v>
      </c>
      <c r="I57" s="611">
        <v>0</v>
      </c>
      <c r="J57" s="611">
        <v>1</v>
      </c>
      <c r="K57" s="611">
        <v>23</v>
      </c>
      <c r="L57" s="611">
        <v>1</v>
      </c>
      <c r="M57" s="611">
        <v>0</v>
      </c>
      <c r="N57" s="611">
        <v>1</v>
      </c>
      <c r="O57" s="611">
        <v>4</v>
      </c>
      <c r="P57" s="612">
        <v>1</v>
      </c>
      <c r="Q57" s="611">
        <v>0</v>
      </c>
      <c r="R57" s="611">
        <v>1</v>
      </c>
      <c r="S57" s="611">
        <v>1</v>
      </c>
      <c r="T57" s="611">
        <v>0</v>
      </c>
      <c r="U57" s="611">
        <v>0</v>
      </c>
      <c r="V57" s="691">
        <v>0</v>
      </c>
      <c r="W57" s="594">
        <v>33</v>
      </c>
      <c r="X57" s="611">
        <v>12</v>
      </c>
      <c r="Y57" s="692">
        <v>21</v>
      </c>
      <c r="Z57" s="585">
        <v>58</v>
      </c>
    </row>
    <row r="58" spans="1:26" ht="18" customHeight="1" x14ac:dyDescent="0.15">
      <c r="A58" s="579">
        <v>59</v>
      </c>
      <c r="B58" s="576" t="s">
        <v>704</v>
      </c>
      <c r="C58" s="584">
        <v>45</v>
      </c>
      <c r="D58" s="578">
        <v>16</v>
      </c>
      <c r="E58" s="578">
        <v>29</v>
      </c>
      <c r="F58" s="578">
        <v>1</v>
      </c>
      <c r="G58" s="578">
        <v>0</v>
      </c>
      <c r="H58" s="578">
        <v>2</v>
      </c>
      <c r="I58" s="578">
        <v>0</v>
      </c>
      <c r="J58" s="578">
        <v>1</v>
      </c>
      <c r="K58" s="578">
        <v>37</v>
      </c>
      <c r="L58" s="578">
        <v>2</v>
      </c>
      <c r="M58" s="578">
        <v>0</v>
      </c>
      <c r="N58" s="578">
        <v>1</v>
      </c>
      <c r="O58" s="578">
        <v>1</v>
      </c>
      <c r="P58" s="577">
        <v>6</v>
      </c>
      <c r="Q58" s="578">
        <v>0</v>
      </c>
      <c r="R58" s="578">
        <v>6</v>
      </c>
      <c r="S58" s="578">
        <v>2</v>
      </c>
      <c r="T58" s="578">
        <v>0</v>
      </c>
      <c r="U58" s="578">
        <v>4</v>
      </c>
      <c r="V58" s="689">
        <v>0</v>
      </c>
      <c r="W58" s="584">
        <v>51</v>
      </c>
      <c r="X58" s="578">
        <v>16</v>
      </c>
      <c r="Y58" s="605">
        <v>35</v>
      </c>
      <c r="Z58" s="585">
        <v>59</v>
      </c>
    </row>
    <row r="59" spans="1:26" ht="18" customHeight="1" x14ac:dyDescent="0.15">
      <c r="A59" s="579">
        <v>60</v>
      </c>
      <c r="B59" s="576" t="s">
        <v>705</v>
      </c>
      <c r="C59" s="584">
        <v>32</v>
      </c>
      <c r="D59" s="578">
        <v>13</v>
      </c>
      <c r="E59" s="578">
        <v>19</v>
      </c>
      <c r="F59" s="578">
        <v>1</v>
      </c>
      <c r="G59" s="578">
        <v>0</v>
      </c>
      <c r="H59" s="578">
        <v>1</v>
      </c>
      <c r="I59" s="578">
        <v>1</v>
      </c>
      <c r="J59" s="578">
        <v>1</v>
      </c>
      <c r="K59" s="578">
        <v>24</v>
      </c>
      <c r="L59" s="578">
        <v>1</v>
      </c>
      <c r="M59" s="578">
        <v>0</v>
      </c>
      <c r="N59" s="578">
        <v>1</v>
      </c>
      <c r="O59" s="578">
        <v>2</v>
      </c>
      <c r="P59" s="577">
        <v>1</v>
      </c>
      <c r="Q59" s="578">
        <v>0</v>
      </c>
      <c r="R59" s="578">
        <v>1</v>
      </c>
      <c r="S59" s="578">
        <v>1</v>
      </c>
      <c r="T59" s="578">
        <v>0</v>
      </c>
      <c r="U59" s="578">
        <v>0</v>
      </c>
      <c r="V59" s="689">
        <v>0</v>
      </c>
      <c r="W59" s="584">
        <v>33</v>
      </c>
      <c r="X59" s="578">
        <v>13</v>
      </c>
      <c r="Y59" s="605">
        <v>20</v>
      </c>
      <c r="Z59" s="585">
        <v>60</v>
      </c>
    </row>
    <row r="60" spans="1:26" ht="18" customHeight="1" x14ac:dyDescent="0.15">
      <c r="A60" s="579">
        <v>61</v>
      </c>
      <c r="B60" s="576" t="s">
        <v>706</v>
      </c>
      <c r="C60" s="584">
        <v>29</v>
      </c>
      <c r="D60" s="578">
        <v>11</v>
      </c>
      <c r="E60" s="578">
        <v>18</v>
      </c>
      <c r="F60" s="578">
        <v>1</v>
      </c>
      <c r="G60" s="578">
        <v>0</v>
      </c>
      <c r="H60" s="578">
        <v>1</v>
      </c>
      <c r="I60" s="578">
        <v>1</v>
      </c>
      <c r="J60" s="578">
        <v>0</v>
      </c>
      <c r="K60" s="578">
        <v>22</v>
      </c>
      <c r="L60" s="578">
        <v>1</v>
      </c>
      <c r="M60" s="578">
        <v>0</v>
      </c>
      <c r="N60" s="578">
        <v>1</v>
      </c>
      <c r="O60" s="578">
        <v>2</v>
      </c>
      <c r="P60" s="577">
        <v>1</v>
      </c>
      <c r="Q60" s="578">
        <v>1</v>
      </c>
      <c r="R60" s="578">
        <v>0</v>
      </c>
      <c r="S60" s="578">
        <v>1</v>
      </c>
      <c r="T60" s="578">
        <v>0</v>
      </c>
      <c r="U60" s="578">
        <v>0</v>
      </c>
      <c r="V60" s="689">
        <v>0</v>
      </c>
      <c r="W60" s="584">
        <v>30</v>
      </c>
      <c r="X60" s="578">
        <v>12</v>
      </c>
      <c r="Y60" s="605">
        <v>18</v>
      </c>
      <c r="Z60" s="585">
        <v>61</v>
      </c>
    </row>
    <row r="61" spans="1:26" ht="18" customHeight="1" x14ac:dyDescent="0.15">
      <c r="A61" s="579">
        <v>63</v>
      </c>
      <c r="B61" s="576" t="s">
        <v>157</v>
      </c>
      <c r="C61" s="584">
        <v>41</v>
      </c>
      <c r="D61" s="578">
        <v>15</v>
      </c>
      <c r="E61" s="578">
        <v>26</v>
      </c>
      <c r="F61" s="578">
        <v>1</v>
      </c>
      <c r="G61" s="578">
        <v>0</v>
      </c>
      <c r="H61" s="578">
        <v>1</v>
      </c>
      <c r="I61" s="578">
        <v>0</v>
      </c>
      <c r="J61" s="578">
        <v>0</v>
      </c>
      <c r="K61" s="578">
        <v>31</v>
      </c>
      <c r="L61" s="578">
        <v>1</v>
      </c>
      <c r="M61" s="578">
        <v>1</v>
      </c>
      <c r="N61" s="578">
        <v>1</v>
      </c>
      <c r="O61" s="578">
        <v>5</v>
      </c>
      <c r="P61" s="577">
        <v>3</v>
      </c>
      <c r="Q61" s="578">
        <v>0</v>
      </c>
      <c r="R61" s="578">
        <v>3</v>
      </c>
      <c r="S61" s="578">
        <v>2</v>
      </c>
      <c r="T61" s="578">
        <v>1</v>
      </c>
      <c r="U61" s="578">
        <v>0</v>
      </c>
      <c r="V61" s="689">
        <v>0</v>
      </c>
      <c r="W61" s="584">
        <v>44</v>
      </c>
      <c r="X61" s="578">
        <v>15</v>
      </c>
      <c r="Y61" s="605">
        <v>29</v>
      </c>
      <c r="Z61" s="585">
        <v>63</v>
      </c>
    </row>
    <row r="62" spans="1:26" ht="18" customHeight="1" x14ac:dyDescent="0.15">
      <c r="A62" s="579">
        <v>64</v>
      </c>
      <c r="B62" s="576" t="s">
        <v>707</v>
      </c>
      <c r="C62" s="584">
        <v>39</v>
      </c>
      <c r="D62" s="578">
        <v>15</v>
      </c>
      <c r="E62" s="578">
        <v>24</v>
      </c>
      <c r="F62" s="578">
        <v>1</v>
      </c>
      <c r="G62" s="578">
        <v>0</v>
      </c>
      <c r="H62" s="578">
        <v>1</v>
      </c>
      <c r="I62" s="578">
        <v>1</v>
      </c>
      <c r="J62" s="578">
        <v>0</v>
      </c>
      <c r="K62" s="578">
        <v>29</v>
      </c>
      <c r="L62" s="578">
        <v>1</v>
      </c>
      <c r="M62" s="578">
        <v>0</v>
      </c>
      <c r="N62" s="578">
        <v>1</v>
      </c>
      <c r="O62" s="578">
        <v>5</v>
      </c>
      <c r="P62" s="577">
        <v>2</v>
      </c>
      <c r="Q62" s="578">
        <v>1</v>
      </c>
      <c r="R62" s="578">
        <v>1</v>
      </c>
      <c r="S62" s="578">
        <v>2</v>
      </c>
      <c r="T62" s="578">
        <v>0</v>
      </c>
      <c r="U62" s="578">
        <v>0</v>
      </c>
      <c r="V62" s="689">
        <v>0</v>
      </c>
      <c r="W62" s="584">
        <v>41</v>
      </c>
      <c r="X62" s="578">
        <v>16</v>
      </c>
      <c r="Y62" s="605">
        <v>25</v>
      </c>
      <c r="Z62" s="585">
        <v>64</v>
      </c>
    </row>
    <row r="63" spans="1:26" ht="18" customHeight="1" x14ac:dyDescent="0.15">
      <c r="A63" s="579">
        <v>65</v>
      </c>
      <c r="B63" s="576" t="s">
        <v>708</v>
      </c>
      <c r="C63" s="584">
        <v>11</v>
      </c>
      <c r="D63" s="578">
        <v>5</v>
      </c>
      <c r="E63" s="578">
        <v>6</v>
      </c>
      <c r="F63" s="578">
        <v>1</v>
      </c>
      <c r="G63" s="578">
        <v>0</v>
      </c>
      <c r="H63" s="578">
        <v>1</v>
      </c>
      <c r="I63" s="578">
        <v>1</v>
      </c>
      <c r="J63" s="578">
        <v>0</v>
      </c>
      <c r="K63" s="578">
        <v>7</v>
      </c>
      <c r="L63" s="578">
        <v>1</v>
      </c>
      <c r="M63" s="578">
        <v>0</v>
      </c>
      <c r="N63" s="578">
        <v>0</v>
      </c>
      <c r="O63" s="578">
        <v>0</v>
      </c>
      <c r="P63" s="577">
        <v>2</v>
      </c>
      <c r="Q63" s="578">
        <v>1</v>
      </c>
      <c r="R63" s="578">
        <v>1</v>
      </c>
      <c r="S63" s="578">
        <v>1</v>
      </c>
      <c r="T63" s="578">
        <v>0</v>
      </c>
      <c r="U63" s="578">
        <v>1</v>
      </c>
      <c r="V63" s="689">
        <v>0</v>
      </c>
      <c r="W63" s="584">
        <v>13</v>
      </c>
      <c r="X63" s="578">
        <v>6</v>
      </c>
      <c r="Y63" s="605">
        <v>7</v>
      </c>
      <c r="Z63" s="585">
        <v>65</v>
      </c>
    </row>
    <row r="64" spans="1:26" ht="18" customHeight="1" x14ac:dyDescent="0.15">
      <c r="A64" s="579">
        <v>66</v>
      </c>
      <c r="B64" s="576" t="s">
        <v>709</v>
      </c>
      <c r="C64" s="584">
        <v>5</v>
      </c>
      <c r="D64" s="578">
        <v>3</v>
      </c>
      <c r="E64" s="578">
        <v>2</v>
      </c>
      <c r="F64" s="578">
        <v>0</v>
      </c>
      <c r="G64" s="578">
        <v>0</v>
      </c>
      <c r="H64" s="578">
        <v>1</v>
      </c>
      <c r="I64" s="578">
        <v>0</v>
      </c>
      <c r="J64" s="578">
        <v>0</v>
      </c>
      <c r="K64" s="578">
        <v>3</v>
      </c>
      <c r="L64" s="578">
        <v>0</v>
      </c>
      <c r="M64" s="578">
        <v>0</v>
      </c>
      <c r="N64" s="578">
        <v>0</v>
      </c>
      <c r="O64" s="578">
        <v>1</v>
      </c>
      <c r="P64" s="577">
        <v>2</v>
      </c>
      <c r="Q64" s="578">
        <v>1</v>
      </c>
      <c r="R64" s="578">
        <v>1</v>
      </c>
      <c r="S64" s="578">
        <v>1</v>
      </c>
      <c r="T64" s="578">
        <v>0</v>
      </c>
      <c r="U64" s="578">
        <v>1</v>
      </c>
      <c r="V64" s="689">
        <v>0</v>
      </c>
      <c r="W64" s="584">
        <v>7</v>
      </c>
      <c r="X64" s="578">
        <v>4</v>
      </c>
      <c r="Y64" s="605">
        <v>3</v>
      </c>
      <c r="Z64" s="585">
        <v>66</v>
      </c>
    </row>
    <row r="65" spans="1:26" ht="18" customHeight="1" x14ac:dyDescent="0.15">
      <c r="A65" s="579">
        <v>67</v>
      </c>
      <c r="B65" s="576" t="s">
        <v>710</v>
      </c>
      <c r="C65" s="584">
        <v>8</v>
      </c>
      <c r="D65" s="578">
        <v>3</v>
      </c>
      <c r="E65" s="578">
        <v>5</v>
      </c>
      <c r="F65" s="578">
        <v>1</v>
      </c>
      <c r="G65" s="578">
        <v>0</v>
      </c>
      <c r="H65" s="578">
        <v>1</v>
      </c>
      <c r="I65" s="578">
        <v>0</v>
      </c>
      <c r="J65" s="578">
        <v>0</v>
      </c>
      <c r="K65" s="578">
        <v>5</v>
      </c>
      <c r="L65" s="578">
        <v>1</v>
      </c>
      <c r="M65" s="578">
        <v>0</v>
      </c>
      <c r="N65" s="578">
        <v>0</v>
      </c>
      <c r="O65" s="578">
        <v>0</v>
      </c>
      <c r="P65" s="577">
        <v>2</v>
      </c>
      <c r="Q65" s="578">
        <v>2</v>
      </c>
      <c r="R65" s="578">
        <v>0</v>
      </c>
      <c r="S65" s="578">
        <v>1</v>
      </c>
      <c r="T65" s="578">
        <v>0</v>
      </c>
      <c r="U65" s="578">
        <v>1</v>
      </c>
      <c r="V65" s="689">
        <v>0</v>
      </c>
      <c r="W65" s="584">
        <v>10</v>
      </c>
      <c r="X65" s="578">
        <v>5</v>
      </c>
      <c r="Y65" s="605">
        <v>5</v>
      </c>
      <c r="Z65" s="585">
        <v>67</v>
      </c>
    </row>
    <row r="66" spans="1:26" ht="18" customHeight="1" x14ac:dyDescent="0.15">
      <c r="A66" s="579">
        <v>68</v>
      </c>
      <c r="B66" s="576" t="s">
        <v>711</v>
      </c>
      <c r="C66" s="584">
        <v>53</v>
      </c>
      <c r="D66" s="578">
        <v>15</v>
      </c>
      <c r="E66" s="578">
        <v>38</v>
      </c>
      <c r="F66" s="578">
        <v>1</v>
      </c>
      <c r="G66" s="578">
        <v>1</v>
      </c>
      <c r="H66" s="578">
        <v>1</v>
      </c>
      <c r="I66" s="578">
        <v>1</v>
      </c>
      <c r="J66" s="578">
        <v>1</v>
      </c>
      <c r="K66" s="578">
        <v>40</v>
      </c>
      <c r="L66" s="578">
        <v>2</v>
      </c>
      <c r="M66" s="578">
        <v>0</v>
      </c>
      <c r="N66" s="578">
        <v>1</v>
      </c>
      <c r="O66" s="578">
        <v>5</v>
      </c>
      <c r="P66" s="577">
        <v>2</v>
      </c>
      <c r="Q66" s="578">
        <v>0</v>
      </c>
      <c r="R66" s="578">
        <v>2</v>
      </c>
      <c r="S66" s="578">
        <v>2</v>
      </c>
      <c r="T66" s="578">
        <v>0</v>
      </c>
      <c r="U66" s="578">
        <v>0</v>
      </c>
      <c r="V66" s="689">
        <v>0</v>
      </c>
      <c r="W66" s="584">
        <v>55</v>
      </c>
      <c r="X66" s="578">
        <v>15</v>
      </c>
      <c r="Y66" s="605">
        <v>40</v>
      </c>
      <c r="Z66" s="585">
        <v>68</v>
      </c>
    </row>
    <row r="67" spans="1:26" ht="18" customHeight="1" x14ac:dyDescent="0.15">
      <c r="A67" s="579">
        <v>69</v>
      </c>
      <c r="B67" s="576" t="s">
        <v>712</v>
      </c>
      <c r="C67" s="584">
        <v>52</v>
      </c>
      <c r="D67" s="578">
        <v>15</v>
      </c>
      <c r="E67" s="578">
        <v>37</v>
      </c>
      <c r="F67" s="578">
        <v>1</v>
      </c>
      <c r="G67" s="578">
        <v>0</v>
      </c>
      <c r="H67" s="578">
        <v>2</v>
      </c>
      <c r="I67" s="578">
        <v>1</v>
      </c>
      <c r="J67" s="578">
        <v>2</v>
      </c>
      <c r="K67" s="578">
        <v>38</v>
      </c>
      <c r="L67" s="578">
        <v>2</v>
      </c>
      <c r="M67" s="578">
        <v>1</v>
      </c>
      <c r="N67" s="578">
        <v>1</v>
      </c>
      <c r="O67" s="578">
        <v>4</v>
      </c>
      <c r="P67" s="577">
        <v>10</v>
      </c>
      <c r="Q67" s="578">
        <v>7</v>
      </c>
      <c r="R67" s="578">
        <v>3</v>
      </c>
      <c r="S67" s="578">
        <v>2</v>
      </c>
      <c r="T67" s="578">
        <v>1</v>
      </c>
      <c r="U67" s="578">
        <v>0</v>
      </c>
      <c r="V67" s="689">
        <v>7</v>
      </c>
      <c r="W67" s="584">
        <v>62</v>
      </c>
      <c r="X67" s="578">
        <v>22</v>
      </c>
      <c r="Y67" s="605">
        <v>40</v>
      </c>
      <c r="Z67" s="585">
        <v>69</v>
      </c>
    </row>
    <row r="68" spans="1:26" ht="18" customHeight="1" x14ac:dyDescent="0.15">
      <c r="A68" s="579">
        <v>70</v>
      </c>
      <c r="B68" s="576" t="s">
        <v>713</v>
      </c>
      <c r="C68" s="584">
        <v>43</v>
      </c>
      <c r="D68" s="578">
        <v>16</v>
      </c>
      <c r="E68" s="578">
        <v>27</v>
      </c>
      <c r="F68" s="578">
        <v>1</v>
      </c>
      <c r="G68" s="578">
        <v>0</v>
      </c>
      <c r="H68" s="578">
        <v>2</v>
      </c>
      <c r="I68" s="578">
        <v>1</v>
      </c>
      <c r="J68" s="578">
        <v>0</v>
      </c>
      <c r="K68" s="578">
        <v>33</v>
      </c>
      <c r="L68" s="578">
        <v>1</v>
      </c>
      <c r="M68" s="578">
        <v>0</v>
      </c>
      <c r="N68" s="578">
        <v>1</v>
      </c>
      <c r="O68" s="578">
        <v>4</v>
      </c>
      <c r="P68" s="577">
        <v>2</v>
      </c>
      <c r="Q68" s="578">
        <v>0</v>
      </c>
      <c r="R68" s="578">
        <v>2</v>
      </c>
      <c r="S68" s="578">
        <v>2</v>
      </c>
      <c r="T68" s="578">
        <v>0</v>
      </c>
      <c r="U68" s="578">
        <v>0</v>
      </c>
      <c r="V68" s="689">
        <v>0</v>
      </c>
      <c r="W68" s="584">
        <v>45</v>
      </c>
      <c r="X68" s="578">
        <v>16</v>
      </c>
      <c r="Y68" s="605">
        <v>29</v>
      </c>
      <c r="Z68" s="585">
        <v>70</v>
      </c>
    </row>
    <row r="69" spans="1:26" ht="18" customHeight="1" x14ac:dyDescent="0.15">
      <c r="A69" s="579">
        <v>71</v>
      </c>
      <c r="B69" s="576" t="s">
        <v>714</v>
      </c>
      <c r="C69" s="584">
        <v>31</v>
      </c>
      <c r="D69" s="578">
        <v>11</v>
      </c>
      <c r="E69" s="578">
        <v>20</v>
      </c>
      <c r="F69" s="578">
        <v>1</v>
      </c>
      <c r="G69" s="578">
        <v>0</v>
      </c>
      <c r="H69" s="578">
        <v>1</v>
      </c>
      <c r="I69" s="578">
        <v>0</v>
      </c>
      <c r="J69" s="578">
        <v>2</v>
      </c>
      <c r="K69" s="578">
        <v>24</v>
      </c>
      <c r="L69" s="578">
        <v>1</v>
      </c>
      <c r="M69" s="578">
        <v>0</v>
      </c>
      <c r="N69" s="578">
        <v>0</v>
      </c>
      <c r="O69" s="578">
        <v>2</v>
      </c>
      <c r="P69" s="577">
        <v>4</v>
      </c>
      <c r="Q69" s="578">
        <v>0</v>
      </c>
      <c r="R69" s="578">
        <v>4</v>
      </c>
      <c r="S69" s="578">
        <v>2</v>
      </c>
      <c r="T69" s="578">
        <v>0</v>
      </c>
      <c r="U69" s="578">
        <v>2</v>
      </c>
      <c r="V69" s="689">
        <v>0</v>
      </c>
      <c r="W69" s="584">
        <v>35</v>
      </c>
      <c r="X69" s="578">
        <v>11</v>
      </c>
      <c r="Y69" s="605">
        <v>24</v>
      </c>
      <c r="Z69" s="585">
        <v>71</v>
      </c>
    </row>
    <row r="70" spans="1:26" ht="18" customHeight="1" x14ac:dyDescent="0.15">
      <c r="A70" s="579">
        <v>72</v>
      </c>
      <c r="B70" s="576" t="s">
        <v>715</v>
      </c>
      <c r="C70" s="584">
        <v>52</v>
      </c>
      <c r="D70" s="578">
        <v>19</v>
      </c>
      <c r="E70" s="578">
        <v>33</v>
      </c>
      <c r="F70" s="578">
        <v>1</v>
      </c>
      <c r="G70" s="578">
        <v>0</v>
      </c>
      <c r="H70" s="578">
        <v>2</v>
      </c>
      <c r="I70" s="578">
        <v>0</v>
      </c>
      <c r="J70" s="578">
        <v>0</v>
      </c>
      <c r="K70" s="578">
        <v>42</v>
      </c>
      <c r="L70" s="578">
        <v>1</v>
      </c>
      <c r="M70" s="578">
        <v>0</v>
      </c>
      <c r="N70" s="578">
        <v>0</v>
      </c>
      <c r="O70" s="578">
        <v>6</v>
      </c>
      <c r="P70" s="577">
        <v>6</v>
      </c>
      <c r="Q70" s="578">
        <v>0</v>
      </c>
      <c r="R70" s="578">
        <v>6</v>
      </c>
      <c r="S70" s="578">
        <v>3</v>
      </c>
      <c r="T70" s="578">
        <v>0</v>
      </c>
      <c r="U70" s="578">
        <v>3</v>
      </c>
      <c r="V70" s="689">
        <v>0</v>
      </c>
      <c r="W70" s="584">
        <v>58</v>
      </c>
      <c r="X70" s="578">
        <v>19</v>
      </c>
      <c r="Y70" s="605">
        <v>39</v>
      </c>
      <c r="Z70" s="585">
        <v>72</v>
      </c>
    </row>
    <row r="71" spans="1:26" ht="18" customHeight="1" x14ac:dyDescent="0.15">
      <c r="A71" s="579">
        <v>73</v>
      </c>
      <c r="B71" s="576" t="s">
        <v>716</v>
      </c>
      <c r="C71" s="584">
        <v>34</v>
      </c>
      <c r="D71" s="578">
        <v>10</v>
      </c>
      <c r="E71" s="578">
        <v>24</v>
      </c>
      <c r="F71" s="578">
        <v>1</v>
      </c>
      <c r="G71" s="578">
        <v>0</v>
      </c>
      <c r="H71" s="578">
        <v>1</v>
      </c>
      <c r="I71" s="578">
        <v>1</v>
      </c>
      <c r="J71" s="578">
        <v>0</v>
      </c>
      <c r="K71" s="578">
        <v>28</v>
      </c>
      <c r="L71" s="578">
        <v>1</v>
      </c>
      <c r="M71" s="578">
        <v>0</v>
      </c>
      <c r="N71" s="578">
        <v>1</v>
      </c>
      <c r="O71" s="578">
        <v>1</v>
      </c>
      <c r="P71" s="577">
        <v>3</v>
      </c>
      <c r="Q71" s="578">
        <v>0</v>
      </c>
      <c r="R71" s="578">
        <v>3</v>
      </c>
      <c r="S71" s="578">
        <v>1</v>
      </c>
      <c r="T71" s="578">
        <v>0</v>
      </c>
      <c r="U71" s="578">
        <v>2</v>
      </c>
      <c r="V71" s="689">
        <v>0</v>
      </c>
      <c r="W71" s="584">
        <v>37</v>
      </c>
      <c r="X71" s="578">
        <v>10</v>
      </c>
      <c r="Y71" s="605">
        <v>27</v>
      </c>
      <c r="Z71" s="585">
        <v>73</v>
      </c>
    </row>
    <row r="72" spans="1:26" ht="18" customHeight="1" x14ac:dyDescent="0.15">
      <c r="A72" s="579">
        <v>74</v>
      </c>
      <c r="B72" s="576" t="s">
        <v>717</v>
      </c>
      <c r="C72" s="584">
        <v>35</v>
      </c>
      <c r="D72" s="578">
        <v>15</v>
      </c>
      <c r="E72" s="578">
        <v>20</v>
      </c>
      <c r="F72" s="578">
        <v>1</v>
      </c>
      <c r="G72" s="578">
        <v>0</v>
      </c>
      <c r="H72" s="578">
        <v>1</v>
      </c>
      <c r="I72" s="578">
        <v>1</v>
      </c>
      <c r="J72" s="578">
        <v>0</v>
      </c>
      <c r="K72" s="578">
        <v>26</v>
      </c>
      <c r="L72" s="578">
        <v>1</v>
      </c>
      <c r="M72" s="578">
        <v>1</v>
      </c>
      <c r="N72" s="578">
        <v>1</v>
      </c>
      <c r="O72" s="578">
        <v>3</v>
      </c>
      <c r="P72" s="577">
        <v>2</v>
      </c>
      <c r="Q72" s="578">
        <v>0</v>
      </c>
      <c r="R72" s="578">
        <v>2</v>
      </c>
      <c r="S72" s="578">
        <v>1</v>
      </c>
      <c r="T72" s="578">
        <v>1</v>
      </c>
      <c r="U72" s="578">
        <v>0</v>
      </c>
      <c r="V72" s="689">
        <v>0</v>
      </c>
      <c r="W72" s="584">
        <v>37</v>
      </c>
      <c r="X72" s="578">
        <v>15</v>
      </c>
      <c r="Y72" s="605">
        <v>22</v>
      </c>
      <c r="Z72" s="585">
        <v>74</v>
      </c>
    </row>
    <row r="73" spans="1:26" ht="18" customHeight="1" x14ac:dyDescent="0.15">
      <c r="A73" s="579">
        <v>75</v>
      </c>
      <c r="B73" s="576" t="s">
        <v>169</v>
      </c>
      <c r="C73" s="584">
        <v>39</v>
      </c>
      <c r="D73" s="578">
        <v>12</v>
      </c>
      <c r="E73" s="578">
        <v>27</v>
      </c>
      <c r="F73" s="578">
        <v>1</v>
      </c>
      <c r="G73" s="578">
        <v>0</v>
      </c>
      <c r="H73" s="578">
        <v>2</v>
      </c>
      <c r="I73" s="578">
        <v>0</v>
      </c>
      <c r="J73" s="578">
        <v>1</v>
      </c>
      <c r="K73" s="578">
        <v>32</v>
      </c>
      <c r="L73" s="578">
        <v>1</v>
      </c>
      <c r="M73" s="578">
        <v>0</v>
      </c>
      <c r="N73" s="578">
        <v>0</v>
      </c>
      <c r="O73" s="578">
        <v>2</v>
      </c>
      <c r="P73" s="577">
        <v>6</v>
      </c>
      <c r="Q73" s="578">
        <v>1</v>
      </c>
      <c r="R73" s="578">
        <v>5</v>
      </c>
      <c r="S73" s="578">
        <v>2</v>
      </c>
      <c r="T73" s="578">
        <v>0</v>
      </c>
      <c r="U73" s="578">
        <v>4</v>
      </c>
      <c r="V73" s="689">
        <v>0</v>
      </c>
      <c r="W73" s="584">
        <v>45</v>
      </c>
      <c r="X73" s="578">
        <v>13</v>
      </c>
      <c r="Y73" s="605">
        <v>32</v>
      </c>
      <c r="Z73" s="585">
        <v>75</v>
      </c>
    </row>
    <row r="74" spans="1:26" ht="18" customHeight="1" x14ac:dyDescent="0.15">
      <c r="A74" s="580">
        <v>76</v>
      </c>
      <c r="B74" s="581" t="s">
        <v>170</v>
      </c>
      <c r="C74" s="586">
        <v>49</v>
      </c>
      <c r="D74" s="578">
        <v>15</v>
      </c>
      <c r="E74" s="578">
        <v>34</v>
      </c>
      <c r="F74" s="578">
        <v>1</v>
      </c>
      <c r="G74" s="578">
        <v>0</v>
      </c>
      <c r="H74" s="578">
        <v>2</v>
      </c>
      <c r="I74" s="578">
        <v>0</v>
      </c>
      <c r="J74" s="578">
        <v>0</v>
      </c>
      <c r="K74" s="578">
        <v>40</v>
      </c>
      <c r="L74" s="583">
        <v>2</v>
      </c>
      <c r="M74" s="583">
        <v>0</v>
      </c>
      <c r="N74" s="578">
        <v>1</v>
      </c>
      <c r="O74" s="578">
        <v>3</v>
      </c>
      <c r="P74" s="582">
        <v>3</v>
      </c>
      <c r="Q74" s="583">
        <v>1</v>
      </c>
      <c r="R74" s="583">
        <v>2</v>
      </c>
      <c r="S74" s="578">
        <v>2</v>
      </c>
      <c r="T74" s="583">
        <v>1</v>
      </c>
      <c r="U74" s="578">
        <v>0</v>
      </c>
      <c r="V74" s="689">
        <v>0</v>
      </c>
      <c r="W74" s="586">
        <v>52</v>
      </c>
      <c r="X74" s="583">
        <v>16</v>
      </c>
      <c r="Y74" s="606">
        <v>36</v>
      </c>
      <c r="Z74" s="587">
        <v>76</v>
      </c>
    </row>
    <row r="75" spans="1:26" ht="18" customHeight="1" x14ac:dyDescent="0.15">
      <c r="A75" s="579">
        <v>77</v>
      </c>
      <c r="B75" s="576" t="s">
        <v>718</v>
      </c>
      <c r="C75" s="584">
        <v>23</v>
      </c>
      <c r="D75" s="578">
        <v>11</v>
      </c>
      <c r="E75" s="578">
        <v>12</v>
      </c>
      <c r="F75" s="578">
        <v>1</v>
      </c>
      <c r="G75" s="578">
        <v>0</v>
      </c>
      <c r="H75" s="578">
        <v>1</v>
      </c>
      <c r="I75" s="578">
        <v>1</v>
      </c>
      <c r="J75" s="578">
        <v>0</v>
      </c>
      <c r="K75" s="578">
        <v>17</v>
      </c>
      <c r="L75" s="578">
        <v>1</v>
      </c>
      <c r="M75" s="578">
        <v>0</v>
      </c>
      <c r="N75" s="578">
        <v>0</v>
      </c>
      <c r="O75" s="578">
        <v>2</v>
      </c>
      <c r="P75" s="577">
        <v>11</v>
      </c>
      <c r="Q75" s="578">
        <v>7</v>
      </c>
      <c r="R75" s="578">
        <v>4</v>
      </c>
      <c r="S75" s="578">
        <v>10</v>
      </c>
      <c r="T75" s="578">
        <v>1</v>
      </c>
      <c r="U75" s="578">
        <v>0</v>
      </c>
      <c r="V75" s="689">
        <v>0</v>
      </c>
      <c r="W75" s="584">
        <v>34</v>
      </c>
      <c r="X75" s="578">
        <v>18</v>
      </c>
      <c r="Y75" s="605">
        <v>16</v>
      </c>
      <c r="Z75" s="585">
        <v>77</v>
      </c>
    </row>
    <row r="76" spans="1:26" ht="18" customHeight="1" x14ac:dyDescent="0.15">
      <c r="A76" s="579">
        <v>78</v>
      </c>
      <c r="B76" s="576" t="s">
        <v>172</v>
      </c>
      <c r="C76" s="584">
        <v>30</v>
      </c>
      <c r="D76" s="578">
        <v>10</v>
      </c>
      <c r="E76" s="578">
        <v>20</v>
      </c>
      <c r="F76" s="578">
        <v>1</v>
      </c>
      <c r="G76" s="578">
        <v>0</v>
      </c>
      <c r="H76" s="578">
        <v>1</v>
      </c>
      <c r="I76" s="578">
        <v>1</v>
      </c>
      <c r="J76" s="578">
        <v>0</v>
      </c>
      <c r="K76" s="578">
        <v>23</v>
      </c>
      <c r="L76" s="578">
        <v>1</v>
      </c>
      <c r="M76" s="578">
        <v>0</v>
      </c>
      <c r="N76" s="578">
        <v>1</v>
      </c>
      <c r="O76" s="578">
        <v>2</v>
      </c>
      <c r="P76" s="577">
        <v>2</v>
      </c>
      <c r="Q76" s="578">
        <v>1</v>
      </c>
      <c r="R76" s="578">
        <v>1</v>
      </c>
      <c r="S76" s="578">
        <v>2</v>
      </c>
      <c r="T76" s="578">
        <v>0</v>
      </c>
      <c r="U76" s="578">
        <v>0</v>
      </c>
      <c r="V76" s="689">
        <v>0</v>
      </c>
      <c r="W76" s="584">
        <v>32</v>
      </c>
      <c r="X76" s="578">
        <v>11</v>
      </c>
      <c r="Y76" s="605">
        <v>21</v>
      </c>
      <c r="Z76" s="585">
        <v>78</v>
      </c>
    </row>
    <row r="77" spans="1:26" ht="18" customHeight="1" x14ac:dyDescent="0.15">
      <c r="A77" s="579">
        <v>79</v>
      </c>
      <c r="B77" s="576" t="s">
        <v>719</v>
      </c>
      <c r="C77" s="584">
        <v>30</v>
      </c>
      <c r="D77" s="578">
        <v>12</v>
      </c>
      <c r="E77" s="578">
        <v>18</v>
      </c>
      <c r="F77" s="578">
        <v>1</v>
      </c>
      <c r="G77" s="578">
        <v>0</v>
      </c>
      <c r="H77" s="578">
        <v>1</v>
      </c>
      <c r="I77" s="578">
        <v>1</v>
      </c>
      <c r="J77" s="578">
        <v>0</v>
      </c>
      <c r="K77" s="578">
        <v>26</v>
      </c>
      <c r="L77" s="578">
        <v>1</v>
      </c>
      <c r="M77" s="578">
        <v>0</v>
      </c>
      <c r="N77" s="578">
        <v>0</v>
      </c>
      <c r="O77" s="578">
        <v>0</v>
      </c>
      <c r="P77" s="577">
        <v>3</v>
      </c>
      <c r="Q77" s="578">
        <v>0</v>
      </c>
      <c r="R77" s="578">
        <v>3</v>
      </c>
      <c r="S77" s="578">
        <v>1</v>
      </c>
      <c r="T77" s="578">
        <v>0</v>
      </c>
      <c r="U77" s="578">
        <v>2</v>
      </c>
      <c r="V77" s="689">
        <v>0</v>
      </c>
      <c r="W77" s="584">
        <v>33</v>
      </c>
      <c r="X77" s="578">
        <v>12</v>
      </c>
      <c r="Y77" s="605">
        <v>21</v>
      </c>
      <c r="Z77" s="585">
        <v>79</v>
      </c>
    </row>
    <row r="78" spans="1:26" ht="18" customHeight="1" x14ac:dyDescent="0.15">
      <c r="A78" s="579">
        <v>80</v>
      </c>
      <c r="B78" s="576" t="s">
        <v>720</v>
      </c>
      <c r="C78" s="584">
        <v>20</v>
      </c>
      <c r="D78" s="578">
        <v>8</v>
      </c>
      <c r="E78" s="578">
        <v>12</v>
      </c>
      <c r="F78" s="578">
        <v>1</v>
      </c>
      <c r="G78" s="578">
        <v>0</v>
      </c>
      <c r="H78" s="578">
        <v>1</v>
      </c>
      <c r="I78" s="578">
        <v>0</v>
      </c>
      <c r="J78" s="578">
        <v>0</v>
      </c>
      <c r="K78" s="578">
        <v>16</v>
      </c>
      <c r="L78" s="578">
        <v>1</v>
      </c>
      <c r="M78" s="578">
        <v>0</v>
      </c>
      <c r="N78" s="578">
        <v>0</v>
      </c>
      <c r="O78" s="578">
        <v>1</v>
      </c>
      <c r="P78" s="577">
        <v>2</v>
      </c>
      <c r="Q78" s="578">
        <v>1</v>
      </c>
      <c r="R78" s="578">
        <v>1</v>
      </c>
      <c r="S78" s="578">
        <v>1</v>
      </c>
      <c r="T78" s="578">
        <v>0</v>
      </c>
      <c r="U78" s="578">
        <v>1</v>
      </c>
      <c r="V78" s="689">
        <v>0</v>
      </c>
      <c r="W78" s="584">
        <v>22</v>
      </c>
      <c r="X78" s="578">
        <v>9</v>
      </c>
      <c r="Y78" s="605">
        <v>13</v>
      </c>
      <c r="Z78" s="585">
        <v>80</v>
      </c>
    </row>
    <row r="79" spans="1:26" ht="18" customHeight="1" x14ac:dyDescent="0.15">
      <c r="A79" s="579">
        <v>81</v>
      </c>
      <c r="B79" s="576" t="s">
        <v>721</v>
      </c>
      <c r="C79" s="584">
        <v>33</v>
      </c>
      <c r="D79" s="578">
        <v>12</v>
      </c>
      <c r="E79" s="578">
        <v>21</v>
      </c>
      <c r="F79" s="578">
        <v>1</v>
      </c>
      <c r="G79" s="578">
        <v>0</v>
      </c>
      <c r="H79" s="578">
        <v>1</v>
      </c>
      <c r="I79" s="578">
        <v>1</v>
      </c>
      <c r="J79" s="578">
        <v>0</v>
      </c>
      <c r="K79" s="578">
        <v>25</v>
      </c>
      <c r="L79" s="578">
        <v>1</v>
      </c>
      <c r="M79" s="578">
        <v>0</v>
      </c>
      <c r="N79" s="578">
        <v>1</v>
      </c>
      <c r="O79" s="578">
        <v>3</v>
      </c>
      <c r="P79" s="577">
        <v>1</v>
      </c>
      <c r="Q79" s="578">
        <v>0</v>
      </c>
      <c r="R79" s="578">
        <v>1</v>
      </c>
      <c r="S79" s="578">
        <v>1</v>
      </c>
      <c r="T79" s="578">
        <v>0</v>
      </c>
      <c r="U79" s="578">
        <v>0</v>
      </c>
      <c r="V79" s="689">
        <v>0</v>
      </c>
      <c r="W79" s="584">
        <v>34</v>
      </c>
      <c r="X79" s="578">
        <v>12</v>
      </c>
      <c r="Y79" s="605">
        <v>22</v>
      </c>
      <c r="Z79" s="585">
        <v>81</v>
      </c>
    </row>
    <row r="80" spans="1:26" ht="18" customHeight="1" x14ac:dyDescent="0.15">
      <c r="A80" s="579">
        <v>82</v>
      </c>
      <c r="B80" s="576" t="s">
        <v>722</v>
      </c>
      <c r="C80" s="584">
        <v>42</v>
      </c>
      <c r="D80" s="578">
        <v>14</v>
      </c>
      <c r="E80" s="578">
        <v>28</v>
      </c>
      <c r="F80" s="578">
        <v>1</v>
      </c>
      <c r="G80" s="578">
        <v>0</v>
      </c>
      <c r="H80" s="578">
        <v>2</v>
      </c>
      <c r="I80" s="578">
        <v>1</v>
      </c>
      <c r="J80" s="578">
        <v>1</v>
      </c>
      <c r="K80" s="578">
        <v>31</v>
      </c>
      <c r="L80" s="578">
        <v>1</v>
      </c>
      <c r="M80" s="578">
        <v>0</v>
      </c>
      <c r="N80" s="578">
        <v>1</v>
      </c>
      <c r="O80" s="578">
        <v>4</v>
      </c>
      <c r="P80" s="577">
        <v>2</v>
      </c>
      <c r="Q80" s="578">
        <v>0</v>
      </c>
      <c r="R80" s="578">
        <v>2</v>
      </c>
      <c r="S80" s="578">
        <v>2</v>
      </c>
      <c r="T80" s="578">
        <v>0</v>
      </c>
      <c r="U80" s="578">
        <v>0</v>
      </c>
      <c r="V80" s="689">
        <v>0</v>
      </c>
      <c r="W80" s="584">
        <v>44</v>
      </c>
      <c r="X80" s="578">
        <v>14</v>
      </c>
      <c r="Y80" s="605">
        <v>30</v>
      </c>
      <c r="Z80" s="585">
        <v>82</v>
      </c>
    </row>
    <row r="81" spans="1:26" ht="18" customHeight="1" x14ac:dyDescent="0.15">
      <c r="A81" s="579">
        <v>83</v>
      </c>
      <c r="B81" s="576" t="s">
        <v>723</v>
      </c>
      <c r="C81" s="584">
        <v>8</v>
      </c>
      <c r="D81" s="578">
        <v>4</v>
      </c>
      <c r="E81" s="578">
        <v>4</v>
      </c>
      <c r="F81" s="578">
        <v>1</v>
      </c>
      <c r="G81" s="578">
        <v>0</v>
      </c>
      <c r="H81" s="578">
        <v>0</v>
      </c>
      <c r="I81" s="578">
        <v>0</v>
      </c>
      <c r="J81" s="578">
        <v>0</v>
      </c>
      <c r="K81" s="578">
        <v>5</v>
      </c>
      <c r="L81" s="578">
        <v>1</v>
      </c>
      <c r="M81" s="578">
        <v>0</v>
      </c>
      <c r="N81" s="578">
        <v>0</v>
      </c>
      <c r="O81" s="578">
        <v>1</v>
      </c>
      <c r="P81" s="577">
        <v>2</v>
      </c>
      <c r="Q81" s="578">
        <v>1</v>
      </c>
      <c r="R81" s="578">
        <v>1</v>
      </c>
      <c r="S81" s="578">
        <v>1</v>
      </c>
      <c r="T81" s="578">
        <v>0</v>
      </c>
      <c r="U81" s="578">
        <v>1</v>
      </c>
      <c r="V81" s="689">
        <v>0</v>
      </c>
      <c r="W81" s="584">
        <v>10</v>
      </c>
      <c r="X81" s="578">
        <v>5</v>
      </c>
      <c r="Y81" s="605">
        <v>5</v>
      </c>
      <c r="Z81" s="585">
        <v>83</v>
      </c>
    </row>
    <row r="82" spans="1:26" ht="18" customHeight="1" x14ac:dyDescent="0.15">
      <c r="A82" s="579">
        <v>84</v>
      </c>
      <c r="B82" s="576" t="s">
        <v>178</v>
      </c>
      <c r="C82" s="584">
        <v>8</v>
      </c>
      <c r="D82" s="578">
        <v>4</v>
      </c>
      <c r="E82" s="578">
        <v>4</v>
      </c>
      <c r="F82" s="578">
        <v>1</v>
      </c>
      <c r="G82" s="578">
        <v>0</v>
      </c>
      <c r="H82" s="578">
        <v>0</v>
      </c>
      <c r="I82" s="578">
        <v>0</v>
      </c>
      <c r="J82" s="578">
        <v>0</v>
      </c>
      <c r="K82" s="578">
        <v>6</v>
      </c>
      <c r="L82" s="578">
        <v>1</v>
      </c>
      <c r="M82" s="578">
        <v>0</v>
      </c>
      <c r="N82" s="578">
        <v>0</v>
      </c>
      <c r="O82" s="578">
        <v>0</v>
      </c>
      <c r="P82" s="577">
        <v>2</v>
      </c>
      <c r="Q82" s="578">
        <v>1</v>
      </c>
      <c r="R82" s="578">
        <v>1</v>
      </c>
      <c r="S82" s="578">
        <v>1</v>
      </c>
      <c r="T82" s="578">
        <v>0</v>
      </c>
      <c r="U82" s="578">
        <v>1</v>
      </c>
      <c r="V82" s="689">
        <v>0</v>
      </c>
      <c r="W82" s="584">
        <v>10</v>
      </c>
      <c r="X82" s="578">
        <v>5</v>
      </c>
      <c r="Y82" s="605">
        <v>5</v>
      </c>
      <c r="Z82" s="585">
        <v>84</v>
      </c>
    </row>
    <row r="83" spans="1:26" ht="18" customHeight="1" x14ac:dyDescent="0.15">
      <c r="A83" s="579">
        <v>85</v>
      </c>
      <c r="B83" s="576" t="s">
        <v>179</v>
      </c>
      <c r="C83" s="584">
        <v>25</v>
      </c>
      <c r="D83" s="578">
        <v>11</v>
      </c>
      <c r="E83" s="578">
        <v>14</v>
      </c>
      <c r="F83" s="578">
        <v>1</v>
      </c>
      <c r="G83" s="578">
        <v>0</v>
      </c>
      <c r="H83" s="578">
        <v>1</v>
      </c>
      <c r="I83" s="578">
        <v>1</v>
      </c>
      <c r="J83" s="578">
        <v>0</v>
      </c>
      <c r="K83" s="578">
        <v>19</v>
      </c>
      <c r="L83" s="578">
        <v>1</v>
      </c>
      <c r="M83" s="578">
        <v>0</v>
      </c>
      <c r="N83" s="578">
        <v>1</v>
      </c>
      <c r="O83" s="578">
        <v>1</v>
      </c>
      <c r="P83" s="577">
        <v>3</v>
      </c>
      <c r="Q83" s="578">
        <v>0</v>
      </c>
      <c r="R83" s="578">
        <v>3</v>
      </c>
      <c r="S83" s="578">
        <v>1</v>
      </c>
      <c r="T83" s="578">
        <v>0</v>
      </c>
      <c r="U83" s="578">
        <v>2</v>
      </c>
      <c r="V83" s="689">
        <v>0</v>
      </c>
      <c r="W83" s="584">
        <v>28</v>
      </c>
      <c r="X83" s="578">
        <v>11</v>
      </c>
      <c r="Y83" s="605">
        <v>17</v>
      </c>
      <c r="Z83" s="585">
        <v>85</v>
      </c>
    </row>
    <row r="84" spans="1:26" ht="18" customHeight="1" x14ac:dyDescent="0.15">
      <c r="A84" s="579">
        <v>86</v>
      </c>
      <c r="B84" s="576" t="s">
        <v>180</v>
      </c>
      <c r="C84" s="584">
        <v>30</v>
      </c>
      <c r="D84" s="578">
        <v>10</v>
      </c>
      <c r="E84" s="578">
        <v>20</v>
      </c>
      <c r="F84" s="578">
        <v>1</v>
      </c>
      <c r="G84" s="578">
        <v>0</v>
      </c>
      <c r="H84" s="578">
        <v>1</v>
      </c>
      <c r="I84" s="578">
        <v>1</v>
      </c>
      <c r="J84" s="578">
        <v>0</v>
      </c>
      <c r="K84" s="578">
        <v>25</v>
      </c>
      <c r="L84" s="578">
        <v>1</v>
      </c>
      <c r="M84" s="578">
        <v>0</v>
      </c>
      <c r="N84" s="578">
        <v>0</v>
      </c>
      <c r="O84" s="578">
        <v>1</v>
      </c>
      <c r="P84" s="577">
        <v>3</v>
      </c>
      <c r="Q84" s="578">
        <v>0</v>
      </c>
      <c r="R84" s="578">
        <v>3</v>
      </c>
      <c r="S84" s="578">
        <v>1</v>
      </c>
      <c r="T84" s="578">
        <v>0</v>
      </c>
      <c r="U84" s="578">
        <v>2</v>
      </c>
      <c r="V84" s="689">
        <v>0</v>
      </c>
      <c r="W84" s="584">
        <v>33</v>
      </c>
      <c r="X84" s="578">
        <v>10</v>
      </c>
      <c r="Y84" s="605">
        <v>23</v>
      </c>
      <c r="Z84" s="585">
        <v>86</v>
      </c>
    </row>
    <row r="85" spans="1:26" ht="18" customHeight="1" x14ac:dyDescent="0.15">
      <c r="A85" s="579">
        <v>87</v>
      </c>
      <c r="B85" s="576" t="s">
        <v>724</v>
      </c>
      <c r="C85" s="584">
        <v>21</v>
      </c>
      <c r="D85" s="578">
        <v>7</v>
      </c>
      <c r="E85" s="578">
        <v>14</v>
      </c>
      <c r="F85" s="578">
        <v>1</v>
      </c>
      <c r="G85" s="578">
        <v>0</v>
      </c>
      <c r="H85" s="578">
        <v>1</v>
      </c>
      <c r="I85" s="578">
        <v>1</v>
      </c>
      <c r="J85" s="578">
        <v>0</v>
      </c>
      <c r="K85" s="578">
        <v>17</v>
      </c>
      <c r="L85" s="578">
        <v>1</v>
      </c>
      <c r="M85" s="578">
        <v>0</v>
      </c>
      <c r="N85" s="578">
        <v>0</v>
      </c>
      <c r="O85" s="578">
        <v>0</v>
      </c>
      <c r="P85" s="577">
        <v>3</v>
      </c>
      <c r="Q85" s="578">
        <v>0</v>
      </c>
      <c r="R85" s="578">
        <v>3</v>
      </c>
      <c r="S85" s="578">
        <v>1</v>
      </c>
      <c r="T85" s="578">
        <v>0</v>
      </c>
      <c r="U85" s="578">
        <v>2</v>
      </c>
      <c r="V85" s="689">
        <v>0</v>
      </c>
      <c r="W85" s="584">
        <v>24</v>
      </c>
      <c r="X85" s="578">
        <v>7</v>
      </c>
      <c r="Y85" s="605">
        <v>17</v>
      </c>
      <c r="Z85" s="585">
        <v>87</v>
      </c>
    </row>
    <row r="86" spans="1:26" ht="18" customHeight="1" x14ac:dyDescent="0.15">
      <c r="A86" s="579">
        <v>88</v>
      </c>
      <c r="B86" s="576" t="s">
        <v>182</v>
      </c>
      <c r="C86" s="584">
        <v>32</v>
      </c>
      <c r="D86" s="578">
        <v>12</v>
      </c>
      <c r="E86" s="578">
        <v>20</v>
      </c>
      <c r="F86" s="578">
        <v>1</v>
      </c>
      <c r="G86" s="578">
        <v>0</v>
      </c>
      <c r="H86" s="578">
        <v>1</v>
      </c>
      <c r="I86" s="578">
        <v>1</v>
      </c>
      <c r="J86" s="578">
        <v>0</v>
      </c>
      <c r="K86" s="578">
        <v>23</v>
      </c>
      <c r="L86" s="578">
        <v>1</v>
      </c>
      <c r="M86" s="578">
        <v>1</v>
      </c>
      <c r="N86" s="578">
        <v>0</v>
      </c>
      <c r="O86" s="578">
        <v>4</v>
      </c>
      <c r="P86" s="577">
        <v>4</v>
      </c>
      <c r="Q86" s="578">
        <v>1</v>
      </c>
      <c r="R86" s="578">
        <v>3</v>
      </c>
      <c r="S86" s="578">
        <v>1</v>
      </c>
      <c r="T86" s="578">
        <v>0</v>
      </c>
      <c r="U86" s="578">
        <v>3</v>
      </c>
      <c r="V86" s="689">
        <v>0</v>
      </c>
      <c r="W86" s="584">
        <v>36</v>
      </c>
      <c r="X86" s="578">
        <v>13</v>
      </c>
      <c r="Y86" s="605">
        <v>23</v>
      </c>
      <c r="Z86" s="585">
        <v>88</v>
      </c>
    </row>
    <row r="87" spans="1:26" ht="18" customHeight="1" x14ac:dyDescent="0.15">
      <c r="A87" s="579">
        <v>89</v>
      </c>
      <c r="B87" s="576" t="s">
        <v>725</v>
      </c>
      <c r="C87" s="584">
        <v>39</v>
      </c>
      <c r="D87" s="578">
        <v>13</v>
      </c>
      <c r="E87" s="578">
        <v>26</v>
      </c>
      <c r="F87" s="578">
        <v>1</v>
      </c>
      <c r="G87" s="578">
        <v>0</v>
      </c>
      <c r="H87" s="578">
        <v>1</v>
      </c>
      <c r="I87" s="578">
        <v>0</v>
      </c>
      <c r="J87" s="578">
        <v>0</v>
      </c>
      <c r="K87" s="578">
        <v>28</v>
      </c>
      <c r="L87" s="578">
        <v>1</v>
      </c>
      <c r="M87" s="578">
        <v>0</v>
      </c>
      <c r="N87" s="578">
        <v>1</v>
      </c>
      <c r="O87" s="578">
        <v>7</v>
      </c>
      <c r="P87" s="577">
        <v>2</v>
      </c>
      <c r="Q87" s="578">
        <v>1</v>
      </c>
      <c r="R87" s="578">
        <v>1</v>
      </c>
      <c r="S87" s="578">
        <v>2</v>
      </c>
      <c r="T87" s="578">
        <v>0</v>
      </c>
      <c r="U87" s="578">
        <v>0</v>
      </c>
      <c r="V87" s="689">
        <v>0</v>
      </c>
      <c r="W87" s="584">
        <v>41</v>
      </c>
      <c r="X87" s="578">
        <v>14</v>
      </c>
      <c r="Y87" s="605">
        <v>27</v>
      </c>
      <c r="Z87" s="585">
        <v>89</v>
      </c>
    </row>
    <row r="88" spans="1:26" ht="18" customHeight="1" x14ac:dyDescent="0.15">
      <c r="A88" s="579">
        <v>90</v>
      </c>
      <c r="B88" s="576" t="s">
        <v>184</v>
      </c>
      <c r="C88" s="584">
        <v>53</v>
      </c>
      <c r="D88" s="578">
        <v>24</v>
      </c>
      <c r="E88" s="578">
        <v>29</v>
      </c>
      <c r="F88" s="578">
        <v>1</v>
      </c>
      <c r="G88" s="578">
        <v>0</v>
      </c>
      <c r="H88" s="578">
        <v>2</v>
      </c>
      <c r="I88" s="578">
        <v>1</v>
      </c>
      <c r="J88" s="578">
        <v>0</v>
      </c>
      <c r="K88" s="578">
        <v>38</v>
      </c>
      <c r="L88" s="578">
        <v>2</v>
      </c>
      <c r="M88" s="578">
        <v>1</v>
      </c>
      <c r="N88" s="578">
        <v>1</v>
      </c>
      <c r="O88" s="578">
        <v>7</v>
      </c>
      <c r="P88" s="577">
        <v>6</v>
      </c>
      <c r="Q88" s="578">
        <v>1</v>
      </c>
      <c r="R88" s="578">
        <v>5</v>
      </c>
      <c r="S88" s="578">
        <v>2</v>
      </c>
      <c r="T88" s="578">
        <v>0</v>
      </c>
      <c r="U88" s="578">
        <v>4</v>
      </c>
      <c r="V88" s="689">
        <v>0</v>
      </c>
      <c r="W88" s="584">
        <v>59</v>
      </c>
      <c r="X88" s="578">
        <v>25</v>
      </c>
      <c r="Y88" s="605">
        <v>34</v>
      </c>
      <c r="Z88" s="585">
        <v>90</v>
      </c>
    </row>
    <row r="89" spans="1:26" ht="18" customHeight="1" x14ac:dyDescent="0.15">
      <c r="A89" s="579">
        <v>91</v>
      </c>
      <c r="B89" s="576" t="s">
        <v>726</v>
      </c>
      <c r="C89" s="584">
        <v>29</v>
      </c>
      <c r="D89" s="578">
        <v>13</v>
      </c>
      <c r="E89" s="578">
        <v>16</v>
      </c>
      <c r="F89" s="578">
        <v>1</v>
      </c>
      <c r="G89" s="578">
        <v>0</v>
      </c>
      <c r="H89" s="578">
        <v>1</v>
      </c>
      <c r="I89" s="578">
        <v>0</v>
      </c>
      <c r="J89" s="578">
        <v>1</v>
      </c>
      <c r="K89" s="578">
        <v>23</v>
      </c>
      <c r="L89" s="578">
        <v>1</v>
      </c>
      <c r="M89" s="578">
        <v>0</v>
      </c>
      <c r="N89" s="578">
        <v>0</v>
      </c>
      <c r="O89" s="578">
        <v>2</v>
      </c>
      <c r="P89" s="577">
        <v>3</v>
      </c>
      <c r="Q89" s="578">
        <v>0</v>
      </c>
      <c r="R89" s="578">
        <v>3</v>
      </c>
      <c r="S89" s="578">
        <v>2</v>
      </c>
      <c r="T89" s="578">
        <v>1</v>
      </c>
      <c r="U89" s="578">
        <v>0</v>
      </c>
      <c r="V89" s="689">
        <v>0</v>
      </c>
      <c r="W89" s="584">
        <v>32</v>
      </c>
      <c r="X89" s="578">
        <v>13</v>
      </c>
      <c r="Y89" s="605">
        <v>19</v>
      </c>
      <c r="Z89" s="585">
        <v>91</v>
      </c>
    </row>
    <row r="90" spans="1:26" ht="18" customHeight="1" x14ac:dyDescent="0.15">
      <c r="A90" s="579">
        <v>92</v>
      </c>
      <c r="B90" s="576" t="s">
        <v>186</v>
      </c>
      <c r="C90" s="584">
        <v>27</v>
      </c>
      <c r="D90" s="578">
        <v>7</v>
      </c>
      <c r="E90" s="578">
        <v>20</v>
      </c>
      <c r="F90" s="578">
        <v>1</v>
      </c>
      <c r="G90" s="578">
        <v>0</v>
      </c>
      <c r="H90" s="578">
        <v>1</v>
      </c>
      <c r="I90" s="578">
        <v>0</v>
      </c>
      <c r="J90" s="578">
        <v>1</v>
      </c>
      <c r="K90" s="578">
        <v>20</v>
      </c>
      <c r="L90" s="578">
        <v>1</v>
      </c>
      <c r="M90" s="578">
        <v>0</v>
      </c>
      <c r="N90" s="578">
        <v>1</v>
      </c>
      <c r="O90" s="578">
        <v>2</v>
      </c>
      <c r="P90" s="577">
        <v>1</v>
      </c>
      <c r="Q90" s="578">
        <v>0</v>
      </c>
      <c r="R90" s="578">
        <v>1</v>
      </c>
      <c r="S90" s="578">
        <v>1</v>
      </c>
      <c r="T90" s="578">
        <v>0</v>
      </c>
      <c r="U90" s="578">
        <v>0</v>
      </c>
      <c r="V90" s="689">
        <v>0</v>
      </c>
      <c r="W90" s="584">
        <v>28</v>
      </c>
      <c r="X90" s="578">
        <v>7</v>
      </c>
      <c r="Y90" s="605">
        <v>21</v>
      </c>
      <c r="Z90" s="585">
        <v>92</v>
      </c>
    </row>
    <row r="91" spans="1:26" ht="18" customHeight="1" x14ac:dyDescent="0.15">
      <c r="A91" s="802">
        <v>93</v>
      </c>
      <c r="B91" s="576" t="s">
        <v>187</v>
      </c>
      <c r="C91" s="584">
        <v>25</v>
      </c>
      <c r="D91" s="578">
        <v>8</v>
      </c>
      <c r="E91" s="578">
        <v>17</v>
      </c>
      <c r="F91" s="578">
        <v>1</v>
      </c>
      <c r="G91" s="578">
        <v>0</v>
      </c>
      <c r="H91" s="578">
        <v>1</v>
      </c>
      <c r="I91" s="578">
        <v>0</v>
      </c>
      <c r="J91" s="578">
        <v>1</v>
      </c>
      <c r="K91" s="578">
        <v>20</v>
      </c>
      <c r="L91" s="578">
        <v>1</v>
      </c>
      <c r="M91" s="578">
        <v>0</v>
      </c>
      <c r="N91" s="578">
        <v>0</v>
      </c>
      <c r="O91" s="578">
        <v>1</v>
      </c>
      <c r="P91" s="577">
        <v>3</v>
      </c>
      <c r="Q91" s="578">
        <v>0</v>
      </c>
      <c r="R91" s="578">
        <v>3</v>
      </c>
      <c r="S91" s="578">
        <v>1</v>
      </c>
      <c r="T91" s="578">
        <v>0</v>
      </c>
      <c r="U91" s="578">
        <v>2</v>
      </c>
      <c r="V91" s="689">
        <v>0</v>
      </c>
      <c r="W91" s="584">
        <v>28</v>
      </c>
      <c r="X91" s="578">
        <v>8</v>
      </c>
      <c r="Y91" s="605">
        <v>20</v>
      </c>
      <c r="Z91" s="585">
        <v>93</v>
      </c>
    </row>
    <row r="92" spans="1:26" ht="18" customHeight="1" x14ac:dyDescent="0.15">
      <c r="A92" s="802">
        <v>94</v>
      </c>
      <c r="B92" s="576" t="s">
        <v>727</v>
      </c>
      <c r="C92" s="584">
        <v>33</v>
      </c>
      <c r="D92" s="578">
        <v>14</v>
      </c>
      <c r="E92" s="578">
        <v>19</v>
      </c>
      <c r="F92" s="578">
        <v>1</v>
      </c>
      <c r="G92" s="578">
        <v>0</v>
      </c>
      <c r="H92" s="578">
        <v>1</v>
      </c>
      <c r="I92" s="578">
        <v>1</v>
      </c>
      <c r="J92" s="578">
        <v>0</v>
      </c>
      <c r="K92" s="578">
        <v>29</v>
      </c>
      <c r="L92" s="578">
        <v>1</v>
      </c>
      <c r="M92" s="578">
        <v>0</v>
      </c>
      <c r="N92" s="578">
        <v>0</v>
      </c>
      <c r="O92" s="578">
        <v>0</v>
      </c>
      <c r="P92" s="577">
        <v>3</v>
      </c>
      <c r="Q92" s="578">
        <v>1</v>
      </c>
      <c r="R92" s="578">
        <v>2</v>
      </c>
      <c r="S92" s="578">
        <v>1</v>
      </c>
      <c r="T92" s="578">
        <v>0</v>
      </c>
      <c r="U92" s="578">
        <v>2</v>
      </c>
      <c r="V92" s="689">
        <v>0</v>
      </c>
      <c r="W92" s="584">
        <v>36</v>
      </c>
      <c r="X92" s="578">
        <v>15</v>
      </c>
      <c r="Y92" s="605">
        <v>21</v>
      </c>
      <c r="Z92" s="585">
        <v>94</v>
      </c>
    </row>
    <row r="93" spans="1:26" ht="18" customHeight="1" x14ac:dyDescent="0.15">
      <c r="A93" s="802">
        <v>95</v>
      </c>
      <c r="B93" s="576" t="s">
        <v>728</v>
      </c>
      <c r="C93" s="584">
        <v>12</v>
      </c>
      <c r="D93" s="578">
        <v>6</v>
      </c>
      <c r="E93" s="578">
        <v>6</v>
      </c>
      <c r="F93" s="578">
        <v>1</v>
      </c>
      <c r="G93" s="578">
        <v>0</v>
      </c>
      <c r="H93" s="578">
        <v>1</v>
      </c>
      <c r="I93" s="578">
        <v>1</v>
      </c>
      <c r="J93" s="578">
        <v>0</v>
      </c>
      <c r="K93" s="578">
        <v>8</v>
      </c>
      <c r="L93" s="578">
        <v>1</v>
      </c>
      <c r="M93" s="578">
        <v>0</v>
      </c>
      <c r="N93" s="578">
        <v>0</v>
      </c>
      <c r="O93" s="578">
        <v>0</v>
      </c>
      <c r="P93" s="577">
        <v>2</v>
      </c>
      <c r="Q93" s="578">
        <v>0</v>
      </c>
      <c r="R93" s="578">
        <v>2</v>
      </c>
      <c r="S93" s="578">
        <v>1</v>
      </c>
      <c r="T93" s="578">
        <v>0</v>
      </c>
      <c r="U93" s="578">
        <v>1</v>
      </c>
      <c r="V93" s="689">
        <v>0</v>
      </c>
      <c r="W93" s="584">
        <v>14</v>
      </c>
      <c r="X93" s="578">
        <v>6</v>
      </c>
      <c r="Y93" s="605">
        <v>8</v>
      </c>
      <c r="Z93" s="585">
        <v>95</v>
      </c>
    </row>
    <row r="94" spans="1:26" ht="18" customHeight="1" x14ac:dyDescent="0.15">
      <c r="A94" s="802">
        <v>96</v>
      </c>
      <c r="B94" s="576" t="s">
        <v>729</v>
      </c>
      <c r="C94" s="584">
        <v>27</v>
      </c>
      <c r="D94" s="578">
        <v>10</v>
      </c>
      <c r="E94" s="578">
        <v>17</v>
      </c>
      <c r="F94" s="578">
        <v>1</v>
      </c>
      <c r="G94" s="578">
        <v>0</v>
      </c>
      <c r="H94" s="578">
        <v>1</v>
      </c>
      <c r="I94" s="578">
        <v>1</v>
      </c>
      <c r="J94" s="578">
        <v>0</v>
      </c>
      <c r="K94" s="578">
        <v>21</v>
      </c>
      <c r="L94" s="578">
        <v>1</v>
      </c>
      <c r="M94" s="578">
        <v>0</v>
      </c>
      <c r="N94" s="578">
        <v>1</v>
      </c>
      <c r="O94" s="578">
        <v>1</v>
      </c>
      <c r="P94" s="577">
        <v>2</v>
      </c>
      <c r="Q94" s="578">
        <v>0</v>
      </c>
      <c r="R94" s="578">
        <v>2</v>
      </c>
      <c r="S94" s="578">
        <v>1</v>
      </c>
      <c r="T94" s="578">
        <v>1</v>
      </c>
      <c r="U94" s="578">
        <v>0</v>
      </c>
      <c r="V94" s="689">
        <v>0</v>
      </c>
      <c r="W94" s="584">
        <v>29</v>
      </c>
      <c r="X94" s="578">
        <v>10</v>
      </c>
      <c r="Y94" s="605">
        <v>19</v>
      </c>
      <c r="Z94" s="585">
        <v>96</v>
      </c>
    </row>
    <row r="95" spans="1:26" ht="18" customHeight="1" x14ac:dyDescent="0.15">
      <c r="A95" s="802">
        <v>97</v>
      </c>
      <c r="B95" s="576" t="s">
        <v>730</v>
      </c>
      <c r="C95" s="584">
        <v>0</v>
      </c>
      <c r="D95" s="578">
        <v>0</v>
      </c>
      <c r="E95" s="578">
        <v>0</v>
      </c>
      <c r="F95" s="578">
        <v>0</v>
      </c>
      <c r="G95" s="578">
        <v>0</v>
      </c>
      <c r="H95" s="578">
        <v>0</v>
      </c>
      <c r="I95" s="578">
        <v>0</v>
      </c>
      <c r="J95" s="578">
        <v>0</v>
      </c>
      <c r="K95" s="578">
        <v>0</v>
      </c>
      <c r="L95" s="578">
        <v>0</v>
      </c>
      <c r="M95" s="578">
        <v>0</v>
      </c>
      <c r="N95" s="578">
        <v>0</v>
      </c>
      <c r="O95" s="578">
        <v>0</v>
      </c>
      <c r="P95" s="577">
        <v>0</v>
      </c>
      <c r="Q95" s="578">
        <v>0</v>
      </c>
      <c r="R95" s="578">
        <v>0</v>
      </c>
      <c r="S95" s="578">
        <v>0</v>
      </c>
      <c r="T95" s="578">
        <v>0</v>
      </c>
      <c r="U95" s="578">
        <v>0</v>
      </c>
      <c r="V95" s="689">
        <v>0</v>
      </c>
      <c r="W95" s="584">
        <v>0</v>
      </c>
      <c r="X95" s="578">
        <v>0</v>
      </c>
      <c r="Y95" s="605">
        <v>0</v>
      </c>
      <c r="Z95" s="585">
        <v>97</v>
      </c>
    </row>
    <row r="96" spans="1:26" ht="18" customHeight="1" x14ac:dyDescent="0.15">
      <c r="A96" s="802">
        <v>98</v>
      </c>
      <c r="B96" s="576" t="s">
        <v>731</v>
      </c>
      <c r="C96" s="584">
        <v>28</v>
      </c>
      <c r="D96" s="578">
        <v>13</v>
      </c>
      <c r="E96" s="578">
        <v>15</v>
      </c>
      <c r="F96" s="578">
        <v>1</v>
      </c>
      <c r="G96" s="578">
        <v>0</v>
      </c>
      <c r="H96" s="578">
        <v>1</v>
      </c>
      <c r="I96" s="578">
        <v>0</v>
      </c>
      <c r="J96" s="578">
        <v>1</v>
      </c>
      <c r="K96" s="578">
        <v>22</v>
      </c>
      <c r="L96" s="578">
        <v>1</v>
      </c>
      <c r="M96" s="578">
        <v>0</v>
      </c>
      <c r="N96" s="578">
        <v>0</v>
      </c>
      <c r="O96" s="578">
        <v>2</v>
      </c>
      <c r="P96" s="577">
        <v>3</v>
      </c>
      <c r="Q96" s="578">
        <v>1</v>
      </c>
      <c r="R96" s="578">
        <v>2</v>
      </c>
      <c r="S96" s="578">
        <v>1</v>
      </c>
      <c r="T96" s="578">
        <v>0</v>
      </c>
      <c r="U96" s="578">
        <v>2</v>
      </c>
      <c r="V96" s="689">
        <v>0</v>
      </c>
      <c r="W96" s="584">
        <v>31</v>
      </c>
      <c r="X96" s="578">
        <v>14</v>
      </c>
      <c r="Y96" s="605">
        <v>17</v>
      </c>
      <c r="Z96" s="585">
        <v>98</v>
      </c>
    </row>
    <row r="97" spans="1:26" ht="18" customHeight="1" x14ac:dyDescent="0.15">
      <c r="A97" s="806">
        <v>99</v>
      </c>
      <c r="B97" s="581" t="s">
        <v>193</v>
      </c>
      <c r="C97" s="586">
        <v>31</v>
      </c>
      <c r="D97" s="583">
        <v>10</v>
      </c>
      <c r="E97" s="583">
        <v>21</v>
      </c>
      <c r="F97" s="583">
        <v>1</v>
      </c>
      <c r="G97" s="583">
        <v>0</v>
      </c>
      <c r="H97" s="583">
        <v>1</v>
      </c>
      <c r="I97" s="583">
        <v>1</v>
      </c>
      <c r="J97" s="583">
        <v>0</v>
      </c>
      <c r="K97" s="583">
        <v>24</v>
      </c>
      <c r="L97" s="583">
        <v>1</v>
      </c>
      <c r="M97" s="583">
        <v>0</v>
      </c>
      <c r="N97" s="583">
        <v>0</v>
      </c>
      <c r="O97" s="583">
        <v>3</v>
      </c>
      <c r="P97" s="582">
        <v>3</v>
      </c>
      <c r="Q97" s="583">
        <v>0</v>
      </c>
      <c r="R97" s="583">
        <v>3</v>
      </c>
      <c r="S97" s="583">
        <v>1</v>
      </c>
      <c r="T97" s="583">
        <v>0</v>
      </c>
      <c r="U97" s="583">
        <v>2</v>
      </c>
      <c r="V97" s="797">
        <v>0</v>
      </c>
      <c r="W97" s="586">
        <v>34</v>
      </c>
      <c r="X97" s="583">
        <v>10</v>
      </c>
      <c r="Y97" s="606">
        <v>24</v>
      </c>
      <c r="Z97" s="585">
        <v>99</v>
      </c>
    </row>
    <row r="98" spans="1:26" ht="18" customHeight="1" x14ac:dyDescent="0.15">
      <c r="A98" s="802">
        <v>100</v>
      </c>
      <c r="B98" s="576" t="s">
        <v>732</v>
      </c>
      <c r="C98" s="584">
        <v>34</v>
      </c>
      <c r="D98" s="578">
        <v>11</v>
      </c>
      <c r="E98" s="578">
        <v>23</v>
      </c>
      <c r="F98" s="578">
        <v>1</v>
      </c>
      <c r="G98" s="578">
        <v>0</v>
      </c>
      <c r="H98" s="578">
        <v>1</v>
      </c>
      <c r="I98" s="578">
        <v>1</v>
      </c>
      <c r="J98" s="578">
        <v>0</v>
      </c>
      <c r="K98" s="578">
        <v>28</v>
      </c>
      <c r="L98" s="578">
        <v>1</v>
      </c>
      <c r="M98" s="578">
        <v>0</v>
      </c>
      <c r="N98" s="578">
        <v>1</v>
      </c>
      <c r="O98" s="578">
        <v>1</v>
      </c>
      <c r="P98" s="577">
        <v>1</v>
      </c>
      <c r="Q98" s="578">
        <v>1</v>
      </c>
      <c r="R98" s="578">
        <v>0</v>
      </c>
      <c r="S98" s="578">
        <v>1</v>
      </c>
      <c r="T98" s="578">
        <v>0</v>
      </c>
      <c r="U98" s="578">
        <v>0</v>
      </c>
      <c r="V98" s="689">
        <v>0</v>
      </c>
      <c r="W98" s="584">
        <v>35</v>
      </c>
      <c r="X98" s="578">
        <v>12</v>
      </c>
      <c r="Y98" s="798">
        <v>23</v>
      </c>
      <c r="Z98" s="802">
        <v>100</v>
      </c>
    </row>
    <row r="99" spans="1:26" ht="18" customHeight="1" x14ac:dyDescent="0.15">
      <c r="A99" s="807">
        <v>101</v>
      </c>
      <c r="B99" s="690" t="s">
        <v>195</v>
      </c>
      <c r="C99" s="594">
        <v>32</v>
      </c>
      <c r="D99" s="611">
        <v>12</v>
      </c>
      <c r="E99" s="611">
        <v>20</v>
      </c>
      <c r="F99" s="611">
        <v>1</v>
      </c>
      <c r="G99" s="611">
        <v>0</v>
      </c>
      <c r="H99" s="611">
        <v>1</v>
      </c>
      <c r="I99" s="611">
        <v>0</v>
      </c>
      <c r="J99" s="611">
        <v>0</v>
      </c>
      <c r="K99" s="611">
        <v>25</v>
      </c>
      <c r="L99" s="611">
        <v>1</v>
      </c>
      <c r="M99" s="611">
        <v>0</v>
      </c>
      <c r="N99" s="611">
        <v>1</v>
      </c>
      <c r="O99" s="611">
        <v>3</v>
      </c>
      <c r="P99" s="612">
        <v>2</v>
      </c>
      <c r="Q99" s="611">
        <v>0</v>
      </c>
      <c r="R99" s="611">
        <v>2</v>
      </c>
      <c r="S99" s="611">
        <v>1</v>
      </c>
      <c r="T99" s="611">
        <v>1</v>
      </c>
      <c r="U99" s="611">
        <v>0</v>
      </c>
      <c r="V99" s="691">
        <v>0</v>
      </c>
      <c r="W99" s="594">
        <v>34</v>
      </c>
      <c r="X99" s="611">
        <v>12</v>
      </c>
      <c r="Y99" s="692">
        <v>22</v>
      </c>
      <c r="Z99" s="803">
        <v>101</v>
      </c>
    </row>
    <row r="100" spans="1:26" ht="18" customHeight="1" x14ac:dyDescent="0.15">
      <c r="A100" s="802">
        <v>102</v>
      </c>
      <c r="B100" s="576" t="s">
        <v>196</v>
      </c>
      <c r="C100" s="584">
        <v>46</v>
      </c>
      <c r="D100" s="578">
        <v>17</v>
      </c>
      <c r="E100" s="578">
        <v>29</v>
      </c>
      <c r="F100" s="578">
        <v>1</v>
      </c>
      <c r="G100" s="578">
        <v>0</v>
      </c>
      <c r="H100" s="578">
        <v>2</v>
      </c>
      <c r="I100" s="578">
        <v>0</v>
      </c>
      <c r="J100" s="578">
        <v>1</v>
      </c>
      <c r="K100" s="578">
        <v>34</v>
      </c>
      <c r="L100" s="578">
        <v>1</v>
      </c>
      <c r="M100" s="578">
        <v>0</v>
      </c>
      <c r="N100" s="578">
        <v>1</v>
      </c>
      <c r="O100" s="578">
        <v>6</v>
      </c>
      <c r="P100" s="577">
        <v>2</v>
      </c>
      <c r="Q100" s="578">
        <v>2</v>
      </c>
      <c r="R100" s="578">
        <v>0</v>
      </c>
      <c r="S100" s="578">
        <v>2</v>
      </c>
      <c r="T100" s="578">
        <v>0</v>
      </c>
      <c r="U100" s="578">
        <v>0</v>
      </c>
      <c r="V100" s="689">
        <v>0</v>
      </c>
      <c r="W100" s="584">
        <v>48</v>
      </c>
      <c r="X100" s="578">
        <v>19</v>
      </c>
      <c r="Y100" s="605">
        <v>29</v>
      </c>
      <c r="Z100" s="585">
        <v>102</v>
      </c>
    </row>
    <row r="101" spans="1:26" ht="18" customHeight="1" x14ac:dyDescent="0.15">
      <c r="A101" s="802">
        <v>103</v>
      </c>
      <c r="B101" s="576" t="s">
        <v>733</v>
      </c>
      <c r="C101" s="584">
        <v>35</v>
      </c>
      <c r="D101" s="578">
        <v>14</v>
      </c>
      <c r="E101" s="578">
        <v>21</v>
      </c>
      <c r="F101" s="578">
        <v>1</v>
      </c>
      <c r="G101" s="578">
        <v>0</v>
      </c>
      <c r="H101" s="578">
        <v>1</v>
      </c>
      <c r="I101" s="578">
        <v>1</v>
      </c>
      <c r="J101" s="578">
        <v>0</v>
      </c>
      <c r="K101" s="578">
        <v>27</v>
      </c>
      <c r="L101" s="578">
        <v>1</v>
      </c>
      <c r="M101" s="578">
        <v>0</v>
      </c>
      <c r="N101" s="578">
        <v>1</v>
      </c>
      <c r="O101" s="578">
        <v>3</v>
      </c>
      <c r="P101" s="577">
        <v>1</v>
      </c>
      <c r="Q101" s="578">
        <v>0</v>
      </c>
      <c r="R101" s="578">
        <v>1</v>
      </c>
      <c r="S101" s="578">
        <v>1</v>
      </c>
      <c r="T101" s="578">
        <v>0</v>
      </c>
      <c r="U101" s="578">
        <v>0</v>
      </c>
      <c r="V101" s="689">
        <v>0</v>
      </c>
      <c r="W101" s="584">
        <v>36</v>
      </c>
      <c r="X101" s="578">
        <v>14</v>
      </c>
      <c r="Y101" s="605">
        <v>22</v>
      </c>
      <c r="Z101" s="585">
        <v>103</v>
      </c>
    </row>
    <row r="102" spans="1:26" ht="18" customHeight="1" x14ac:dyDescent="0.15">
      <c r="A102" s="802">
        <v>104</v>
      </c>
      <c r="B102" s="576" t="s">
        <v>734</v>
      </c>
      <c r="C102" s="584">
        <v>44</v>
      </c>
      <c r="D102" s="578">
        <v>16</v>
      </c>
      <c r="E102" s="578">
        <v>28</v>
      </c>
      <c r="F102" s="578">
        <v>1</v>
      </c>
      <c r="G102" s="578">
        <v>0</v>
      </c>
      <c r="H102" s="578">
        <v>2</v>
      </c>
      <c r="I102" s="578">
        <v>1</v>
      </c>
      <c r="J102" s="578">
        <v>2</v>
      </c>
      <c r="K102" s="578">
        <v>31</v>
      </c>
      <c r="L102" s="578">
        <v>1</v>
      </c>
      <c r="M102" s="578">
        <v>0</v>
      </c>
      <c r="N102" s="578">
        <v>1</v>
      </c>
      <c r="O102" s="578">
        <v>5</v>
      </c>
      <c r="P102" s="577">
        <v>2</v>
      </c>
      <c r="Q102" s="578">
        <v>1</v>
      </c>
      <c r="R102" s="578">
        <v>1</v>
      </c>
      <c r="S102" s="578">
        <v>2</v>
      </c>
      <c r="T102" s="578">
        <v>0</v>
      </c>
      <c r="U102" s="578">
        <v>0</v>
      </c>
      <c r="V102" s="689">
        <v>0</v>
      </c>
      <c r="W102" s="584">
        <v>46</v>
      </c>
      <c r="X102" s="578">
        <v>17</v>
      </c>
      <c r="Y102" s="605">
        <v>29</v>
      </c>
      <c r="Z102" s="585">
        <v>104</v>
      </c>
    </row>
    <row r="103" spans="1:26" ht="18" customHeight="1" x14ac:dyDescent="0.15">
      <c r="A103" s="802">
        <v>105</v>
      </c>
      <c r="B103" s="576" t="s">
        <v>735</v>
      </c>
      <c r="C103" s="584">
        <v>22</v>
      </c>
      <c r="D103" s="578">
        <v>12</v>
      </c>
      <c r="E103" s="578">
        <v>10</v>
      </c>
      <c r="F103" s="578">
        <v>1</v>
      </c>
      <c r="G103" s="578">
        <v>0</v>
      </c>
      <c r="H103" s="578">
        <v>1</v>
      </c>
      <c r="I103" s="578">
        <v>0</v>
      </c>
      <c r="J103" s="578">
        <v>0</v>
      </c>
      <c r="K103" s="578">
        <v>18</v>
      </c>
      <c r="L103" s="578">
        <v>1</v>
      </c>
      <c r="M103" s="578">
        <v>0</v>
      </c>
      <c r="N103" s="578">
        <v>0</v>
      </c>
      <c r="O103" s="578">
        <v>1</v>
      </c>
      <c r="P103" s="577">
        <v>3</v>
      </c>
      <c r="Q103" s="578">
        <v>0</v>
      </c>
      <c r="R103" s="578">
        <v>3</v>
      </c>
      <c r="S103" s="578">
        <v>1</v>
      </c>
      <c r="T103" s="578">
        <v>0</v>
      </c>
      <c r="U103" s="578">
        <v>2</v>
      </c>
      <c r="V103" s="689">
        <v>0</v>
      </c>
      <c r="W103" s="584">
        <v>25</v>
      </c>
      <c r="X103" s="578">
        <v>12</v>
      </c>
      <c r="Y103" s="605">
        <v>13</v>
      </c>
      <c r="Z103" s="585">
        <v>105</v>
      </c>
    </row>
    <row r="104" spans="1:26" ht="18" customHeight="1" x14ac:dyDescent="0.15">
      <c r="A104" s="802">
        <v>106</v>
      </c>
      <c r="B104" s="576" t="s">
        <v>201</v>
      </c>
      <c r="C104" s="584">
        <v>40</v>
      </c>
      <c r="D104" s="578">
        <v>15</v>
      </c>
      <c r="E104" s="578">
        <v>25</v>
      </c>
      <c r="F104" s="578">
        <v>1</v>
      </c>
      <c r="G104" s="578">
        <v>0</v>
      </c>
      <c r="H104" s="578">
        <v>1</v>
      </c>
      <c r="I104" s="578">
        <v>1</v>
      </c>
      <c r="J104" s="578">
        <v>0</v>
      </c>
      <c r="K104" s="578">
        <v>30</v>
      </c>
      <c r="L104" s="578">
        <v>1</v>
      </c>
      <c r="M104" s="578">
        <v>0</v>
      </c>
      <c r="N104" s="578">
        <v>0</v>
      </c>
      <c r="O104" s="578">
        <v>6</v>
      </c>
      <c r="P104" s="577">
        <v>5</v>
      </c>
      <c r="Q104" s="578">
        <v>1</v>
      </c>
      <c r="R104" s="578">
        <v>4</v>
      </c>
      <c r="S104" s="578">
        <v>2</v>
      </c>
      <c r="T104" s="578">
        <v>0</v>
      </c>
      <c r="U104" s="578">
        <v>3</v>
      </c>
      <c r="V104" s="689">
        <v>0</v>
      </c>
      <c r="W104" s="584">
        <v>45</v>
      </c>
      <c r="X104" s="578">
        <v>16</v>
      </c>
      <c r="Y104" s="605">
        <v>29</v>
      </c>
      <c r="Z104" s="585">
        <v>106</v>
      </c>
    </row>
    <row r="105" spans="1:26" ht="18" customHeight="1" x14ac:dyDescent="0.15">
      <c r="A105" s="802">
        <v>107</v>
      </c>
      <c r="B105" s="576" t="s">
        <v>736</v>
      </c>
      <c r="C105" s="584">
        <v>27</v>
      </c>
      <c r="D105" s="578">
        <v>9</v>
      </c>
      <c r="E105" s="578">
        <v>18</v>
      </c>
      <c r="F105" s="578">
        <v>1</v>
      </c>
      <c r="G105" s="578">
        <v>0</v>
      </c>
      <c r="H105" s="578">
        <v>1</v>
      </c>
      <c r="I105" s="578">
        <v>1</v>
      </c>
      <c r="J105" s="578">
        <v>1</v>
      </c>
      <c r="K105" s="578">
        <v>20</v>
      </c>
      <c r="L105" s="578">
        <v>1</v>
      </c>
      <c r="M105" s="578">
        <v>0</v>
      </c>
      <c r="N105" s="578">
        <v>0</v>
      </c>
      <c r="O105" s="578">
        <v>2</v>
      </c>
      <c r="P105" s="577">
        <v>9</v>
      </c>
      <c r="Q105" s="578">
        <v>7</v>
      </c>
      <c r="R105" s="578">
        <v>2</v>
      </c>
      <c r="S105" s="578">
        <v>1</v>
      </c>
      <c r="T105" s="578">
        <v>0</v>
      </c>
      <c r="U105" s="578">
        <v>1</v>
      </c>
      <c r="V105" s="689">
        <v>7</v>
      </c>
      <c r="W105" s="584">
        <v>36</v>
      </c>
      <c r="X105" s="578">
        <v>16</v>
      </c>
      <c r="Y105" s="605">
        <v>20</v>
      </c>
      <c r="Z105" s="585">
        <v>107</v>
      </c>
    </row>
    <row r="106" spans="1:26" ht="18" customHeight="1" x14ac:dyDescent="0.15">
      <c r="A106" s="802">
        <v>108</v>
      </c>
      <c r="B106" s="576" t="s">
        <v>203</v>
      </c>
      <c r="C106" s="584">
        <v>37</v>
      </c>
      <c r="D106" s="578">
        <v>14</v>
      </c>
      <c r="E106" s="578">
        <v>23</v>
      </c>
      <c r="F106" s="578">
        <v>1</v>
      </c>
      <c r="G106" s="578">
        <v>0</v>
      </c>
      <c r="H106" s="578">
        <v>2</v>
      </c>
      <c r="I106" s="578">
        <v>1</v>
      </c>
      <c r="J106" s="578">
        <v>0</v>
      </c>
      <c r="K106" s="578">
        <v>30</v>
      </c>
      <c r="L106" s="578">
        <v>1</v>
      </c>
      <c r="M106" s="578">
        <v>0</v>
      </c>
      <c r="N106" s="578">
        <v>0</v>
      </c>
      <c r="O106" s="578">
        <v>2</v>
      </c>
      <c r="P106" s="577">
        <v>5</v>
      </c>
      <c r="Q106" s="578">
        <v>1</v>
      </c>
      <c r="R106" s="578">
        <v>4</v>
      </c>
      <c r="S106" s="578">
        <v>2</v>
      </c>
      <c r="T106" s="578">
        <v>0</v>
      </c>
      <c r="U106" s="578">
        <v>3</v>
      </c>
      <c r="V106" s="689">
        <v>0</v>
      </c>
      <c r="W106" s="584">
        <v>42</v>
      </c>
      <c r="X106" s="578">
        <v>15</v>
      </c>
      <c r="Y106" s="605">
        <v>27</v>
      </c>
      <c r="Z106" s="585">
        <v>108</v>
      </c>
    </row>
    <row r="107" spans="1:26" ht="18" customHeight="1" x14ac:dyDescent="0.15">
      <c r="A107" s="595">
        <v>109</v>
      </c>
      <c r="B107" s="694" t="s">
        <v>737</v>
      </c>
      <c r="C107" s="695">
        <v>27</v>
      </c>
      <c r="D107" s="696">
        <v>10</v>
      </c>
      <c r="E107" s="696">
        <v>17</v>
      </c>
      <c r="F107" s="696">
        <v>1</v>
      </c>
      <c r="G107" s="696">
        <v>0</v>
      </c>
      <c r="H107" s="696">
        <v>1</v>
      </c>
      <c r="I107" s="696">
        <v>0</v>
      </c>
      <c r="J107" s="696">
        <v>0</v>
      </c>
      <c r="K107" s="696">
        <v>22</v>
      </c>
      <c r="L107" s="696">
        <v>1</v>
      </c>
      <c r="M107" s="696">
        <v>0</v>
      </c>
      <c r="N107" s="696">
        <v>1</v>
      </c>
      <c r="O107" s="696">
        <v>1</v>
      </c>
      <c r="P107" s="697">
        <v>2</v>
      </c>
      <c r="Q107" s="696">
        <v>0</v>
      </c>
      <c r="R107" s="696">
        <v>2</v>
      </c>
      <c r="S107" s="696">
        <v>2</v>
      </c>
      <c r="T107" s="696">
        <v>0</v>
      </c>
      <c r="U107" s="696">
        <v>0</v>
      </c>
      <c r="V107" s="698">
        <v>0</v>
      </c>
      <c r="W107" s="695">
        <v>29</v>
      </c>
      <c r="X107" s="696">
        <v>10</v>
      </c>
      <c r="Y107" s="699">
        <v>19</v>
      </c>
      <c r="Z107" s="587">
        <v>109</v>
      </c>
    </row>
    <row r="108" spans="1:26" ht="18" customHeight="1" x14ac:dyDescent="0.15">
      <c r="A108" s="610">
        <v>110</v>
      </c>
      <c r="B108" s="690" t="s">
        <v>205</v>
      </c>
      <c r="C108" s="594">
        <v>46</v>
      </c>
      <c r="D108" s="611">
        <v>18</v>
      </c>
      <c r="E108" s="611">
        <v>28</v>
      </c>
      <c r="F108" s="611">
        <v>1</v>
      </c>
      <c r="G108" s="611">
        <v>0</v>
      </c>
      <c r="H108" s="611">
        <v>2</v>
      </c>
      <c r="I108" s="611">
        <v>0</v>
      </c>
      <c r="J108" s="611">
        <v>1</v>
      </c>
      <c r="K108" s="611">
        <v>36</v>
      </c>
      <c r="L108" s="611">
        <v>1</v>
      </c>
      <c r="M108" s="611">
        <v>0</v>
      </c>
      <c r="N108" s="611">
        <v>1</v>
      </c>
      <c r="O108" s="611">
        <v>4</v>
      </c>
      <c r="P108" s="612">
        <v>5</v>
      </c>
      <c r="Q108" s="611">
        <v>2</v>
      </c>
      <c r="R108" s="611">
        <v>3</v>
      </c>
      <c r="S108" s="611">
        <v>2</v>
      </c>
      <c r="T108" s="611">
        <v>0</v>
      </c>
      <c r="U108" s="611">
        <v>3</v>
      </c>
      <c r="V108" s="691">
        <v>0</v>
      </c>
      <c r="W108" s="594">
        <v>51</v>
      </c>
      <c r="X108" s="611">
        <v>20</v>
      </c>
      <c r="Y108" s="692">
        <v>31</v>
      </c>
      <c r="Z108" s="805">
        <v>110</v>
      </c>
    </row>
    <row r="109" spans="1:26" ht="18" customHeight="1" x14ac:dyDescent="0.15">
      <c r="A109" s="579">
        <v>111</v>
      </c>
      <c r="B109" s="576" t="s">
        <v>206</v>
      </c>
      <c r="C109" s="584">
        <v>29</v>
      </c>
      <c r="D109" s="578">
        <v>11</v>
      </c>
      <c r="E109" s="578">
        <v>18</v>
      </c>
      <c r="F109" s="578">
        <v>1</v>
      </c>
      <c r="G109" s="578">
        <v>0</v>
      </c>
      <c r="H109" s="578">
        <v>1</v>
      </c>
      <c r="I109" s="578">
        <v>0</v>
      </c>
      <c r="J109" s="578">
        <v>2</v>
      </c>
      <c r="K109" s="578">
        <v>22</v>
      </c>
      <c r="L109" s="578">
        <v>1</v>
      </c>
      <c r="M109" s="578">
        <v>0</v>
      </c>
      <c r="N109" s="578">
        <v>0</v>
      </c>
      <c r="O109" s="578">
        <v>2</v>
      </c>
      <c r="P109" s="577">
        <v>3</v>
      </c>
      <c r="Q109" s="578">
        <v>1</v>
      </c>
      <c r="R109" s="578">
        <v>2</v>
      </c>
      <c r="S109" s="578">
        <v>1</v>
      </c>
      <c r="T109" s="578">
        <v>0</v>
      </c>
      <c r="U109" s="578">
        <v>2</v>
      </c>
      <c r="V109" s="689">
        <v>0</v>
      </c>
      <c r="W109" s="584">
        <v>32</v>
      </c>
      <c r="X109" s="578">
        <v>12</v>
      </c>
      <c r="Y109" s="605">
        <v>20</v>
      </c>
      <c r="Z109" s="585">
        <v>111</v>
      </c>
    </row>
    <row r="110" spans="1:26" ht="18" customHeight="1" x14ac:dyDescent="0.15">
      <c r="A110" s="579">
        <v>112</v>
      </c>
      <c r="B110" s="576" t="s">
        <v>207</v>
      </c>
      <c r="C110" s="584">
        <v>34</v>
      </c>
      <c r="D110" s="578">
        <v>12</v>
      </c>
      <c r="E110" s="578">
        <v>22</v>
      </c>
      <c r="F110" s="578">
        <v>1</v>
      </c>
      <c r="G110" s="578">
        <v>0</v>
      </c>
      <c r="H110" s="578">
        <v>1</v>
      </c>
      <c r="I110" s="578">
        <v>1</v>
      </c>
      <c r="J110" s="578">
        <v>0</v>
      </c>
      <c r="K110" s="578">
        <v>27</v>
      </c>
      <c r="L110" s="578">
        <v>1</v>
      </c>
      <c r="M110" s="578">
        <v>0</v>
      </c>
      <c r="N110" s="578">
        <v>1</v>
      </c>
      <c r="O110" s="578">
        <v>2</v>
      </c>
      <c r="P110" s="577">
        <v>2</v>
      </c>
      <c r="Q110" s="578">
        <v>0</v>
      </c>
      <c r="R110" s="578">
        <v>2</v>
      </c>
      <c r="S110" s="578">
        <v>2</v>
      </c>
      <c r="T110" s="578">
        <v>0</v>
      </c>
      <c r="U110" s="578">
        <v>0</v>
      </c>
      <c r="V110" s="689">
        <v>0</v>
      </c>
      <c r="W110" s="584">
        <v>36</v>
      </c>
      <c r="X110" s="578">
        <v>12</v>
      </c>
      <c r="Y110" s="605">
        <v>24</v>
      </c>
      <c r="Z110" s="585">
        <v>112</v>
      </c>
    </row>
    <row r="111" spans="1:26" ht="18" customHeight="1" x14ac:dyDescent="0.15">
      <c r="A111" s="580">
        <v>113</v>
      </c>
      <c r="B111" s="581" t="s">
        <v>208</v>
      </c>
      <c r="C111" s="586">
        <v>29</v>
      </c>
      <c r="D111" s="578">
        <v>14</v>
      </c>
      <c r="E111" s="578">
        <v>15</v>
      </c>
      <c r="F111" s="578">
        <v>1</v>
      </c>
      <c r="G111" s="578">
        <v>0</v>
      </c>
      <c r="H111" s="578">
        <v>1</v>
      </c>
      <c r="I111" s="578">
        <v>0</v>
      </c>
      <c r="J111" s="578">
        <v>0</v>
      </c>
      <c r="K111" s="578">
        <v>24</v>
      </c>
      <c r="L111" s="583">
        <v>1</v>
      </c>
      <c r="M111" s="583">
        <v>0</v>
      </c>
      <c r="N111" s="578">
        <v>1</v>
      </c>
      <c r="O111" s="578">
        <v>1</v>
      </c>
      <c r="P111" s="582">
        <v>1</v>
      </c>
      <c r="Q111" s="583">
        <v>0</v>
      </c>
      <c r="R111" s="583">
        <v>1</v>
      </c>
      <c r="S111" s="578">
        <v>1</v>
      </c>
      <c r="T111" s="583">
        <v>0</v>
      </c>
      <c r="U111" s="578">
        <v>0</v>
      </c>
      <c r="V111" s="689">
        <v>0</v>
      </c>
      <c r="W111" s="586">
        <v>30</v>
      </c>
      <c r="X111" s="583">
        <v>14</v>
      </c>
      <c r="Y111" s="606">
        <v>16</v>
      </c>
      <c r="Z111" s="587">
        <v>113</v>
      </c>
    </row>
    <row r="112" spans="1:26" ht="18" customHeight="1" x14ac:dyDescent="0.15">
      <c r="A112" s="579">
        <v>114</v>
      </c>
      <c r="B112" s="576" t="s">
        <v>209</v>
      </c>
      <c r="C112" s="584">
        <v>18</v>
      </c>
      <c r="D112" s="578">
        <v>8</v>
      </c>
      <c r="E112" s="578">
        <v>10</v>
      </c>
      <c r="F112" s="578">
        <v>1</v>
      </c>
      <c r="G112" s="578">
        <v>0</v>
      </c>
      <c r="H112" s="578">
        <v>1</v>
      </c>
      <c r="I112" s="578">
        <v>0</v>
      </c>
      <c r="J112" s="578">
        <v>0</v>
      </c>
      <c r="K112" s="578">
        <v>14</v>
      </c>
      <c r="L112" s="578">
        <v>1</v>
      </c>
      <c r="M112" s="578">
        <v>0</v>
      </c>
      <c r="N112" s="578">
        <v>0</v>
      </c>
      <c r="O112" s="578">
        <v>1</v>
      </c>
      <c r="P112" s="577">
        <v>2</v>
      </c>
      <c r="Q112" s="578">
        <v>1</v>
      </c>
      <c r="R112" s="578">
        <v>1</v>
      </c>
      <c r="S112" s="578">
        <v>1</v>
      </c>
      <c r="T112" s="578">
        <v>0</v>
      </c>
      <c r="U112" s="578">
        <v>1</v>
      </c>
      <c r="V112" s="689">
        <v>0</v>
      </c>
      <c r="W112" s="584">
        <v>20</v>
      </c>
      <c r="X112" s="578">
        <v>9</v>
      </c>
      <c r="Y112" s="605">
        <v>11</v>
      </c>
      <c r="Z112" s="585">
        <v>114</v>
      </c>
    </row>
    <row r="113" spans="1:26" ht="18" customHeight="1" x14ac:dyDescent="0.15">
      <c r="A113" s="579">
        <v>115</v>
      </c>
      <c r="B113" s="576" t="s">
        <v>738</v>
      </c>
      <c r="C113" s="584">
        <v>35</v>
      </c>
      <c r="D113" s="578">
        <v>11</v>
      </c>
      <c r="E113" s="578">
        <v>24</v>
      </c>
      <c r="F113" s="578">
        <v>1</v>
      </c>
      <c r="G113" s="578">
        <v>0</v>
      </c>
      <c r="H113" s="578">
        <v>1</v>
      </c>
      <c r="I113" s="578">
        <v>0</v>
      </c>
      <c r="J113" s="578">
        <v>1</v>
      </c>
      <c r="K113" s="578">
        <v>26</v>
      </c>
      <c r="L113" s="578">
        <v>1</v>
      </c>
      <c r="M113" s="578">
        <v>0</v>
      </c>
      <c r="N113" s="578">
        <v>1</v>
      </c>
      <c r="O113" s="578">
        <v>4</v>
      </c>
      <c r="P113" s="577">
        <v>1</v>
      </c>
      <c r="Q113" s="578">
        <v>0</v>
      </c>
      <c r="R113" s="578">
        <v>1</v>
      </c>
      <c r="S113" s="578">
        <v>1</v>
      </c>
      <c r="T113" s="578">
        <v>0</v>
      </c>
      <c r="U113" s="578">
        <v>0</v>
      </c>
      <c r="V113" s="689">
        <v>0</v>
      </c>
      <c r="W113" s="584">
        <v>36</v>
      </c>
      <c r="X113" s="578">
        <v>11</v>
      </c>
      <c r="Y113" s="605">
        <v>25</v>
      </c>
      <c r="Z113" s="585">
        <v>115</v>
      </c>
    </row>
    <row r="114" spans="1:26" ht="18" customHeight="1" x14ac:dyDescent="0.15">
      <c r="A114" s="579">
        <v>116</v>
      </c>
      <c r="B114" s="576" t="s">
        <v>739</v>
      </c>
      <c r="C114" s="584">
        <v>28</v>
      </c>
      <c r="D114" s="578">
        <v>13</v>
      </c>
      <c r="E114" s="578">
        <v>15</v>
      </c>
      <c r="F114" s="578">
        <v>1</v>
      </c>
      <c r="G114" s="578">
        <v>0</v>
      </c>
      <c r="H114" s="578">
        <v>1</v>
      </c>
      <c r="I114" s="578">
        <v>0</v>
      </c>
      <c r="J114" s="578">
        <v>1</v>
      </c>
      <c r="K114" s="578">
        <v>21</v>
      </c>
      <c r="L114" s="578">
        <v>1</v>
      </c>
      <c r="M114" s="578">
        <v>0</v>
      </c>
      <c r="N114" s="578">
        <v>1</v>
      </c>
      <c r="O114" s="578">
        <v>2</v>
      </c>
      <c r="P114" s="577">
        <v>1</v>
      </c>
      <c r="Q114" s="578">
        <v>0</v>
      </c>
      <c r="R114" s="578">
        <v>1</v>
      </c>
      <c r="S114" s="578">
        <v>1</v>
      </c>
      <c r="T114" s="578">
        <v>0</v>
      </c>
      <c r="U114" s="578">
        <v>0</v>
      </c>
      <c r="V114" s="689">
        <v>0</v>
      </c>
      <c r="W114" s="584">
        <v>29</v>
      </c>
      <c r="X114" s="578">
        <v>13</v>
      </c>
      <c r="Y114" s="605">
        <v>16</v>
      </c>
      <c r="Z114" s="585">
        <v>116</v>
      </c>
    </row>
    <row r="115" spans="1:26" ht="18" customHeight="1" x14ac:dyDescent="0.15">
      <c r="A115" s="579">
        <v>117</v>
      </c>
      <c r="B115" s="576" t="s">
        <v>740</v>
      </c>
      <c r="C115" s="584">
        <v>34</v>
      </c>
      <c r="D115" s="578">
        <v>12</v>
      </c>
      <c r="E115" s="578">
        <v>22</v>
      </c>
      <c r="F115" s="578">
        <v>1</v>
      </c>
      <c r="G115" s="578">
        <v>0</v>
      </c>
      <c r="H115" s="578">
        <v>1</v>
      </c>
      <c r="I115" s="578">
        <v>0</v>
      </c>
      <c r="J115" s="578">
        <v>1</v>
      </c>
      <c r="K115" s="578">
        <v>26</v>
      </c>
      <c r="L115" s="578">
        <v>1</v>
      </c>
      <c r="M115" s="578">
        <v>0</v>
      </c>
      <c r="N115" s="578">
        <v>1</v>
      </c>
      <c r="O115" s="578">
        <v>3</v>
      </c>
      <c r="P115" s="577">
        <v>1</v>
      </c>
      <c r="Q115" s="578">
        <v>0</v>
      </c>
      <c r="R115" s="578">
        <v>1</v>
      </c>
      <c r="S115" s="578">
        <v>1</v>
      </c>
      <c r="T115" s="578">
        <v>0</v>
      </c>
      <c r="U115" s="578">
        <v>0</v>
      </c>
      <c r="V115" s="689">
        <v>0</v>
      </c>
      <c r="W115" s="584">
        <v>35</v>
      </c>
      <c r="X115" s="578">
        <v>12</v>
      </c>
      <c r="Y115" s="605">
        <v>23</v>
      </c>
      <c r="Z115" s="585">
        <v>117</v>
      </c>
    </row>
    <row r="116" spans="1:26" ht="18" customHeight="1" x14ac:dyDescent="0.15">
      <c r="A116" s="579">
        <v>118</v>
      </c>
      <c r="B116" s="576" t="s">
        <v>741</v>
      </c>
      <c r="C116" s="584">
        <v>31</v>
      </c>
      <c r="D116" s="578">
        <v>7</v>
      </c>
      <c r="E116" s="578">
        <v>24</v>
      </c>
      <c r="F116" s="578">
        <v>1</v>
      </c>
      <c r="G116" s="578">
        <v>0</v>
      </c>
      <c r="H116" s="578">
        <v>1</v>
      </c>
      <c r="I116" s="578">
        <v>1</v>
      </c>
      <c r="J116" s="578">
        <v>1</v>
      </c>
      <c r="K116" s="578">
        <v>24</v>
      </c>
      <c r="L116" s="578">
        <v>1</v>
      </c>
      <c r="M116" s="578">
        <v>0</v>
      </c>
      <c r="N116" s="578">
        <v>1</v>
      </c>
      <c r="O116" s="578">
        <v>1</v>
      </c>
      <c r="P116" s="577">
        <v>5</v>
      </c>
      <c r="Q116" s="578">
        <v>0</v>
      </c>
      <c r="R116" s="578">
        <v>5</v>
      </c>
      <c r="S116" s="578">
        <v>2</v>
      </c>
      <c r="T116" s="578">
        <v>1</v>
      </c>
      <c r="U116" s="578">
        <v>2</v>
      </c>
      <c r="V116" s="689">
        <v>0</v>
      </c>
      <c r="W116" s="584">
        <v>36</v>
      </c>
      <c r="X116" s="578">
        <v>7</v>
      </c>
      <c r="Y116" s="605">
        <v>29</v>
      </c>
      <c r="Z116" s="585">
        <v>118</v>
      </c>
    </row>
    <row r="117" spans="1:26" ht="18" customHeight="1" x14ac:dyDescent="0.15">
      <c r="A117" s="579">
        <v>119</v>
      </c>
      <c r="B117" s="576" t="s">
        <v>742</v>
      </c>
      <c r="C117" s="584">
        <v>26</v>
      </c>
      <c r="D117" s="578">
        <v>8</v>
      </c>
      <c r="E117" s="578">
        <v>18</v>
      </c>
      <c r="F117" s="578">
        <v>1</v>
      </c>
      <c r="G117" s="578">
        <v>0</v>
      </c>
      <c r="H117" s="578">
        <v>1</v>
      </c>
      <c r="I117" s="578">
        <v>2</v>
      </c>
      <c r="J117" s="578">
        <v>0</v>
      </c>
      <c r="K117" s="578">
        <v>19</v>
      </c>
      <c r="L117" s="578">
        <v>1</v>
      </c>
      <c r="M117" s="578">
        <v>0</v>
      </c>
      <c r="N117" s="578">
        <v>0</v>
      </c>
      <c r="O117" s="578">
        <v>2</v>
      </c>
      <c r="P117" s="577">
        <v>3</v>
      </c>
      <c r="Q117" s="578">
        <v>0</v>
      </c>
      <c r="R117" s="578">
        <v>3</v>
      </c>
      <c r="S117" s="578">
        <v>1</v>
      </c>
      <c r="T117" s="578">
        <v>0</v>
      </c>
      <c r="U117" s="578">
        <v>2</v>
      </c>
      <c r="V117" s="689">
        <v>0</v>
      </c>
      <c r="W117" s="584">
        <v>29</v>
      </c>
      <c r="X117" s="578">
        <v>8</v>
      </c>
      <c r="Y117" s="605">
        <v>21</v>
      </c>
      <c r="Z117" s="585">
        <v>119</v>
      </c>
    </row>
    <row r="118" spans="1:26" ht="18" customHeight="1" x14ac:dyDescent="0.15">
      <c r="A118" s="579">
        <v>120</v>
      </c>
      <c r="B118" s="576" t="s">
        <v>743</v>
      </c>
      <c r="C118" s="584">
        <v>47</v>
      </c>
      <c r="D118" s="578">
        <v>13</v>
      </c>
      <c r="E118" s="578">
        <v>34</v>
      </c>
      <c r="F118" s="578">
        <v>1</v>
      </c>
      <c r="G118" s="578">
        <v>0</v>
      </c>
      <c r="H118" s="578">
        <v>2</v>
      </c>
      <c r="I118" s="578">
        <v>1</v>
      </c>
      <c r="J118" s="578">
        <v>0</v>
      </c>
      <c r="K118" s="578">
        <v>34</v>
      </c>
      <c r="L118" s="578">
        <v>1</v>
      </c>
      <c r="M118" s="578">
        <v>0</v>
      </c>
      <c r="N118" s="578">
        <v>1</v>
      </c>
      <c r="O118" s="578">
        <v>7</v>
      </c>
      <c r="P118" s="577">
        <v>3</v>
      </c>
      <c r="Q118" s="578">
        <v>1</v>
      </c>
      <c r="R118" s="578">
        <v>2</v>
      </c>
      <c r="S118" s="578">
        <v>2</v>
      </c>
      <c r="T118" s="578">
        <v>1</v>
      </c>
      <c r="U118" s="578">
        <v>0</v>
      </c>
      <c r="V118" s="689">
        <v>0</v>
      </c>
      <c r="W118" s="584">
        <v>50</v>
      </c>
      <c r="X118" s="578">
        <v>14</v>
      </c>
      <c r="Y118" s="605">
        <v>36</v>
      </c>
      <c r="Z118" s="585">
        <v>120</v>
      </c>
    </row>
    <row r="119" spans="1:26" ht="18" customHeight="1" x14ac:dyDescent="0.15">
      <c r="A119" s="579">
        <v>121</v>
      </c>
      <c r="B119" s="576" t="s">
        <v>744</v>
      </c>
      <c r="C119" s="584">
        <v>32</v>
      </c>
      <c r="D119" s="578">
        <v>11</v>
      </c>
      <c r="E119" s="578">
        <v>21</v>
      </c>
      <c r="F119" s="578">
        <v>1</v>
      </c>
      <c r="G119" s="578">
        <v>0</v>
      </c>
      <c r="H119" s="578">
        <v>1</v>
      </c>
      <c r="I119" s="578">
        <v>0</v>
      </c>
      <c r="J119" s="578">
        <v>1</v>
      </c>
      <c r="K119" s="578">
        <v>23</v>
      </c>
      <c r="L119" s="578">
        <v>1</v>
      </c>
      <c r="M119" s="578">
        <v>1</v>
      </c>
      <c r="N119" s="578">
        <v>1</v>
      </c>
      <c r="O119" s="578">
        <v>3</v>
      </c>
      <c r="P119" s="577">
        <v>1</v>
      </c>
      <c r="Q119" s="578">
        <v>0</v>
      </c>
      <c r="R119" s="578">
        <v>1</v>
      </c>
      <c r="S119" s="578">
        <v>1</v>
      </c>
      <c r="T119" s="578">
        <v>0</v>
      </c>
      <c r="U119" s="578">
        <v>0</v>
      </c>
      <c r="V119" s="689">
        <v>0</v>
      </c>
      <c r="W119" s="584">
        <v>33</v>
      </c>
      <c r="X119" s="578">
        <v>11</v>
      </c>
      <c r="Y119" s="605">
        <v>22</v>
      </c>
      <c r="Z119" s="585">
        <v>121</v>
      </c>
    </row>
    <row r="120" spans="1:26" ht="18" customHeight="1" x14ac:dyDescent="0.15">
      <c r="A120" s="579">
        <v>122</v>
      </c>
      <c r="B120" s="576" t="s">
        <v>745</v>
      </c>
      <c r="C120" s="584">
        <v>44</v>
      </c>
      <c r="D120" s="578">
        <v>15</v>
      </c>
      <c r="E120" s="578">
        <v>29</v>
      </c>
      <c r="F120" s="578">
        <v>1</v>
      </c>
      <c r="G120" s="578">
        <v>0</v>
      </c>
      <c r="H120" s="578">
        <v>2</v>
      </c>
      <c r="I120" s="578">
        <v>0</v>
      </c>
      <c r="J120" s="578">
        <v>0</v>
      </c>
      <c r="K120" s="578">
        <v>35</v>
      </c>
      <c r="L120" s="578">
        <v>1</v>
      </c>
      <c r="M120" s="578">
        <v>0</v>
      </c>
      <c r="N120" s="578">
        <v>1</v>
      </c>
      <c r="O120" s="578">
        <v>4</v>
      </c>
      <c r="P120" s="577">
        <v>2</v>
      </c>
      <c r="Q120" s="578">
        <v>1</v>
      </c>
      <c r="R120" s="578">
        <v>1</v>
      </c>
      <c r="S120" s="578">
        <v>2</v>
      </c>
      <c r="T120" s="578">
        <v>0</v>
      </c>
      <c r="U120" s="578">
        <v>0</v>
      </c>
      <c r="V120" s="689">
        <v>0</v>
      </c>
      <c r="W120" s="584">
        <v>46</v>
      </c>
      <c r="X120" s="578">
        <v>16</v>
      </c>
      <c r="Y120" s="605">
        <v>30</v>
      </c>
      <c r="Z120" s="585">
        <v>122</v>
      </c>
    </row>
    <row r="121" spans="1:26" ht="18" customHeight="1" x14ac:dyDescent="0.15">
      <c r="A121" s="579">
        <v>123</v>
      </c>
      <c r="B121" s="576" t="s">
        <v>746</v>
      </c>
      <c r="C121" s="584">
        <v>35</v>
      </c>
      <c r="D121" s="578">
        <v>13</v>
      </c>
      <c r="E121" s="578">
        <v>22</v>
      </c>
      <c r="F121" s="578">
        <v>1</v>
      </c>
      <c r="G121" s="578">
        <v>0</v>
      </c>
      <c r="H121" s="578">
        <v>1</v>
      </c>
      <c r="I121" s="578">
        <v>0</v>
      </c>
      <c r="J121" s="578">
        <v>1</v>
      </c>
      <c r="K121" s="578">
        <v>28</v>
      </c>
      <c r="L121" s="578">
        <v>1</v>
      </c>
      <c r="M121" s="578">
        <v>0</v>
      </c>
      <c r="N121" s="578">
        <v>0</v>
      </c>
      <c r="O121" s="578">
        <v>3</v>
      </c>
      <c r="P121" s="577">
        <v>9</v>
      </c>
      <c r="Q121" s="578">
        <v>7</v>
      </c>
      <c r="R121" s="578">
        <v>2</v>
      </c>
      <c r="S121" s="578">
        <v>1</v>
      </c>
      <c r="T121" s="578">
        <v>0</v>
      </c>
      <c r="U121" s="578">
        <v>2</v>
      </c>
      <c r="V121" s="689">
        <v>6</v>
      </c>
      <c r="W121" s="584">
        <v>44</v>
      </c>
      <c r="X121" s="578">
        <v>20</v>
      </c>
      <c r="Y121" s="605">
        <v>24</v>
      </c>
      <c r="Z121" s="585">
        <v>123</v>
      </c>
    </row>
    <row r="122" spans="1:26" ht="18" customHeight="1" x14ac:dyDescent="0.15">
      <c r="A122" s="579">
        <v>124</v>
      </c>
      <c r="B122" s="576" t="s">
        <v>219</v>
      </c>
      <c r="C122" s="584">
        <v>38</v>
      </c>
      <c r="D122" s="578">
        <v>13</v>
      </c>
      <c r="E122" s="578">
        <v>25</v>
      </c>
      <c r="F122" s="578">
        <v>1</v>
      </c>
      <c r="G122" s="578">
        <v>0</v>
      </c>
      <c r="H122" s="578">
        <v>1</v>
      </c>
      <c r="I122" s="578">
        <v>1</v>
      </c>
      <c r="J122" s="578">
        <v>0</v>
      </c>
      <c r="K122" s="578">
        <v>27</v>
      </c>
      <c r="L122" s="578">
        <v>1</v>
      </c>
      <c r="M122" s="578">
        <v>0</v>
      </c>
      <c r="N122" s="578">
        <v>1</v>
      </c>
      <c r="O122" s="578">
        <v>6</v>
      </c>
      <c r="P122" s="577">
        <v>1</v>
      </c>
      <c r="Q122" s="578">
        <v>1</v>
      </c>
      <c r="R122" s="578">
        <v>0</v>
      </c>
      <c r="S122" s="578">
        <v>1</v>
      </c>
      <c r="T122" s="578">
        <v>0</v>
      </c>
      <c r="U122" s="578">
        <v>0</v>
      </c>
      <c r="V122" s="689">
        <v>0</v>
      </c>
      <c r="W122" s="584">
        <v>39</v>
      </c>
      <c r="X122" s="578">
        <v>14</v>
      </c>
      <c r="Y122" s="605">
        <v>25</v>
      </c>
      <c r="Z122" s="585">
        <v>124</v>
      </c>
    </row>
    <row r="123" spans="1:26" ht="18" customHeight="1" x14ac:dyDescent="0.15">
      <c r="A123" s="579">
        <v>125</v>
      </c>
      <c r="B123" s="576" t="s">
        <v>747</v>
      </c>
      <c r="C123" s="584">
        <v>33</v>
      </c>
      <c r="D123" s="578">
        <v>9</v>
      </c>
      <c r="E123" s="578">
        <v>24</v>
      </c>
      <c r="F123" s="578">
        <v>1</v>
      </c>
      <c r="G123" s="578">
        <v>0</v>
      </c>
      <c r="H123" s="578">
        <v>1</v>
      </c>
      <c r="I123" s="578">
        <v>2</v>
      </c>
      <c r="J123" s="578">
        <v>0</v>
      </c>
      <c r="K123" s="578">
        <v>26</v>
      </c>
      <c r="L123" s="578">
        <v>1</v>
      </c>
      <c r="M123" s="578">
        <v>0</v>
      </c>
      <c r="N123" s="578">
        <v>1</v>
      </c>
      <c r="O123" s="578">
        <v>1</v>
      </c>
      <c r="P123" s="577">
        <v>1</v>
      </c>
      <c r="Q123" s="578">
        <v>0</v>
      </c>
      <c r="R123" s="578">
        <v>1</v>
      </c>
      <c r="S123" s="578">
        <v>1</v>
      </c>
      <c r="T123" s="578">
        <v>0</v>
      </c>
      <c r="U123" s="578">
        <v>0</v>
      </c>
      <c r="V123" s="689">
        <v>0</v>
      </c>
      <c r="W123" s="584">
        <v>34</v>
      </c>
      <c r="X123" s="578">
        <v>9</v>
      </c>
      <c r="Y123" s="605">
        <v>25</v>
      </c>
      <c r="Z123" s="585">
        <v>125</v>
      </c>
    </row>
    <row r="124" spans="1:26" ht="18" customHeight="1" x14ac:dyDescent="0.15">
      <c r="A124" s="579">
        <v>126</v>
      </c>
      <c r="B124" s="576" t="s">
        <v>748</v>
      </c>
      <c r="C124" s="584">
        <v>20</v>
      </c>
      <c r="D124" s="578">
        <v>6</v>
      </c>
      <c r="E124" s="578">
        <v>14</v>
      </c>
      <c r="F124" s="578">
        <v>1</v>
      </c>
      <c r="G124" s="578">
        <v>0</v>
      </c>
      <c r="H124" s="578">
        <v>1</v>
      </c>
      <c r="I124" s="578">
        <v>0</v>
      </c>
      <c r="J124" s="578">
        <v>1</v>
      </c>
      <c r="K124" s="578">
        <v>12</v>
      </c>
      <c r="L124" s="578">
        <v>1</v>
      </c>
      <c r="M124" s="578">
        <v>0</v>
      </c>
      <c r="N124" s="578">
        <v>0</v>
      </c>
      <c r="O124" s="578">
        <v>4</v>
      </c>
      <c r="P124" s="577">
        <v>3</v>
      </c>
      <c r="Q124" s="578">
        <v>1</v>
      </c>
      <c r="R124" s="578">
        <v>2</v>
      </c>
      <c r="S124" s="578">
        <v>1</v>
      </c>
      <c r="T124" s="578">
        <v>0</v>
      </c>
      <c r="U124" s="578">
        <v>2</v>
      </c>
      <c r="V124" s="689">
        <v>0</v>
      </c>
      <c r="W124" s="584">
        <v>23</v>
      </c>
      <c r="X124" s="578">
        <v>7</v>
      </c>
      <c r="Y124" s="605">
        <v>16</v>
      </c>
      <c r="Z124" s="585">
        <v>126</v>
      </c>
    </row>
    <row r="125" spans="1:26" ht="18" customHeight="1" x14ac:dyDescent="0.15">
      <c r="A125" s="579">
        <v>127</v>
      </c>
      <c r="B125" s="576" t="s">
        <v>749</v>
      </c>
      <c r="C125" s="584">
        <v>22</v>
      </c>
      <c r="D125" s="578">
        <v>12</v>
      </c>
      <c r="E125" s="578">
        <v>10</v>
      </c>
      <c r="F125" s="578">
        <v>1</v>
      </c>
      <c r="G125" s="578">
        <v>0</v>
      </c>
      <c r="H125" s="578">
        <v>1</v>
      </c>
      <c r="I125" s="578">
        <v>0</v>
      </c>
      <c r="J125" s="578">
        <v>0</v>
      </c>
      <c r="K125" s="578">
        <v>16</v>
      </c>
      <c r="L125" s="578">
        <v>1</v>
      </c>
      <c r="M125" s="578">
        <v>1</v>
      </c>
      <c r="N125" s="578">
        <v>1</v>
      </c>
      <c r="O125" s="578">
        <v>1</v>
      </c>
      <c r="P125" s="577">
        <v>11</v>
      </c>
      <c r="Q125" s="578">
        <v>6</v>
      </c>
      <c r="R125" s="578">
        <v>5</v>
      </c>
      <c r="S125" s="578">
        <v>11</v>
      </c>
      <c r="T125" s="578">
        <v>0</v>
      </c>
      <c r="U125" s="578">
        <v>0</v>
      </c>
      <c r="V125" s="689">
        <v>0</v>
      </c>
      <c r="W125" s="584">
        <v>33</v>
      </c>
      <c r="X125" s="578">
        <v>18</v>
      </c>
      <c r="Y125" s="605">
        <v>15</v>
      </c>
      <c r="Z125" s="585">
        <v>127</v>
      </c>
    </row>
    <row r="126" spans="1:26" ht="18" customHeight="1" x14ac:dyDescent="0.15">
      <c r="A126" s="579">
        <v>128</v>
      </c>
      <c r="B126" s="576" t="s">
        <v>750</v>
      </c>
      <c r="C126" s="584">
        <v>32</v>
      </c>
      <c r="D126" s="578">
        <v>14</v>
      </c>
      <c r="E126" s="578">
        <v>18</v>
      </c>
      <c r="F126" s="578">
        <v>1</v>
      </c>
      <c r="G126" s="578">
        <v>0</v>
      </c>
      <c r="H126" s="578">
        <v>1</v>
      </c>
      <c r="I126" s="578">
        <v>2</v>
      </c>
      <c r="J126" s="578">
        <v>0</v>
      </c>
      <c r="K126" s="578">
        <v>24</v>
      </c>
      <c r="L126" s="578">
        <v>1</v>
      </c>
      <c r="M126" s="578">
        <v>0</v>
      </c>
      <c r="N126" s="578">
        <v>1</v>
      </c>
      <c r="O126" s="578">
        <v>2</v>
      </c>
      <c r="P126" s="577">
        <v>2</v>
      </c>
      <c r="Q126" s="578">
        <v>0</v>
      </c>
      <c r="R126" s="578">
        <v>2</v>
      </c>
      <c r="S126" s="578">
        <v>2</v>
      </c>
      <c r="T126" s="578">
        <v>0</v>
      </c>
      <c r="U126" s="578">
        <v>0</v>
      </c>
      <c r="V126" s="689">
        <v>0</v>
      </c>
      <c r="W126" s="584">
        <v>34</v>
      </c>
      <c r="X126" s="578">
        <v>14</v>
      </c>
      <c r="Y126" s="605">
        <v>20</v>
      </c>
      <c r="Z126" s="585">
        <v>128</v>
      </c>
    </row>
    <row r="127" spans="1:26" ht="18" customHeight="1" x14ac:dyDescent="0.15">
      <c r="A127" s="579">
        <v>129</v>
      </c>
      <c r="B127" s="576" t="s">
        <v>224</v>
      </c>
      <c r="C127" s="584">
        <v>31</v>
      </c>
      <c r="D127" s="578">
        <v>10</v>
      </c>
      <c r="E127" s="578">
        <v>21</v>
      </c>
      <c r="F127" s="578">
        <v>1</v>
      </c>
      <c r="G127" s="578">
        <v>0</v>
      </c>
      <c r="H127" s="578">
        <v>1</v>
      </c>
      <c r="I127" s="578">
        <v>1</v>
      </c>
      <c r="J127" s="578">
        <v>0</v>
      </c>
      <c r="K127" s="578">
        <v>24</v>
      </c>
      <c r="L127" s="578">
        <v>1</v>
      </c>
      <c r="M127" s="578">
        <v>1</v>
      </c>
      <c r="N127" s="578">
        <v>1</v>
      </c>
      <c r="O127" s="578">
        <v>1</v>
      </c>
      <c r="P127" s="577">
        <v>1</v>
      </c>
      <c r="Q127" s="578">
        <v>0</v>
      </c>
      <c r="R127" s="578">
        <v>1</v>
      </c>
      <c r="S127" s="578">
        <v>1</v>
      </c>
      <c r="T127" s="578">
        <v>0</v>
      </c>
      <c r="U127" s="578">
        <v>0</v>
      </c>
      <c r="V127" s="689">
        <v>0</v>
      </c>
      <c r="W127" s="584">
        <v>32</v>
      </c>
      <c r="X127" s="578">
        <v>10</v>
      </c>
      <c r="Y127" s="605">
        <v>22</v>
      </c>
      <c r="Z127" s="585">
        <v>129</v>
      </c>
    </row>
    <row r="128" spans="1:26" ht="18" customHeight="1" x14ac:dyDescent="0.15">
      <c r="A128" s="579">
        <v>130</v>
      </c>
      <c r="B128" s="576" t="s">
        <v>751</v>
      </c>
      <c r="C128" s="584">
        <v>32</v>
      </c>
      <c r="D128" s="578">
        <v>11</v>
      </c>
      <c r="E128" s="578">
        <v>21</v>
      </c>
      <c r="F128" s="578">
        <v>1</v>
      </c>
      <c r="G128" s="578">
        <v>0</v>
      </c>
      <c r="H128" s="578">
        <v>1</v>
      </c>
      <c r="I128" s="578">
        <v>1</v>
      </c>
      <c r="J128" s="578">
        <v>1</v>
      </c>
      <c r="K128" s="578">
        <v>24</v>
      </c>
      <c r="L128" s="578">
        <v>1</v>
      </c>
      <c r="M128" s="578">
        <v>1</v>
      </c>
      <c r="N128" s="578">
        <v>0</v>
      </c>
      <c r="O128" s="578">
        <v>2</v>
      </c>
      <c r="P128" s="577">
        <v>3</v>
      </c>
      <c r="Q128" s="578">
        <v>1</v>
      </c>
      <c r="R128" s="578">
        <v>2</v>
      </c>
      <c r="S128" s="578">
        <v>1</v>
      </c>
      <c r="T128" s="578">
        <v>0</v>
      </c>
      <c r="U128" s="578">
        <v>2</v>
      </c>
      <c r="V128" s="689">
        <v>0</v>
      </c>
      <c r="W128" s="584">
        <v>35</v>
      </c>
      <c r="X128" s="578">
        <v>12</v>
      </c>
      <c r="Y128" s="605">
        <v>23</v>
      </c>
      <c r="Z128" s="585">
        <v>130</v>
      </c>
    </row>
    <row r="129" spans="1:26" ht="18" customHeight="1" x14ac:dyDescent="0.15">
      <c r="A129" s="579">
        <v>131</v>
      </c>
      <c r="B129" s="576" t="s">
        <v>752</v>
      </c>
      <c r="C129" s="584">
        <v>16</v>
      </c>
      <c r="D129" s="578">
        <v>7</v>
      </c>
      <c r="E129" s="578">
        <v>9</v>
      </c>
      <c r="F129" s="578">
        <v>1</v>
      </c>
      <c r="G129" s="578">
        <v>0</v>
      </c>
      <c r="H129" s="578">
        <v>1</v>
      </c>
      <c r="I129" s="578">
        <v>0</v>
      </c>
      <c r="J129" s="578">
        <v>0</v>
      </c>
      <c r="K129" s="578">
        <v>11</v>
      </c>
      <c r="L129" s="578">
        <v>1</v>
      </c>
      <c r="M129" s="578">
        <v>0</v>
      </c>
      <c r="N129" s="578">
        <v>0</v>
      </c>
      <c r="O129" s="578">
        <v>2</v>
      </c>
      <c r="P129" s="577">
        <v>2</v>
      </c>
      <c r="Q129" s="578">
        <v>0</v>
      </c>
      <c r="R129" s="578">
        <v>2</v>
      </c>
      <c r="S129" s="578">
        <v>1</v>
      </c>
      <c r="T129" s="578">
        <v>0</v>
      </c>
      <c r="U129" s="578">
        <v>1</v>
      </c>
      <c r="V129" s="689">
        <v>0</v>
      </c>
      <c r="W129" s="584">
        <v>18</v>
      </c>
      <c r="X129" s="578">
        <v>7</v>
      </c>
      <c r="Y129" s="605">
        <v>11</v>
      </c>
      <c r="Z129" s="585">
        <v>131</v>
      </c>
    </row>
    <row r="130" spans="1:26" ht="18" customHeight="1" x14ac:dyDescent="0.15">
      <c r="A130" s="579">
        <v>132</v>
      </c>
      <c r="B130" s="576" t="s">
        <v>227</v>
      </c>
      <c r="C130" s="584">
        <v>62</v>
      </c>
      <c r="D130" s="578">
        <v>19</v>
      </c>
      <c r="E130" s="578">
        <v>43</v>
      </c>
      <c r="F130" s="578">
        <v>1</v>
      </c>
      <c r="G130" s="578">
        <v>1</v>
      </c>
      <c r="H130" s="578">
        <v>1</v>
      </c>
      <c r="I130" s="578">
        <v>0</v>
      </c>
      <c r="J130" s="578">
        <v>0</v>
      </c>
      <c r="K130" s="578">
        <v>47</v>
      </c>
      <c r="L130" s="578">
        <v>2</v>
      </c>
      <c r="M130" s="578">
        <v>0</v>
      </c>
      <c r="N130" s="578">
        <v>1</v>
      </c>
      <c r="O130" s="578">
        <v>9</v>
      </c>
      <c r="P130" s="577">
        <v>2</v>
      </c>
      <c r="Q130" s="578">
        <v>0</v>
      </c>
      <c r="R130" s="578">
        <v>2</v>
      </c>
      <c r="S130" s="578">
        <v>2</v>
      </c>
      <c r="T130" s="578">
        <v>0</v>
      </c>
      <c r="U130" s="578">
        <v>0</v>
      </c>
      <c r="V130" s="689">
        <v>0</v>
      </c>
      <c r="W130" s="584">
        <v>64</v>
      </c>
      <c r="X130" s="578">
        <v>19</v>
      </c>
      <c r="Y130" s="605">
        <v>45</v>
      </c>
      <c r="Z130" s="585">
        <v>132</v>
      </c>
    </row>
    <row r="131" spans="1:26" ht="18" customHeight="1" x14ac:dyDescent="0.15">
      <c r="A131" s="579">
        <v>133</v>
      </c>
      <c r="B131" s="576" t="s">
        <v>753</v>
      </c>
      <c r="C131" s="584">
        <v>29</v>
      </c>
      <c r="D131" s="578">
        <v>9</v>
      </c>
      <c r="E131" s="578">
        <v>20</v>
      </c>
      <c r="F131" s="578">
        <v>1</v>
      </c>
      <c r="G131" s="578">
        <v>0</v>
      </c>
      <c r="H131" s="578">
        <v>1</v>
      </c>
      <c r="I131" s="578">
        <v>0</v>
      </c>
      <c r="J131" s="578">
        <v>0</v>
      </c>
      <c r="K131" s="578">
        <v>23</v>
      </c>
      <c r="L131" s="578">
        <v>1</v>
      </c>
      <c r="M131" s="578">
        <v>0</v>
      </c>
      <c r="N131" s="578">
        <v>0</v>
      </c>
      <c r="O131" s="578">
        <v>3</v>
      </c>
      <c r="P131" s="577">
        <v>10</v>
      </c>
      <c r="Q131" s="578">
        <v>9</v>
      </c>
      <c r="R131" s="578">
        <v>1</v>
      </c>
      <c r="S131" s="578">
        <v>2</v>
      </c>
      <c r="T131" s="578">
        <v>0</v>
      </c>
      <c r="U131" s="578">
        <v>2</v>
      </c>
      <c r="V131" s="689">
        <v>6</v>
      </c>
      <c r="W131" s="584">
        <v>39</v>
      </c>
      <c r="X131" s="578">
        <v>18</v>
      </c>
      <c r="Y131" s="605">
        <v>21</v>
      </c>
      <c r="Z131" s="585">
        <v>133</v>
      </c>
    </row>
    <row r="132" spans="1:26" ht="18" customHeight="1" x14ac:dyDescent="0.15">
      <c r="A132" s="579">
        <v>134</v>
      </c>
      <c r="B132" s="576" t="s">
        <v>754</v>
      </c>
      <c r="C132" s="584">
        <v>40</v>
      </c>
      <c r="D132" s="578">
        <v>14</v>
      </c>
      <c r="E132" s="578">
        <v>26</v>
      </c>
      <c r="F132" s="578">
        <v>1</v>
      </c>
      <c r="G132" s="578">
        <v>0</v>
      </c>
      <c r="H132" s="578">
        <v>2</v>
      </c>
      <c r="I132" s="578">
        <v>1</v>
      </c>
      <c r="J132" s="578">
        <v>0</v>
      </c>
      <c r="K132" s="578">
        <v>30</v>
      </c>
      <c r="L132" s="578">
        <v>1</v>
      </c>
      <c r="M132" s="578">
        <v>0</v>
      </c>
      <c r="N132" s="578">
        <v>1</v>
      </c>
      <c r="O132" s="578">
        <v>4</v>
      </c>
      <c r="P132" s="577">
        <v>6</v>
      </c>
      <c r="Q132" s="578">
        <v>1</v>
      </c>
      <c r="R132" s="578">
        <v>5</v>
      </c>
      <c r="S132" s="578">
        <v>2</v>
      </c>
      <c r="T132" s="578">
        <v>0</v>
      </c>
      <c r="U132" s="578">
        <v>4</v>
      </c>
      <c r="V132" s="689">
        <v>0</v>
      </c>
      <c r="W132" s="584">
        <v>46</v>
      </c>
      <c r="X132" s="578">
        <v>15</v>
      </c>
      <c r="Y132" s="605">
        <v>31</v>
      </c>
      <c r="Z132" s="585">
        <v>134</v>
      </c>
    </row>
    <row r="133" spans="1:26" ht="18" customHeight="1" x14ac:dyDescent="0.15">
      <c r="A133" s="579">
        <v>135</v>
      </c>
      <c r="B133" s="576" t="s">
        <v>755</v>
      </c>
      <c r="C133" s="584">
        <v>39</v>
      </c>
      <c r="D133" s="578">
        <v>13</v>
      </c>
      <c r="E133" s="578">
        <v>26</v>
      </c>
      <c r="F133" s="578">
        <v>1</v>
      </c>
      <c r="G133" s="578">
        <v>0</v>
      </c>
      <c r="H133" s="578">
        <v>1</v>
      </c>
      <c r="I133" s="578">
        <v>1</v>
      </c>
      <c r="J133" s="578">
        <v>0</v>
      </c>
      <c r="K133" s="578">
        <v>32</v>
      </c>
      <c r="L133" s="578">
        <v>1</v>
      </c>
      <c r="M133" s="578">
        <v>0</v>
      </c>
      <c r="N133" s="578">
        <v>0</v>
      </c>
      <c r="O133" s="578">
        <v>3</v>
      </c>
      <c r="P133" s="577">
        <v>6</v>
      </c>
      <c r="Q133" s="578">
        <v>1</v>
      </c>
      <c r="R133" s="578">
        <v>5</v>
      </c>
      <c r="S133" s="578">
        <v>3</v>
      </c>
      <c r="T133" s="578">
        <v>0</v>
      </c>
      <c r="U133" s="578">
        <v>3</v>
      </c>
      <c r="V133" s="689">
        <v>0</v>
      </c>
      <c r="W133" s="584">
        <v>45</v>
      </c>
      <c r="X133" s="578">
        <v>14</v>
      </c>
      <c r="Y133" s="605">
        <v>31</v>
      </c>
      <c r="Z133" s="585">
        <v>135</v>
      </c>
    </row>
    <row r="134" spans="1:26" ht="18" customHeight="1" x14ac:dyDescent="0.15">
      <c r="A134" s="579">
        <v>136</v>
      </c>
      <c r="B134" s="576" t="s">
        <v>231</v>
      </c>
      <c r="C134" s="584">
        <v>27</v>
      </c>
      <c r="D134" s="578">
        <v>7</v>
      </c>
      <c r="E134" s="578">
        <v>20</v>
      </c>
      <c r="F134" s="578">
        <v>1</v>
      </c>
      <c r="G134" s="578">
        <v>0</v>
      </c>
      <c r="H134" s="578">
        <v>1</v>
      </c>
      <c r="I134" s="578">
        <v>1</v>
      </c>
      <c r="J134" s="578">
        <v>0</v>
      </c>
      <c r="K134" s="578">
        <v>22</v>
      </c>
      <c r="L134" s="578">
        <v>1</v>
      </c>
      <c r="M134" s="578">
        <v>0</v>
      </c>
      <c r="N134" s="578">
        <v>1</v>
      </c>
      <c r="O134" s="578">
        <v>0</v>
      </c>
      <c r="P134" s="577">
        <v>1</v>
      </c>
      <c r="Q134" s="578">
        <v>1</v>
      </c>
      <c r="R134" s="578">
        <v>0</v>
      </c>
      <c r="S134" s="578">
        <v>1</v>
      </c>
      <c r="T134" s="578">
        <v>0</v>
      </c>
      <c r="U134" s="578">
        <v>0</v>
      </c>
      <c r="V134" s="689">
        <v>0</v>
      </c>
      <c r="W134" s="584">
        <v>28</v>
      </c>
      <c r="X134" s="578">
        <v>8</v>
      </c>
      <c r="Y134" s="605">
        <v>20</v>
      </c>
      <c r="Z134" s="585">
        <v>136</v>
      </c>
    </row>
    <row r="135" spans="1:26" ht="18" customHeight="1" x14ac:dyDescent="0.15">
      <c r="A135" s="579">
        <v>137</v>
      </c>
      <c r="B135" s="576" t="s">
        <v>232</v>
      </c>
      <c r="C135" s="584">
        <v>26</v>
      </c>
      <c r="D135" s="578">
        <v>6</v>
      </c>
      <c r="E135" s="578">
        <v>20</v>
      </c>
      <c r="F135" s="578">
        <v>1</v>
      </c>
      <c r="G135" s="578">
        <v>0</v>
      </c>
      <c r="H135" s="578">
        <v>1</v>
      </c>
      <c r="I135" s="578">
        <v>0</v>
      </c>
      <c r="J135" s="578">
        <v>0</v>
      </c>
      <c r="K135" s="578">
        <v>21</v>
      </c>
      <c r="L135" s="578">
        <v>1</v>
      </c>
      <c r="M135" s="578">
        <v>0</v>
      </c>
      <c r="N135" s="578">
        <v>0</v>
      </c>
      <c r="O135" s="578">
        <v>2</v>
      </c>
      <c r="P135" s="577">
        <v>3</v>
      </c>
      <c r="Q135" s="578">
        <v>1</v>
      </c>
      <c r="R135" s="578">
        <v>2</v>
      </c>
      <c r="S135" s="578">
        <v>1</v>
      </c>
      <c r="T135" s="578">
        <v>0</v>
      </c>
      <c r="U135" s="578">
        <v>2</v>
      </c>
      <c r="V135" s="689">
        <v>0</v>
      </c>
      <c r="W135" s="584">
        <v>29</v>
      </c>
      <c r="X135" s="578">
        <v>7</v>
      </c>
      <c r="Y135" s="605">
        <v>22</v>
      </c>
      <c r="Z135" s="585">
        <v>137</v>
      </c>
    </row>
    <row r="136" spans="1:26" ht="18" customHeight="1" x14ac:dyDescent="0.15">
      <c r="A136" s="579">
        <v>138</v>
      </c>
      <c r="B136" s="576" t="s">
        <v>756</v>
      </c>
      <c r="C136" s="584">
        <v>32</v>
      </c>
      <c r="D136" s="578">
        <v>10</v>
      </c>
      <c r="E136" s="578">
        <v>22</v>
      </c>
      <c r="F136" s="578">
        <v>1</v>
      </c>
      <c r="G136" s="578">
        <v>0</v>
      </c>
      <c r="H136" s="578">
        <v>1</v>
      </c>
      <c r="I136" s="578">
        <v>1</v>
      </c>
      <c r="J136" s="578">
        <v>1</v>
      </c>
      <c r="K136" s="578">
        <v>25</v>
      </c>
      <c r="L136" s="578">
        <v>1</v>
      </c>
      <c r="M136" s="578">
        <v>0</v>
      </c>
      <c r="N136" s="578">
        <v>1</v>
      </c>
      <c r="O136" s="578">
        <v>1</v>
      </c>
      <c r="P136" s="577">
        <v>2</v>
      </c>
      <c r="Q136" s="578">
        <v>1</v>
      </c>
      <c r="R136" s="578">
        <v>1</v>
      </c>
      <c r="S136" s="578">
        <v>2</v>
      </c>
      <c r="T136" s="578">
        <v>0</v>
      </c>
      <c r="U136" s="578">
        <v>0</v>
      </c>
      <c r="V136" s="689">
        <v>0</v>
      </c>
      <c r="W136" s="584">
        <v>34</v>
      </c>
      <c r="X136" s="578">
        <v>11</v>
      </c>
      <c r="Y136" s="605">
        <v>23</v>
      </c>
      <c r="Z136" s="585">
        <v>138</v>
      </c>
    </row>
    <row r="137" spans="1:26" ht="18" customHeight="1" x14ac:dyDescent="0.15">
      <c r="A137" s="579">
        <v>139</v>
      </c>
      <c r="B137" s="576" t="s">
        <v>234</v>
      </c>
      <c r="C137" s="584">
        <v>24</v>
      </c>
      <c r="D137" s="578">
        <v>11</v>
      </c>
      <c r="E137" s="578">
        <v>13</v>
      </c>
      <c r="F137" s="578">
        <v>1</v>
      </c>
      <c r="G137" s="578">
        <v>0</v>
      </c>
      <c r="H137" s="578">
        <v>1</v>
      </c>
      <c r="I137" s="578">
        <v>2</v>
      </c>
      <c r="J137" s="578">
        <v>0</v>
      </c>
      <c r="K137" s="578">
        <v>17</v>
      </c>
      <c r="L137" s="578">
        <v>0</v>
      </c>
      <c r="M137" s="578">
        <v>1</v>
      </c>
      <c r="N137" s="578">
        <v>1</v>
      </c>
      <c r="O137" s="578">
        <v>1</v>
      </c>
      <c r="P137" s="577">
        <v>1</v>
      </c>
      <c r="Q137" s="578">
        <v>0</v>
      </c>
      <c r="R137" s="578">
        <v>1</v>
      </c>
      <c r="S137" s="578">
        <v>1</v>
      </c>
      <c r="T137" s="578">
        <v>0</v>
      </c>
      <c r="U137" s="578">
        <v>0</v>
      </c>
      <c r="V137" s="689">
        <v>0</v>
      </c>
      <c r="W137" s="584">
        <v>25</v>
      </c>
      <c r="X137" s="578">
        <v>11</v>
      </c>
      <c r="Y137" s="605">
        <v>14</v>
      </c>
      <c r="Z137" s="585">
        <v>139</v>
      </c>
    </row>
    <row r="138" spans="1:26" ht="18" customHeight="1" x14ac:dyDescent="0.15">
      <c r="A138" s="579">
        <v>140</v>
      </c>
      <c r="B138" s="576" t="s">
        <v>757</v>
      </c>
      <c r="C138" s="584">
        <v>38</v>
      </c>
      <c r="D138" s="578">
        <v>16</v>
      </c>
      <c r="E138" s="578">
        <v>22</v>
      </c>
      <c r="F138" s="578">
        <v>1</v>
      </c>
      <c r="G138" s="578">
        <v>0</v>
      </c>
      <c r="H138" s="578">
        <v>1</v>
      </c>
      <c r="I138" s="578">
        <v>0</v>
      </c>
      <c r="J138" s="578">
        <v>1</v>
      </c>
      <c r="K138" s="578">
        <v>29</v>
      </c>
      <c r="L138" s="578">
        <v>1</v>
      </c>
      <c r="M138" s="578">
        <v>0</v>
      </c>
      <c r="N138" s="578">
        <v>1</v>
      </c>
      <c r="O138" s="578">
        <v>4</v>
      </c>
      <c r="P138" s="577">
        <v>1</v>
      </c>
      <c r="Q138" s="578">
        <v>0</v>
      </c>
      <c r="R138" s="578">
        <v>1</v>
      </c>
      <c r="S138" s="578">
        <v>1</v>
      </c>
      <c r="T138" s="578">
        <v>0</v>
      </c>
      <c r="U138" s="578">
        <v>0</v>
      </c>
      <c r="V138" s="689">
        <v>0</v>
      </c>
      <c r="W138" s="584">
        <v>39</v>
      </c>
      <c r="X138" s="578">
        <v>16</v>
      </c>
      <c r="Y138" s="605">
        <v>23</v>
      </c>
      <c r="Z138" s="585">
        <v>140</v>
      </c>
    </row>
    <row r="139" spans="1:26" ht="18" customHeight="1" x14ac:dyDescent="0.15">
      <c r="A139" s="579">
        <v>141</v>
      </c>
      <c r="B139" s="576" t="s">
        <v>236</v>
      </c>
      <c r="C139" s="584">
        <v>39</v>
      </c>
      <c r="D139" s="578">
        <v>13</v>
      </c>
      <c r="E139" s="578">
        <v>26</v>
      </c>
      <c r="F139" s="578">
        <v>1</v>
      </c>
      <c r="G139" s="578">
        <v>0</v>
      </c>
      <c r="H139" s="578">
        <v>1</v>
      </c>
      <c r="I139" s="578">
        <v>1</v>
      </c>
      <c r="J139" s="578">
        <v>0</v>
      </c>
      <c r="K139" s="578">
        <v>31</v>
      </c>
      <c r="L139" s="578">
        <v>1</v>
      </c>
      <c r="M139" s="578">
        <v>0</v>
      </c>
      <c r="N139" s="578">
        <v>1</v>
      </c>
      <c r="O139" s="578">
        <v>3</v>
      </c>
      <c r="P139" s="577">
        <v>2</v>
      </c>
      <c r="Q139" s="578">
        <v>1</v>
      </c>
      <c r="R139" s="578">
        <v>1</v>
      </c>
      <c r="S139" s="578">
        <v>2</v>
      </c>
      <c r="T139" s="578">
        <v>0</v>
      </c>
      <c r="U139" s="578">
        <v>0</v>
      </c>
      <c r="V139" s="689">
        <v>0</v>
      </c>
      <c r="W139" s="584">
        <v>41</v>
      </c>
      <c r="X139" s="578">
        <v>14</v>
      </c>
      <c r="Y139" s="605">
        <v>27</v>
      </c>
      <c r="Z139" s="585">
        <v>141</v>
      </c>
    </row>
    <row r="140" spans="1:26" ht="18" customHeight="1" x14ac:dyDescent="0.15">
      <c r="A140" s="579">
        <v>142</v>
      </c>
      <c r="B140" s="576" t="s">
        <v>758</v>
      </c>
      <c r="C140" s="584">
        <v>27</v>
      </c>
      <c r="D140" s="578">
        <v>8</v>
      </c>
      <c r="E140" s="578">
        <v>19</v>
      </c>
      <c r="F140" s="578">
        <v>1</v>
      </c>
      <c r="G140" s="578">
        <v>0</v>
      </c>
      <c r="H140" s="578">
        <v>1</v>
      </c>
      <c r="I140" s="578">
        <v>1</v>
      </c>
      <c r="J140" s="578">
        <v>1</v>
      </c>
      <c r="K140" s="578">
        <v>20</v>
      </c>
      <c r="L140" s="578">
        <v>1</v>
      </c>
      <c r="M140" s="578">
        <v>0</v>
      </c>
      <c r="N140" s="578">
        <v>0</v>
      </c>
      <c r="O140" s="578">
        <v>2</v>
      </c>
      <c r="P140" s="577">
        <v>3</v>
      </c>
      <c r="Q140" s="578">
        <v>0</v>
      </c>
      <c r="R140" s="578">
        <v>3</v>
      </c>
      <c r="S140" s="578">
        <v>1</v>
      </c>
      <c r="T140" s="578">
        <v>0</v>
      </c>
      <c r="U140" s="578">
        <v>2</v>
      </c>
      <c r="V140" s="689">
        <v>0</v>
      </c>
      <c r="W140" s="584">
        <v>30</v>
      </c>
      <c r="X140" s="578">
        <v>8</v>
      </c>
      <c r="Y140" s="605">
        <v>22</v>
      </c>
      <c r="Z140" s="585">
        <v>142</v>
      </c>
    </row>
    <row r="141" spans="1:26" ht="18" customHeight="1" x14ac:dyDescent="0.15">
      <c r="A141" s="579">
        <v>143</v>
      </c>
      <c r="B141" s="576" t="s">
        <v>238</v>
      </c>
      <c r="C141" s="584">
        <v>29</v>
      </c>
      <c r="D141" s="578">
        <v>11</v>
      </c>
      <c r="E141" s="578">
        <v>18</v>
      </c>
      <c r="F141" s="578">
        <v>1</v>
      </c>
      <c r="G141" s="578">
        <v>0</v>
      </c>
      <c r="H141" s="578">
        <v>1</v>
      </c>
      <c r="I141" s="578">
        <v>1</v>
      </c>
      <c r="J141" s="578">
        <v>0</v>
      </c>
      <c r="K141" s="578">
        <v>22</v>
      </c>
      <c r="L141" s="578">
        <v>1</v>
      </c>
      <c r="M141" s="578">
        <v>0</v>
      </c>
      <c r="N141" s="578">
        <v>1</v>
      </c>
      <c r="O141" s="578">
        <v>2</v>
      </c>
      <c r="P141" s="577">
        <v>2</v>
      </c>
      <c r="Q141" s="578">
        <v>1</v>
      </c>
      <c r="R141" s="578">
        <v>1</v>
      </c>
      <c r="S141" s="578">
        <v>2</v>
      </c>
      <c r="T141" s="578">
        <v>0</v>
      </c>
      <c r="U141" s="578">
        <v>0</v>
      </c>
      <c r="V141" s="689">
        <v>0</v>
      </c>
      <c r="W141" s="584">
        <v>31</v>
      </c>
      <c r="X141" s="578">
        <v>12</v>
      </c>
      <c r="Y141" s="605">
        <v>19</v>
      </c>
      <c r="Z141" s="585">
        <v>143</v>
      </c>
    </row>
    <row r="142" spans="1:26" ht="18" customHeight="1" x14ac:dyDescent="0.15">
      <c r="A142" s="579">
        <v>144</v>
      </c>
      <c r="B142" s="576" t="s">
        <v>759</v>
      </c>
      <c r="C142" s="584">
        <v>57</v>
      </c>
      <c r="D142" s="578">
        <v>19</v>
      </c>
      <c r="E142" s="578">
        <v>38</v>
      </c>
      <c r="F142" s="578">
        <v>1</v>
      </c>
      <c r="G142" s="578">
        <v>0</v>
      </c>
      <c r="H142" s="578">
        <v>2</v>
      </c>
      <c r="I142" s="578">
        <v>0</v>
      </c>
      <c r="J142" s="578">
        <v>1</v>
      </c>
      <c r="K142" s="578">
        <v>44</v>
      </c>
      <c r="L142" s="578">
        <v>2</v>
      </c>
      <c r="M142" s="578">
        <v>0</v>
      </c>
      <c r="N142" s="578">
        <v>1</v>
      </c>
      <c r="O142" s="578">
        <v>6</v>
      </c>
      <c r="P142" s="577">
        <v>2</v>
      </c>
      <c r="Q142" s="578">
        <v>1</v>
      </c>
      <c r="R142" s="578">
        <v>1</v>
      </c>
      <c r="S142" s="578">
        <v>2</v>
      </c>
      <c r="T142" s="578">
        <v>0</v>
      </c>
      <c r="U142" s="578">
        <v>0</v>
      </c>
      <c r="V142" s="689">
        <v>0</v>
      </c>
      <c r="W142" s="584">
        <v>59</v>
      </c>
      <c r="X142" s="578">
        <v>20</v>
      </c>
      <c r="Y142" s="605">
        <v>39</v>
      </c>
      <c r="Z142" s="585">
        <v>144</v>
      </c>
    </row>
    <row r="143" spans="1:26" ht="18" customHeight="1" x14ac:dyDescent="0.15">
      <c r="A143" s="579">
        <v>145</v>
      </c>
      <c r="B143" s="576" t="s">
        <v>760</v>
      </c>
      <c r="C143" s="584">
        <v>32</v>
      </c>
      <c r="D143" s="578">
        <v>9</v>
      </c>
      <c r="E143" s="578">
        <v>23</v>
      </c>
      <c r="F143" s="578">
        <v>1</v>
      </c>
      <c r="G143" s="578">
        <v>0</v>
      </c>
      <c r="H143" s="578">
        <v>1</v>
      </c>
      <c r="I143" s="578">
        <v>1</v>
      </c>
      <c r="J143" s="578">
        <v>2</v>
      </c>
      <c r="K143" s="578">
        <v>23</v>
      </c>
      <c r="L143" s="578">
        <v>1</v>
      </c>
      <c r="M143" s="578">
        <v>1</v>
      </c>
      <c r="N143" s="578">
        <v>0</v>
      </c>
      <c r="O143" s="578">
        <v>2</v>
      </c>
      <c r="P143" s="577">
        <v>3</v>
      </c>
      <c r="Q143" s="578">
        <v>2</v>
      </c>
      <c r="R143" s="578">
        <v>1</v>
      </c>
      <c r="S143" s="578">
        <v>1</v>
      </c>
      <c r="T143" s="578">
        <v>0</v>
      </c>
      <c r="U143" s="578">
        <v>2</v>
      </c>
      <c r="V143" s="689">
        <v>0</v>
      </c>
      <c r="W143" s="584">
        <v>35</v>
      </c>
      <c r="X143" s="578">
        <v>11</v>
      </c>
      <c r="Y143" s="605">
        <v>24</v>
      </c>
      <c r="Z143" s="585">
        <v>145</v>
      </c>
    </row>
    <row r="144" spans="1:26" ht="18" customHeight="1" x14ac:dyDescent="0.15">
      <c r="A144" s="579">
        <v>146</v>
      </c>
      <c r="B144" s="576" t="s">
        <v>761</v>
      </c>
      <c r="C144" s="584">
        <v>40</v>
      </c>
      <c r="D144" s="578">
        <v>16</v>
      </c>
      <c r="E144" s="578">
        <v>24</v>
      </c>
      <c r="F144" s="578">
        <v>1</v>
      </c>
      <c r="G144" s="578">
        <v>0</v>
      </c>
      <c r="H144" s="578">
        <v>1</v>
      </c>
      <c r="I144" s="578">
        <v>1</v>
      </c>
      <c r="J144" s="578">
        <v>1</v>
      </c>
      <c r="K144" s="578">
        <v>31</v>
      </c>
      <c r="L144" s="578">
        <v>1</v>
      </c>
      <c r="M144" s="578">
        <v>0</v>
      </c>
      <c r="N144" s="578">
        <v>1</v>
      </c>
      <c r="O144" s="578">
        <v>3</v>
      </c>
      <c r="P144" s="577">
        <v>2</v>
      </c>
      <c r="Q144" s="578">
        <v>1</v>
      </c>
      <c r="R144" s="578">
        <v>1</v>
      </c>
      <c r="S144" s="578">
        <v>2</v>
      </c>
      <c r="T144" s="578">
        <v>0</v>
      </c>
      <c r="U144" s="578">
        <v>0</v>
      </c>
      <c r="V144" s="689">
        <v>0</v>
      </c>
      <c r="W144" s="584">
        <v>42</v>
      </c>
      <c r="X144" s="578">
        <v>17</v>
      </c>
      <c r="Y144" s="605">
        <v>25</v>
      </c>
      <c r="Z144" s="585">
        <v>146</v>
      </c>
    </row>
    <row r="145" spans="1:26" ht="18" customHeight="1" x14ac:dyDescent="0.15">
      <c r="A145" s="588">
        <v>147</v>
      </c>
      <c r="B145" s="589" t="s">
        <v>242</v>
      </c>
      <c r="C145" s="590">
        <v>20</v>
      </c>
      <c r="D145" s="611">
        <v>8</v>
      </c>
      <c r="E145" s="611">
        <v>12</v>
      </c>
      <c r="F145" s="611">
        <v>1</v>
      </c>
      <c r="G145" s="611">
        <v>0</v>
      </c>
      <c r="H145" s="611">
        <v>1</v>
      </c>
      <c r="I145" s="611">
        <v>1</v>
      </c>
      <c r="J145" s="611">
        <v>0</v>
      </c>
      <c r="K145" s="611">
        <v>15</v>
      </c>
      <c r="L145" s="591">
        <v>1</v>
      </c>
      <c r="M145" s="591">
        <v>0</v>
      </c>
      <c r="N145" s="611">
        <v>0</v>
      </c>
      <c r="O145" s="611">
        <v>1</v>
      </c>
      <c r="P145" s="592">
        <v>4</v>
      </c>
      <c r="Q145" s="591">
        <v>0</v>
      </c>
      <c r="R145" s="591">
        <v>4</v>
      </c>
      <c r="S145" s="611">
        <v>2</v>
      </c>
      <c r="T145" s="591">
        <v>0</v>
      </c>
      <c r="U145" s="611">
        <v>2</v>
      </c>
      <c r="V145" s="691">
        <v>0</v>
      </c>
      <c r="W145" s="590">
        <v>24</v>
      </c>
      <c r="X145" s="591">
        <v>8</v>
      </c>
      <c r="Y145" s="607">
        <v>16</v>
      </c>
      <c r="Z145" s="587">
        <v>147</v>
      </c>
    </row>
    <row r="146" spans="1:26" ht="18" customHeight="1" x14ac:dyDescent="0.15">
      <c r="A146" s="579">
        <v>148</v>
      </c>
      <c r="B146" s="576" t="s">
        <v>762</v>
      </c>
      <c r="C146" s="584">
        <v>37</v>
      </c>
      <c r="D146" s="578">
        <v>12</v>
      </c>
      <c r="E146" s="578">
        <v>25</v>
      </c>
      <c r="F146" s="578">
        <v>1</v>
      </c>
      <c r="G146" s="578">
        <v>0</v>
      </c>
      <c r="H146" s="578">
        <v>1</v>
      </c>
      <c r="I146" s="578">
        <v>1</v>
      </c>
      <c r="J146" s="578">
        <v>0</v>
      </c>
      <c r="K146" s="578">
        <v>28</v>
      </c>
      <c r="L146" s="578">
        <v>1</v>
      </c>
      <c r="M146" s="578">
        <v>0</v>
      </c>
      <c r="N146" s="578">
        <v>0</v>
      </c>
      <c r="O146" s="578">
        <v>5</v>
      </c>
      <c r="P146" s="577">
        <v>4</v>
      </c>
      <c r="Q146" s="578">
        <v>0</v>
      </c>
      <c r="R146" s="578">
        <v>4</v>
      </c>
      <c r="S146" s="578">
        <v>1</v>
      </c>
      <c r="T146" s="578">
        <v>0</v>
      </c>
      <c r="U146" s="578">
        <v>3</v>
      </c>
      <c r="V146" s="689">
        <v>0</v>
      </c>
      <c r="W146" s="584">
        <v>41</v>
      </c>
      <c r="X146" s="578">
        <v>12</v>
      </c>
      <c r="Y146" s="605">
        <v>29</v>
      </c>
      <c r="Z146" s="585">
        <v>148</v>
      </c>
    </row>
    <row r="147" spans="1:26" ht="18" customHeight="1" x14ac:dyDescent="0.15">
      <c r="A147" s="588">
        <v>149</v>
      </c>
      <c r="B147" s="589" t="s">
        <v>763</v>
      </c>
      <c r="C147" s="590">
        <v>41</v>
      </c>
      <c r="D147" s="583">
        <v>15</v>
      </c>
      <c r="E147" s="583">
        <v>26</v>
      </c>
      <c r="F147" s="578">
        <v>1</v>
      </c>
      <c r="G147" s="578">
        <v>0</v>
      </c>
      <c r="H147" s="578">
        <v>2</v>
      </c>
      <c r="I147" s="578">
        <v>1</v>
      </c>
      <c r="J147" s="578">
        <v>0</v>
      </c>
      <c r="K147" s="578">
        <v>32</v>
      </c>
      <c r="L147" s="591">
        <v>1</v>
      </c>
      <c r="M147" s="591">
        <v>0</v>
      </c>
      <c r="N147" s="578">
        <v>1</v>
      </c>
      <c r="O147" s="578">
        <v>3</v>
      </c>
      <c r="P147" s="592">
        <v>5</v>
      </c>
      <c r="Q147" s="591">
        <v>1</v>
      </c>
      <c r="R147" s="591">
        <v>4</v>
      </c>
      <c r="S147" s="578">
        <v>2</v>
      </c>
      <c r="T147" s="591">
        <v>0</v>
      </c>
      <c r="U147" s="578">
        <v>3</v>
      </c>
      <c r="V147" s="689">
        <v>0</v>
      </c>
      <c r="W147" s="590">
        <v>46</v>
      </c>
      <c r="X147" s="591">
        <v>16</v>
      </c>
      <c r="Y147" s="607">
        <v>30</v>
      </c>
      <c r="Z147" s="593">
        <v>149</v>
      </c>
    </row>
    <row r="148" spans="1:26" ht="18" customHeight="1" x14ac:dyDescent="0.15">
      <c r="A148" s="579">
        <v>150</v>
      </c>
      <c r="B148" s="576" t="s">
        <v>764</v>
      </c>
      <c r="C148" s="594">
        <v>43</v>
      </c>
      <c r="D148" s="578">
        <v>17</v>
      </c>
      <c r="E148" s="578">
        <v>26</v>
      </c>
      <c r="F148" s="578">
        <v>1</v>
      </c>
      <c r="G148" s="578">
        <v>0</v>
      </c>
      <c r="H148" s="578">
        <v>2</v>
      </c>
      <c r="I148" s="578">
        <v>1</v>
      </c>
      <c r="J148" s="578">
        <v>1</v>
      </c>
      <c r="K148" s="578">
        <v>30</v>
      </c>
      <c r="L148" s="578">
        <v>1</v>
      </c>
      <c r="M148" s="578">
        <v>0</v>
      </c>
      <c r="N148" s="578">
        <v>1</v>
      </c>
      <c r="O148" s="578">
        <v>6</v>
      </c>
      <c r="P148" s="577">
        <v>5</v>
      </c>
      <c r="Q148" s="578">
        <v>0</v>
      </c>
      <c r="R148" s="578">
        <v>5</v>
      </c>
      <c r="S148" s="578">
        <v>2</v>
      </c>
      <c r="T148" s="578">
        <v>0</v>
      </c>
      <c r="U148" s="578">
        <v>3</v>
      </c>
      <c r="V148" s="689">
        <v>0</v>
      </c>
      <c r="W148" s="584">
        <v>48</v>
      </c>
      <c r="X148" s="578">
        <v>17</v>
      </c>
      <c r="Y148" s="605">
        <v>31</v>
      </c>
      <c r="Z148" s="585">
        <v>150</v>
      </c>
    </row>
    <row r="149" spans="1:26" ht="18" customHeight="1" x14ac:dyDescent="0.15">
      <c r="A149" s="588">
        <v>151</v>
      </c>
      <c r="B149" s="589" t="s">
        <v>493</v>
      </c>
      <c r="C149" s="590">
        <v>44</v>
      </c>
      <c r="D149" s="591">
        <v>14</v>
      </c>
      <c r="E149" s="591">
        <v>30</v>
      </c>
      <c r="F149" s="578">
        <v>1</v>
      </c>
      <c r="G149" s="578">
        <v>0</v>
      </c>
      <c r="H149" s="578">
        <v>2</v>
      </c>
      <c r="I149" s="578">
        <v>1</v>
      </c>
      <c r="J149" s="578">
        <v>2</v>
      </c>
      <c r="K149" s="578">
        <v>32</v>
      </c>
      <c r="L149" s="591">
        <v>1</v>
      </c>
      <c r="M149" s="591">
        <v>0</v>
      </c>
      <c r="N149" s="578">
        <v>0</v>
      </c>
      <c r="O149" s="578">
        <v>5</v>
      </c>
      <c r="P149" s="592">
        <v>5</v>
      </c>
      <c r="Q149" s="591">
        <v>2</v>
      </c>
      <c r="R149" s="591">
        <v>3</v>
      </c>
      <c r="S149" s="578">
        <v>2</v>
      </c>
      <c r="T149" s="591">
        <v>0</v>
      </c>
      <c r="U149" s="578">
        <v>3</v>
      </c>
      <c r="V149" s="689">
        <v>0</v>
      </c>
      <c r="W149" s="590">
        <v>49</v>
      </c>
      <c r="X149" s="591">
        <v>16</v>
      </c>
      <c r="Y149" s="607">
        <v>33</v>
      </c>
      <c r="Z149" s="808">
        <v>151</v>
      </c>
    </row>
    <row r="150" spans="1:26" ht="18" customHeight="1" x14ac:dyDescent="0.15">
      <c r="A150" s="580">
        <v>152</v>
      </c>
      <c r="B150" s="581" t="s">
        <v>765</v>
      </c>
      <c r="C150" s="586">
        <v>26</v>
      </c>
      <c r="D150" s="586">
        <v>8</v>
      </c>
      <c r="E150" s="586">
        <v>18</v>
      </c>
      <c r="F150" s="578">
        <v>1</v>
      </c>
      <c r="G150" s="578">
        <v>0</v>
      </c>
      <c r="H150" s="578">
        <v>1</v>
      </c>
      <c r="I150" s="578">
        <v>0</v>
      </c>
      <c r="J150" s="578">
        <v>1</v>
      </c>
      <c r="K150" s="578">
        <v>21</v>
      </c>
      <c r="L150" s="586">
        <v>1</v>
      </c>
      <c r="M150" s="586">
        <v>0</v>
      </c>
      <c r="N150" s="578">
        <v>0</v>
      </c>
      <c r="O150" s="578">
        <v>1</v>
      </c>
      <c r="P150" s="582">
        <v>12</v>
      </c>
      <c r="Q150" s="586">
        <v>9</v>
      </c>
      <c r="R150" s="586">
        <v>3</v>
      </c>
      <c r="S150" s="578">
        <v>1</v>
      </c>
      <c r="T150" s="586">
        <v>0</v>
      </c>
      <c r="U150" s="578">
        <v>3</v>
      </c>
      <c r="V150" s="689">
        <v>8</v>
      </c>
      <c r="W150" s="586">
        <v>38</v>
      </c>
      <c r="X150" s="586">
        <v>17</v>
      </c>
      <c r="Y150" s="587">
        <v>21</v>
      </c>
      <c r="Z150" s="808"/>
    </row>
    <row r="151" spans="1:26" ht="18" customHeight="1" x14ac:dyDescent="0.15">
      <c r="A151" s="595">
        <v>153</v>
      </c>
      <c r="B151" s="596" t="s">
        <v>766</v>
      </c>
      <c r="C151" s="586">
        <v>29</v>
      </c>
      <c r="D151" s="586">
        <v>10</v>
      </c>
      <c r="E151" s="586">
        <v>19</v>
      </c>
      <c r="F151" s="578">
        <v>1</v>
      </c>
      <c r="G151" s="578">
        <v>0</v>
      </c>
      <c r="H151" s="578">
        <v>1</v>
      </c>
      <c r="I151" s="578">
        <v>1</v>
      </c>
      <c r="J151" s="578">
        <v>0</v>
      </c>
      <c r="K151" s="578">
        <v>23</v>
      </c>
      <c r="L151" s="586">
        <v>1</v>
      </c>
      <c r="M151" s="586">
        <v>0</v>
      </c>
      <c r="N151" s="578">
        <v>1</v>
      </c>
      <c r="O151" s="578">
        <v>1</v>
      </c>
      <c r="P151" s="582">
        <v>4</v>
      </c>
      <c r="Q151" s="586">
        <v>0</v>
      </c>
      <c r="R151" s="586">
        <v>4</v>
      </c>
      <c r="S151" s="578">
        <v>1</v>
      </c>
      <c r="T151" s="586">
        <v>0</v>
      </c>
      <c r="U151" s="578">
        <v>3</v>
      </c>
      <c r="V151" s="689">
        <v>0</v>
      </c>
      <c r="W151" s="586">
        <v>33</v>
      </c>
      <c r="X151" s="586">
        <v>10</v>
      </c>
      <c r="Y151" s="587">
        <v>23</v>
      </c>
      <c r="Z151" s="808"/>
    </row>
    <row r="152" spans="1:26" s="598" customFormat="1" x14ac:dyDescent="0.15">
      <c r="A152" s="1144" t="s">
        <v>644</v>
      </c>
      <c r="B152" s="1145"/>
      <c r="C152" s="726">
        <f t="shared" ref="C152:Y152" si="0">SUM(C5:C151)</f>
        <v>5057</v>
      </c>
      <c r="D152" s="727">
        <f t="shared" si="0"/>
        <v>1770</v>
      </c>
      <c r="E152" s="727">
        <f t="shared" si="0"/>
        <v>3287</v>
      </c>
      <c r="F152" s="727">
        <f t="shared" si="0"/>
        <v>144</v>
      </c>
      <c r="G152" s="727">
        <f t="shared" si="0"/>
        <v>3</v>
      </c>
      <c r="H152" s="727">
        <f t="shared" si="0"/>
        <v>188</v>
      </c>
      <c r="I152" s="727">
        <f t="shared" si="0"/>
        <v>100</v>
      </c>
      <c r="J152" s="727">
        <f t="shared" si="0"/>
        <v>63</v>
      </c>
      <c r="K152" s="727">
        <f t="shared" si="0"/>
        <v>3871</v>
      </c>
      <c r="L152" s="727">
        <f t="shared" si="0"/>
        <v>164</v>
      </c>
      <c r="M152" s="727">
        <f t="shared" si="0"/>
        <v>20</v>
      </c>
      <c r="N152" s="727">
        <f t="shared" si="0"/>
        <v>91</v>
      </c>
      <c r="O152" s="809">
        <f t="shared" si="0"/>
        <v>413</v>
      </c>
      <c r="P152" s="726">
        <f t="shared" si="0"/>
        <v>511</v>
      </c>
      <c r="Q152" s="727">
        <f t="shared" si="0"/>
        <v>189</v>
      </c>
      <c r="R152" s="727">
        <f t="shared" si="0"/>
        <v>322</v>
      </c>
      <c r="S152" s="727">
        <f t="shared" si="0"/>
        <v>257</v>
      </c>
      <c r="T152" s="727">
        <f t="shared" si="0"/>
        <v>19</v>
      </c>
      <c r="U152" s="727">
        <f t="shared" si="0"/>
        <v>154</v>
      </c>
      <c r="V152" s="728">
        <f t="shared" si="0"/>
        <v>81</v>
      </c>
      <c r="W152" s="727">
        <f t="shared" si="0"/>
        <v>5568</v>
      </c>
      <c r="X152" s="727">
        <f t="shared" si="0"/>
        <v>1959</v>
      </c>
      <c r="Y152" s="810">
        <f t="shared" si="0"/>
        <v>3609</v>
      </c>
      <c r="Z152" s="597"/>
    </row>
    <row r="153" spans="1:26" x14ac:dyDescent="0.15">
      <c r="C153" s="599"/>
      <c r="D153" s="598"/>
      <c r="E153" s="598"/>
      <c r="F153" s="598"/>
      <c r="G153" s="598"/>
      <c r="H153" s="598"/>
      <c r="I153" s="598"/>
      <c r="J153" s="598"/>
      <c r="K153" s="598"/>
      <c r="L153" s="598"/>
      <c r="M153" s="598"/>
      <c r="N153" s="598"/>
      <c r="O153" s="598"/>
      <c r="P153" s="598"/>
      <c r="Q153" s="598"/>
      <c r="R153" s="598"/>
      <c r="S153" s="598"/>
      <c r="T153" s="598"/>
      <c r="U153" s="598"/>
      <c r="V153" s="598"/>
      <c r="W153" s="598"/>
      <c r="X153" s="598"/>
      <c r="Y153" s="598"/>
    </row>
    <row r="154" spans="1:26" x14ac:dyDescent="0.15">
      <c r="B154" s="600"/>
    </row>
  </sheetData>
  <mergeCells count="24">
    <mergeCell ref="T1:Y1"/>
    <mergeCell ref="A2:A4"/>
    <mergeCell ref="B2:B4"/>
    <mergeCell ref="C2:O2"/>
    <mergeCell ref="P2:V2"/>
    <mergeCell ref="W2:Y3"/>
    <mergeCell ref="F3:F4"/>
    <mergeCell ref="V3:V4"/>
    <mergeCell ref="U3:U4"/>
    <mergeCell ref="T3:T4"/>
    <mergeCell ref="S3:S4"/>
    <mergeCell ref="J3:J4"/>
    <mergeCell ref="I3:I4"/>
    <mergeCell ref="H3:H4"/>
    <mergeCell ref="G3:G4"/>
    <mergeCell ref="Z2:Z4"/>
    <mergeCell ref="C3:E3"/>
    <mergeCell ref="P3:R3"/>
    <mergeCell ref="A152:B152"/>
    <mergeCell ref="O3:O4"/>
    <mergeCell ref="N3:N4"/>
    <mergeCell ref="M3:M4"/>
    <mergeCell ref="L3:L4"/>
    <mergeCell ref="K3:K4"/>
  </mergeCells>
  <phoneticPr fontId="2"/>
  <dataValidations count="1">
    <dataValidation imeMode="halfAlpha" allowBlank="1" showInputMessage="1" showErrorMessage="1" sqref="A153:A65538 IW153:IW65538 SS153:SS65538 ACO153:ACO65538 AMK153:AMK65538 AWG153:AWG65538 BGC153:BGC65538 BPY153:BPY65538 BZU153:BZU65538 CJQ153:CJQ65538 CTM153:CTM65538 DDI153:DDI65538 DNE153:DNE65538 DXA153:DXA65538 EGW153:EGW65538 EQS153:EQS65538 FAO153:FAO65538 FKK153:FKK65538 FUG153:FUG65538 GEC153:GEC65538 GNY153:GNY65538 GXU153:GXU65538 HHQ153:HHQ65538 HRM153:HRM65538 IBI153:IBI65538 ILE153:ILE65538 IVA153:IVA65538 JEW153:JEW65538 JOS153:JOS65538 JYO153:JYO65538 KIK153:KIK65538 KSG153:KSG65538 LCC153:LCC65538 LLY153:LLY65538 LVU153:LVU65538 MFQ153:MFQ65538 MPM153:MPM65538 MZI153:MZI65538 NJE153:NJE65538 NTA153:NTA65538 OCW153:OCW65538 OMS153:OMS65538 OWO153:OWO65538 PGK153:PGK65538 PQG153:PQG65538 QAC153:QAC65538 QJY153:QJY65538 QTU153:QTU65538 RDQ153:RDQ65538 RNM153:RNM65538 RXI153:RXI65538 SHE153:SHE65538 SRA153:SRA65538 TAW153:TAW65538 TKS153:TKS65538 TUO153:TUO65538 UEK153:UEK65538 UOG153:UOG65538 UYC153:UYC65538 VHY153:VHY65538 VRU153:VRU65538 WBQ153:WBQ65538 WLM153:WLM65538 WVI153:WVI65538 A65689:A131074 IW65689:IW131074 SS65689:SS131074 ACO65689:ACO131074 AMK65689:AMK131074 AWG65689:AWG131074 BGC65689:BGC131074 BPY65689:BPY131074 BZU65689:BZU131074 CJQ65689:CJQ131074 CTM65689:CTM131074 DDI65689:DDI131074 DNE65689:DNE131074 DXA65689:DXA131074 EGW65689:EGW131074 EQS65689:EQS131074 FAO65689:FAO131074 FKK65689:FKK131074 FUG65689:FUG131074 GEC65689:GEC131074 GNY65689:GNY131074 GXU65689:GXU131074 HHQ65689:HHQ131074 HRM65689:HRM131074 IBI65689:IBI131074 ILE65689:ILE131074 IVA65689:IVA131074 JEW65689:JEW131074 JOS65689:JOS131074 JYO65689:JYO131074 KIK65689:KIK131074 KSG65689:KSG131074 LCC65689:LCC131074 LLY65689:LLY131074 LVU65689:LVU131074 MFQ65689:MFQ131074 MPM65689:MPM131074 MZI65689:MZI131074 NJE65689:NJE131074 NTA65689:NTA131074 OCW65689:OCW131074 OMS65689:OMS131074 OWO65689:OWO131074 PGK65689:PGK131074 PQG65689:PQG131074 QAC65689:QAC131074 QJY65689:QJY131074 QTU65689:QTU131074 RDQ65689:RDQ131074 RNM65689:RNM131074 RXI65689:RXI131074 SHE65689:SHE131074 SRA65689:SRA131074 TAW65689:TAW131074 TKS65689:TKS131074 TUO65689:TUO131074 UEK65689:UEK131074 UOG65689:UOG131074 UYC65689:UYC131074 VHY65689:VHY131074 VRU65689:VRU131074 WBQ65689:WBQ131074 WLM65689:WLM131074 WVI65689:WVI131074 A131225:A196610 IW131225:IW196610 SS131225:SS196610 ACO131225:ACO196610 AMK131225:AMK196610 AWG131225:AWG196610 BGC131225:BGC196610 BPY131225:BPY196610 BZU131225:BZU196610 CJQ131225:CJQ196610 CTM131225:CTM196610 DDI131225:DDI196610 DNE131225:DNE196610 DXA131225:DXA196610 EGW131225:EGW196610 EQS131225:EQS196610 FAO131225:FAO196610 FKK131225:FKK196610 FUG131225:FUG196610 GEC131225:GEC196610 GNY131225:GNY196610 GXU131225:GXU196610 HHQ131225:HHQ196610 HRM131225:HRM196610 IBI131225:IBI196610 ILE131225:ILE196610 IVA131225:IVA196610 JEW131225:JEW196610 JOS131225:JOS196610 JYO131225:JYO196610 KIK131225:KIK196610 KSG131225:KSG196610 LCC131225:LCC196610 LLY131225:LLY196610 LVU131225:LVU196610 MFQ131225:MFQ196610 MPM131225:MPM196610 MZI131225:MZI196610 NJE131225:NJE196610 NTA131225:NTA196610 OCW131225:OCW196610 OMS131225:OMS196610 OWO131225:OWO196610 PGK131225:PGK196610 PQG131225:PQG196610 QAC131225:QAC196610 QJY131225:QJY196610 QTU131225:QTU196610 RDQ131225:RDQ196610 RNM131225:RNM196610 RXI131225:RXI196610 SHE131225:SHE196610 SRA131225:SRA196610 TAW131225:TAW196610 TKS131225:TKS196610 TUO131225:TUO196610 UEK131225:UEK196610 UOG131225:UOG196610 UYC131225:UYC196610 VHY131225:VHY196610 VRU131225:VRU196610 WBQ131225:WBQ196610 WLM131225:WLM196610 WVI131225:WVI196610 A196761:A262146 IW196761:IW262146 SS196761:SS262146 ACO196761:ACO262146 AMK196761:AMK262146 AWG196761:AWG262146 BGC196761:BGC262146 BPY196761:BPY262146 BZU196761:BZU262146 CJQ196761:CJQ262146 CTM196761:CTM262146 DDI196761:DDI262146 DNE196761:DNE262146 DXA196761:DXA262146 EGW196761:EGW262146 EQS196761:EQS262146 FAO196761:FAO262146 FKK196761:FKK262146 FUG196761:FUG262146 GEC196761:GEC262146 GNY196761:GNY262146 GXU196761:GXU262146 HHQ196761:HHQ262146 HRM196761:HRM262146 IBI196761:IBI262146 ILE196761:ILE262146 IVA196761:IVA262146 JEW196761:JEW262146 JOS196761:JOS262146 JYO196761:JYO262146 KIK196761:KIK262146 KSG196761:KSG262146 LCC196761:LCC262146 LLY196761:LLY262146 LVU196761:LVU262146 MFQ196761:MFQ262146 MPM196761:MPM262146 MZI196761:MZI262146 NJE196761:NJE262146 NTA196761:NTA262146 OCW196761:OCW262146 OMS196761:OMS262146 OWO196761:OWO262146 PGK196761:PGK262146 PQG196761:PQG262146 QAC196761:QAC262146 QJY196761:QJY262146 QTU196761:QTU262146 RDQ196761:RDQ262146 RNM196761:RNM262146 RXI196761:RXI262146 SHE196761:SHE262146 SRA196761:SRA262146 TAW196761:TAW262146 TKS196761:TKS262146 TUO196761:TUO262146 UEK196761:UEK262146 UOG196761:UOG262146 UYC196761:UYC262146 VHY196761:VHY262146 VRU196761:VRU262146 WBQ196761:WBQ262146 WLM196761:WLM262146 WVI196761:WVI262146 A262297:A327682 IW262297:IW327682 SS262297:SS327682 ACO262297:ACO327682 AMK262297:AMK327682 AWG262297:AWG327682 BGC262297:BGC327682 BPY262297:BPY327682 BZU262297:BZU327682 CJQ262297:CJQ327682 CTM262297:CTM327682 DDI262297:DDI327682 DNE262297:DNE327682 DXA262297:DXA327682 EGW262297:EGW327682 EQS262297:EQS327682 FAO262297:FAO327682 FKK262297:FKK327682 FUG262297:FUG327682 GEC262297:GEC327682 GNY262297:GNY327682 GXU262297:GXU327682 HHQ262297:HHQ327682 HRM262297:HRM327682 IBI262297:IBI327682 ILE262297:ILE327682 IVA262297:IVA327682 JEW262297:JEW327682 JOS262297:JOS327682 JYO262297:JYO327682 KIK262297:KIK327682 KSG262297:KSG327682 LCC262297:LCC327682 LLY262297:LLY327682 LVU262297:LVU327682 MFQ262297:MFQ327682 MPM262297:MPM327682 MZI262297:MZI327682 NJE262297:NJE327682 NTA262297:NTA327682 OCW262297:OCW327682 OMS262297:OMS327682 OWO262297:OWO327682 PGK262297:PGK327682 PQG262297:PQG327682 QAC262297:QAC327682 QJY262297:QJY327682 QTU262297:QTU327682 RDQ262297:RDQ327682 RNM262297:RNM327682 RXI262297:RXI327682 SHE262297:SHE327682 SRA262297:SRA327682 TAW262297:TAW327682 TKS262297:TKS327682 TUO262297:TUO327682 UEK262297:UEK327682 UOG262297:UOG327682 UYC262297:UYC327682 VHY262297:VHY327682 VRU262297:VRU327682 WBQ262297:WBQ327682 WLM262297:WLM327682 WVI262297:WVI327682 A327833:A393218 IW327833:IW393218 SS327833:SS393218 ACO327833:ACO393218 AMK327833:AMK393218 AWG327833:AWG393218 BGC327833:BGC393218 BPY327833:BPY393218 BZU327833:BZU393218 CJQ327833:CJQ393218 CTM327833:CTM393218 DDI327833:DDI393218 DNE327833:DNE393218 DXA327833:DXA393218 EGW327833:EGW393218 EQS327833:EQS393218 FAO327833:FAO393218 FKK327833:FKK393218 FUG327833:FUG393218 GEC327833:GEC393218 GNY327833:GNY393218 GXU327833:GXU393218 HHQ327833:HHQ393218 HRM327833:HRM393218 IBI327833:IBI393218 ILE327833:ILE393218 IVA327833:IVA393218 JEW327833:JEW393218 JOS327833:JOS393218 JYO327833:JYO393218 KIK327833:KIK393218 KSG327833:KSG393218 LCC327833:LCC393218 LLY327833:LLY393218 LVU327833:LVU393218 MFQ327833:MFQ393218 MPM327833:MPM393218 MZI327833:MZI393218 NJE327833:NJE393218 NTA327833:NTA393218 OCW327833:OCW393218 OMS327833:OMS393218 OWO327833:OWO393218 PGK327833:PGK393218 PQG327833:PQG393218 QAC327833:QAC393218 QJY327833:QJY393218 QTU327833:QTU393218 RDQ327833:RDQ393218 RNM327833:RNM393218 RXI327833:RXI393218 SHE327833:SHE393218 SRA327833:SRA393218 TAW327833:TAW393218 TKS327833:TKS393218 TUO327833:TUO393218 UEK327833:UEK393218 UOG327833:UOG393218 UYC327833:UYC393218 VHY327833:VHY393218 VRU327833:VRU393218 WBQ327833:WBQ393218 WLM327833:WLM393218 WVI327833:WVI393218 A393369:A458754 IW393369:IW458754 SS393369:SS458754 ACO393369:ACO458754 AMK393369:AMK458754 AWG393369:AWG458754 BGC393369:BGC458754 BPY393369:BPY458754 BZU393369:BZU458754 CJQ393369:CJQ458754 CTM393369:CTM458754 DDI393369:DDI458754 DNE393369:DNE458754 DXA393369:DXA458754 EGW393369:EGW458754 EQS393369:EQS458754 FAO393369:FAO458754 FKK393369:FKK458754 FUG393369:FUG458754 GEC393369:GEC458754 GNY393369:GNY458754 GXU393369:GXU458754 HHQ393369:HHQ458754 HRM393369:HRM458754 IBI393369:IBI458754 ILE393369:ILE458754 IVA393369:IVA458754 JEW393369:JEW458754 JOS393369:JOS458754 JYO393369:JYO458754 KIK393369:KIK458754 KSG393369:KSG458754 LCC393369:LCC458754 LLY393369:LLY458754 LVU393369:LVU458754 MFQ393369:MFQ458754 MPM393369:MPM458754 MZI393369:MZI458754 NJE393369:NJE458754 NTA393369:NTA458754 OCW393369:OCW458754 OMS393369:OMS458754 OWO393369:OWO458754 PGK393369:PGK458754 PQG393369:PQG458754 QAC393369:QAC458754 QJY393369:QJY458754 QTU393369:QTU458754 RDQ393369:RDQ458754 RNM393369:RNM458754 RXI393369:RXI458754 SHE393369:SHE458754 SRA393369:SRA458754 TAW393369:TAW458754 TKS393369:TKS458754 TUO393369:TUO458754 UEK393369:UEK458754 UOG393369:UOG458754 UYC393369:UYC458754 VHY393369:VHY458754 VRU393369:VRU458754 WBQ393369:WBQ458754 WLM393369:WLM458754 WVI393369:WVI458754 A458905:A524290 IW458905:IW524290 SS458905:SS524290 ACO458905:ACO524290 AMK458905:AMK524290 AWG458905:AWG524290 BGC458905:BGC524290 BPY458905:BPY524290 BZU458905:BZU524290 CJQ458905:CJQ524290 CTM458905:CTM524290 DDI458905:DDI524290 DNE458905:DNE524290 DXA458905:DXA524290 EGW458905:EGW524290 EQS458905:EQS524290 FAO458905:FAO524290 FKK458905:FKK524290 FUG458905:FUG524290 GEC458905:GEC524290 GNY458905:GNY524290 GXU458905:GXU524290 HHQ458905:HHQ524290 HRM458905:HRM524290 IBI458905:IBI524290 ILE458905:ILE524290 IVA458905:IVA524290 JEW458905:JEW524290 JOS458905:JOS524290 JYO458905:JYO524290 KIK458905:KIK524290 KSG458905:KSG524290 LCC458905:LCC524290 LLY458905:LLY524290 LVU458905:LVU524290 MFQ458905:MFQ524290 MPM458905:MPM524290 MZI458905:MZI524290 NJE458905:NJE524290 NTA458905:NTA524290 OCW458905:OCW524290 OMS458905:OMS524290 OWO458905:OWO524290 PGK458905:PGK524290 PQG458905:PQG524290 QAC458905:QAC524290 QJY458905:QJY524290 QTU458905:QTU524290 RDQ458905:RDQ524290 RNM458905:RNM524290 RXI458905:RXI524290 SHE458905:SHE524290 SRA458905:SRA524290 TAW458905:TAW524290 TKS458905:TKS524290 TUO458905:TUO524290 UEK458905:UEK524290 UOG458905:UOG524290 UYC458905:UYC524290 VHY458905:VHY524290 VRU458905:VRU524290 WBQ458905:WBQ524290 WLM458905:WLM524290 WVI458905:WVI524290 A524441:A589826 IW524441:IW589826 SS524441:SS589826 ACO524441:ACO589826 AMK524441:AMK589826 AWG524441:AWG589826 BGC524441:BGC589826 BPY524441:BPY589826 BZU524441:BZU589826 CJQ524441:CJQ589826 CTM524441:CTM589826 DDI524441:DDI589826 DNE524441:DNE589826 DXA524441:DXA589826 EGW524441:EGW589826 EQS524441:EQS589826 FAO524441:FAO589826 FKK524441:FKK589826 FUG524441:FUG589826 GEC524441:GEC589826 GNY524441:GNY589826 GXU524441:GXU589826 HHQ524441:HHQ589826 HRM524441:HRM589826 IBI524441:IBI589826 ILE524441:ILE589826 IVA524441:IVA589826 JEW524441:JEW589826 JOS524441:JOS589826 JYO524441:JYO589826 KIK524441:KIK589826 KSG524441:KSG589826 LCC524441:LCC589826 LLY524441:LLY589826 LVU524441:LVU589826 MFQ524441:MFQ589826 MPM524441:MPM589826 MZI524441:MZI589826 NJE524441:NJE589826 NTA524441:NTA589826 OCW524441:OCW589826 OMS524441:OMS589826 OWO524441:OWO589826 PGK524441:PGK589826 PQG524441:PQG589826 QAC524441:QAC589826 QJY524441:QJY589826 QTU524441:QTU589826 RDQ524441:RDQ589826 RNM524441:RNM589826 RXI524441:RXI589826 SHE524441:SHE589826 SRA524441:SRA589826 TAW524441:TAW589826 TKS524441:TKS589826 TUO524441:TUO589826 UEK524441:UEK589826 UOG524441:UOG589826 UYC524441:UYC589826 VHY524441:VHY589826 VRU524441:VRU589826 WBQ524441:WBQ589826 WLM524441:WLM589826 WVI524441:WVI589826 A589977:A655362 IW589977:IW655362 SS589977:SS655362 ACO589977:ACO655362 AMK589977:AMK655362 AWG589977:AWG655362 BGC589977:BGC655362 BPY589977:BPY655362 BZU589977:BZU655362 CJQ589977:CJQ655362 CTM589977:CTM655362 DDI589977:DDI655362 DNE589977:DNE655362 DXA589977:DXA655362 EGW589977:EGW655362 EQS589977:EQS655362 FAO589977:FAO655362 FKK589977:FKK655362 FUG589977:FUG655362 GEC589977:GEC655362 GNY589977:GNY655362 GXU589977:GXU655362 HHQ589977:HHQ655362 HRM589977:HRM655362 IBI589977:IBI655362 ILE589977:ILE655362 IVA589977:IVA655362 JEW589977:JEW655362 JOS589977:JOS655362 JYO589977:JYO655362 KIK589977:KIK655362 KSG589977:KSG655362 LCC589977:LCC655362 LLY589977:LLY655362 LVU589977:LVU655362 MFQ589977:MFQ655362 MPM589977:MPM655362 MZI589977:MZI655362 NJE589977:NJE655362 NTA589977:NTA655362 OCW589977:OCW655362 OMS589977:OMS655362 OWO589977:OWO655362 PGK589977:PGK655362 PQG589977:PQG655362 QAC589977:QAC655362 QJY589977:QJY655362 QTU589977:QTU655362 RDQ589977:RDQ655362 RNM589977:RNM655362 RXI589977:RXI655362 SHE589977:SHE655362 SRA589977:SRA655362 TAW589977:TAW655362 TKS589977:TKS655362 TUO589977:TUO655362 UEK589977:UEK655362 UOG589977:UOG655362 UYC589977:UYC655362 VHY589977:VHY655362 VRU589977:VRU655362 WBQ589977:WBQ655362 WLM589977:WLM655362 WVI589977:WVI655362 A655513:A720898 IW655513:IW720898 SS655513:SS720898 ACO655513:ACO720898 AMK655513:AMK720898 AWG655513:AWG720898 BGC655513:BGC720898 BPY655513:BPY720898 BZU655513:BZU720898 CJQ655513:CJQ720898 CTM655513:CTM720898 DDI655513:DDI720898 DNE655513:DNE720898 DXA655513:DXA720898 EGW655513:EGW720898 EQS655513:EQS720898 FAO655513:FAO720898 FKK655513:FKK720898 FUG655513:FUG720898 GEC655513:GEC720898 GNY655513:GNY720898 GXU655513:GXU720898 HHQ655513:HHQ720898 HRM655513:HRM720898 IBI655513:IBI720898 ILE655513:ILE720898 IVA655513:IVA720898 JEW655513:JEW720898 JOS655513:JOS720898 JYO655513:JYO720898 KIK655513:KIK720898 KSG655513:KSG720898 LCC655513:LCC720898 LLY655513:LLY720898 LVU655513:LVU720898 MFQ655513:MFQ720898 MPM655513:MPM720898 MZI655513:MZI720898 NJE655513:NJE720898 NTA655513:NTA720898 OCW655513:OCW720898 OMS655513:OMS720898 OWO655513:OWO720898 PGK655513:PGK720898 PQG655513:PQG720898 QAC655513:QAC720898 QJY655513:QJY720898 QTU655513:QTU720898 RDQ655513:RDQ720898 RNM655513:RNM720898 RXI655513:RXI720898 SHE655513:SHE720898 SRA655513:SRA720898 TAW655513:TAW720898 TKS655513:TKS720898 TUO655513:TUO720898 UEK655513:UEK720898 UOG655513:UOG720898 UYC655513:UYC720898 VHY655513:VHY720898 VRU655513:VRU720898 WBQ655513:WBQ720898 WLM655513:WLM720898 WVI655513:WVI720898 A721049:A786434 IW721049:IW786434 SS721049:SS786434 ACO721049:ACO786434 AMK721049:AMK786434 AWG721049:AWG786434 BGC721049:BGC786434 BPY721049:BPY786434 BZU721049:BZU786434 CJQ721049:CJQ786434 CTM721049:CTM786434 DDI721049:DDI786434 DNE721049:DNE786434 DXA721049:DXA786434 EGW721049:EGW786434 EQS721049:EQS786434 FAO721049:FAO786434 FKK721049:FKK786434 FUG721049:FUG786434 GEC721049:GEC786434 GNY721049:GNY786434 GXU721049:GXU786434 HHQ721049:HHQ786434 HRM721049:HRM786434 IBI721049:IBI786434 ILE721049:ILE786434 IVA721049:IVA786434 JEW721049:JEW786434 JOS721049:JOS786434 JYO721049:JYO786434 KIK721049:KIK786434 KSG721049:KSG786434 LCC721049:LCC786434 LLY721049:LLY786434 LVU721049:LVU786434 MFQ721049:MFQ786434 MPM721049:MPM786434 MZI721049:MZI786434 NJE721049:NJE786434 NTA721049:NTA786434 OCW721049:OCW786434 OMS721049:OMS786434 OWO721049:OWO786434 PGK721049:PGK786434 PQG721049:PQG786434 QAC721049:QAC786434 QJY721049:QJY786434 QTU721049:QTU786434 RDQ721049:RDQ786434 RNM721049:RNM786434 RXI721049:RXI786434 SHE721049:SHE786434 SRA721049:SRA786434 TAW721049:TAW786434 TKS721049:TKS786434 TUO721049:TUO786434 UEK721049:UEK786434 UOG721049:UOG786434 UYC721049:UYC786434 VHY721049:VHY786434 VRU721049:VRU786434 WBQ721049:WBQ786434 WLM721049:WLM786434 WVI721049:WVI786434 A786585:A851970 IW786585:IW851970 SS786585:SS851970 ACO786585:ACO851970 AMK786585:AMK851970 AWG786585:AWG851970 BGC786585:BGC851970 BPY786585:BPY851970 BZU786585:BZU851970 CJQ786585:CJQ851970 CTM786585:CTM851970 DDI786585:DDI851970 DNE786585:DNE851970 DXA786585:DXA851970 EGW786585:EGW851970 EQS786585:EQS851970 FAO786585:FAO851970 FKK786585:FKK851970 FUG786585:FUG851970 GEC786585:GEC851970 GNY786585:GNY851970 GXU786585:GXU851970 HHQ786585:HHQ851970 HRM786585:HRM851970 IBI786585:IBI851970 ILE786585:ILE851970 IVA786585:IVA851970 JEW786585:JEW851970 JOS786585:JOS851970 JYO786585:JYO851970 KIK786585:KIK851970 KSG786585:KSG851970 LCC786585:LCC851970 LLY786585:LLY851970 LVU786585:LVU851970 MFQ786585:MFQ851970 MPM786585:MPM851970 MZI786585:MZI851970 NJE786585:NJE851970 NTA786585:NTA851970 OCW786585:OCW851970 OMS786585:OMS851970 OWO786585:OWO851970 PGK786585:PGK851970 PQG786585:PQG851970 QAC786585:QAC851970 QJY786585:QJY851970 QTU786585:QTU851970 RDQ786585:RDQ851970 RNM786585:RNM851970 RXI786585:RXI851970 SHE786585:SHE851970 SRA786585:SRA851970 TAW786585:TAW851970 TKS786585:TKS851970 TUO786585:TUO851970 UEK786585:UEK851970 UOG786585:UOG851970 UYC786585:UYC851970 VHY786585:VHY851970 VRU786585:VRU851970 WBQ786585:WBQ851970 WLM786585:WLM851970 WVI786585:WVI851970 A852121:A917506 IW852121:IW917506 SS852121:SS917506 ACO852121:ACO917506 AMK852121:AMK917506 AWG852121:AWG917506 BGC852121:BGC917506 BPY852121:BPY917506 BZU852121:BZU917506 CJQ852121:CJQ917506 CTM852121:CTM917506 DDI852121:DDI917506 DNE852121:DNE917506 DXA852121:DXA917506 EGW852121:EGW917506 EQS852121:EQS917506 FAO852121:FAO917506 FKK852121:FKK917506 FUG852121:FUG917506 GEC852121:GEC917506 GNY852121:GNY917506 GXU852121:GXU917506 HHQ852121:HHQ917506 HRM852121:HRM917506 IBI852121:IBI917506 ILE852121:ILE917506 IVA852121:IVA917506 JEW852121:JEW917506 JOS852121:JOS917506 JYO852121:JYO917506 KIK852121:KIK917506 KSG852121:KSG917506 LCC852121:LCC917506 LLY852121:LLY917506 LVU852121:LVU917506 MFQ852121:MFQ917506 MPM852121:MPM917506 MZI852121:MZI917506 NJE852121:NJE917506 NTA852121:NTA917506 OCW852121:OCW917506 OMS852121:OMS917506 OWO852121:OWO917506 PGK852121:PGK917506 PQG852121:PQG917506 QAC852121:QAC917506 QJY852121:QJY917506 QTU852121:QTU917506 RDQ852121:RDQ917506 RNM852121:RNM917506 RXI852121:RXI917506 SHE852121:SHE917506 SRA852121:SRA917506 TAW852121:TAW917506 TKS852121:TKS917506 TUO852121:TUO917506 UEK852121:UEK917506 UOG852121:UOG917506 UYC852121:UYC917506 VHY852121:VHY917506 VRU852121:VRU917506 WBQ852121:WBQ917506 WLM852121:WLM917506 WVI852121:WVI917506 A917657:A983042 IW917657:IW983042 SS917657:SS983042 ACO917657:ACO983042 AMK917657:AMK983042 AWG917657:AWG983042 BGC917657:BGC983042 BPY917657:BPY983042 BZU917657:BZU983042 CJQ917657:CJQ983042 CTM917657:CTM983042 DDI917657:DDI983042 DNE917657:DNE983042 DXA917657:DXA983042 EGW917657:EGW983042 EQS917657:EQS983042 FAO917657:FAO983042 FKK917657:FKK983042 FUG917657:FUG983042 GEC917657:GEC983042 GNY917657:GNY983042 GXU917657:GXU983042 HHQ917657:HHQ983042 HRM917657:HRM983042 IBI917657:IBI983042 ILE917657:ILE983042 IVA917657:IVA983042 JEW917657:JEW983042 JOS917657:JOS983042 JYO917657:JYO983042 KIK917657:KIK983042 KSG917657:KSG983042 LCC917657:LCC983042 LLY917657:LLY983042 LVU917657:LVU983042 MFQ917657:MFQ983042 MPM917657:MPM983042 MZI917657:MZI983042 NJE917657:NJE983042 NTA917657:NTA983042 OCW917657:OCW983042 OMS917657:OMS983042 OWO917657:OWO983042 PGK917657:PGK983042 PQG917657:PQG983042 QAC917657:QAC983042 QJY917657:QJY983042 QTU917657:QTU983042 RDQ917657:RDQ983042 RNM917657:RNM983042 RXI917657:RXI983042 SHE917657:SHE983042 SRA917657:SRA983042 TAW917657:TAW983042 TKS917657:TKS983042 TUO917657:TUO983042 UEK917657:UEK983042 UOG917657:UOG983042 UYC917657:UYC983042 VHY917657:VHY983042 VRU917657:VRU983042 WBQ917657:WBQ983042 WLM917657:WLM983042 WVI917657:WVI983042 A983193:A1048576 IW983193:IW1048576 SS983193:SS1048576 ACO983193:ACO1048576 AMK983193:AMK1048576 AWG983193:AWG1048576 BGC983193:BGC1048576 BPY983193:BPY1048576 BZU983193:BZU1048576 CJQ983193:CJQ1048576 CTM983193:CTM1048576 DDI983193:DDI1048576 DNE983193:DNE1048576 DXA983193:DXA1048576 EGW983193:EGW1048576 EQS983193:EQS1048576 FAO983193:FAO1048576 FKK983193:FKK1048576 FUG983193:FUG1048576 GEC983193:GEC1048576 GNY983193:GNY1048576 GXU983193:GXU1048576 HHQ983193:HHQ1048576 HRM983193:HRM1048576 IBI983193:IBI1048576 ILE983193:ILE1048576 IVA983193:IVA1048576 JEW983193:JEW1048576 JOS983193:JOS1048576 JYO983193:JYO1048576 KIK983193:KIK1048576 KSG983193:KSG1048576 LCC983193:LCC1048576 LLY983193:LLY1048576 LVU983193:LVU1048576 MFQ983193:MFQ1048576 MPM983193:MPM1048576 MZI983193:MZI1048576 NJE983193:NJE1048576 NTA983193:NTA1048576 OCW983193:OCW1048576 OMS983193:OMS1048576 OWO983193:OWO1048576 PGK983193:PGK1048576 PQG983193:PQG1048576 QAC983193:QAC1048576 QJY983193:QJY1048576 QTU983193:QTU1048576 RDQ983193:RDQ1048576 RNM983193:RNM1048576 RXI983193:RXI1048576 SHE983193:SHE1048576 SRA983193:SRA1048576 TAW983193:TAW1048576 TKS983193:TKS1048576 TUO983193:TUO1048576 UEK983193:UEK1048576 UOG983193:UOG1048576 UYC983193:UYC1048576 VHY983193:VHY1048576 VRU983193:VRU1048576 WBQ983193:WBQ1048576 WLM983193:WLM1048576 WVI983193:WVI1048576 A1:A2 IW1:IW2 SS1:SS2 ACO1:ACO2 AMK1:AMK2 AWG1:AWG2 BGC1:BGC2 BPY1:BPY2 BZU1:BZU2 CJQ1:CJQ2 CTM1:CTM2 DDI1:DDI2 DNE1:DNE2 DXA1:DXA2 EGW1:EGW2 EQS1:EQS2 FAO1:FAO2 FKK1:FKK2 FUG1:FUG2 GEC1:GEC2 GNY1:GNY2 GXU1:GXU2 HHQ1:HHQ2 HRM1:HRM2 IBI1:IBI2 ILE1:ILE2 IVA1:IVA2 JEW1:JEW2 JOS1:JOS2 JYO1:JYO2 KIK1:KIK2 KSG1:KSG2 LCC1:LCC2 LLY1:LLY2 LVU1:LVU2 MFQ1:MFQ2 MPM1:MPM2 MZI1:MZI2 NJE1:NJE2 NTA1:NTA2 OCW1:OCW2 OMS1:OMS2 OWO1:OWO2 PGK1:PGK2 PQG1:PQG2 QAC1:QAC2 QJY1:QJY2 QTU1:QTU2 RDQ1:RDQ2 RNM1:RNM2 RXI1:RXI2 SHE1:SHE2 SRA1:SRA2 TAW1:TAW2 TKS1:TKS2 TUO1:TUO2 UEK1:UEK2 UOG1:UOG2 UYC1:UYC2 VHY1:VHY2 VRU1:VRU2 WBQ1:WBQ2 WLM1:WLM2 WVI1:WVI2 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A65541:A65687 IW65541:IW65687 SS65541:SS65687 ACO65541:ACO65687 AMK65541:AMK65687 AWG65541:AWG65687 BGC65541:BGC65687 BPY65541:BPY65687 BZU65541:BZU65687 CJQ65541:CJQ65687 CTM65541:CTM65687 DDI65541:DDI65687 DNE65541:DNE65687 DXA65541:DXA65687 EGW65541:EGW65687 EQS65541:EQS65687 FAO65541:FAO65687 FKK65541:FKK65687 FUG65541:FUG65687 GEC65541:GEC65687 GNY65541:GNY65687 GXU65541:GXU65687 HHQ65541:HHQ65687 HRM65541:HRM65687 IBI65541:IBI65687 ILE65541:ILE65687 IVA65541:IVA65687 JEW65541:JEW65687 JOS65541:JOS65687 JYO65541:JYO65687 KIK65541:KIK65687 KSG65541:KSG65687 LCC65541:LCC65687 LLY65541:LLY65687 LVU65541:LVU65687 MFQ65541:MFQ65687 MPM65541:MPM65687 MZI65541:MZI65687 NJE65541:NJE65687 NTA65541:NTA65687 OCW65541:OCW65687 OMS65541:OMS65687 OWO65541:OWO65687 PGK65541:PGK65687 PQG65541:PQG65687 QAC65541:QAC65687 QJY65541:QJY65687 QTU65541:QTU65687 RDQ65541:RDQ65687 RNM65541:RNM65687 RXI65541:RXI65687 SHE65541:SHE65687 SRA65541:SRA65687 TAW65541:TAW65687 TKS65541:TKS65687 TUO65541:TUO65687 UEK65541:UEK65687 UOG65541:UOG65687 UYC65541:UYC65687 VHY65541:VHY65687 VRU65541:VRU65687 WBQ65541:WBQ65687 WLM65541:WLM65687 WVI65541:WVI65687 A131077:A131223 IW131077:IW131223 SS131077:SS131223 ACO131077:ACO131223 AMK131077:AMK131223 AWG131077:AWG131223 BGC131077:BGC131223 BPY131077:BPY131223 BZU131077:BZU131223 CJQ131077:CJQ131223 CTM131077:CTM131223 DDI131077:DDI131223 DNE131077:DNE131223 DXA131077:DXA131223 EGW131077:EGW131223 EQS131077:EQS131223 FAO131077:FAO131223 FKK131077:FKK131223 FUG131077:FUG131223 GEC131077:GEC131223 GNY131077:GNY131223 GXU131077:GXU131223 HHQ131077:HHQ131223 HRM131077:HRM131223 IBI131077:IBI131223 ILE131077:ILE131223 IVA131077:IVA131223 JEW131077:JEW131223 JOS131077:JOS131223 JYO131077:JYO131223 KIK131077:KIK131223 KSG131077:KSG131223 LCC131077:LCC131223 LLY131077:LLY131223 LVU131077:LVU131223 MFQ131077:MFQ131223 MPM131077:MPM131223 MZI131077:MZI131223 NJE131077:NJE131223 NTA131077:NTA131223 OCW131077:OCW131223 OMS131077:OMS131223 OWO131077:OWO131223 PGK131077:PGK131223 PQG131077:PQG131223 QAC131077:QAC131223 QJY131077:QJY131223 QTU131077:QTU131223 RDQ131077:RDQ131223 RNM131077:RNM131223 RXI131077:RXI131223 SHE131077:SHE131223 SRA131077:SRA131223 TAW131077:TAW131223 TKS131077:TKS131223 TUO131077:TUO131223 UEK131077:UEK131223 UOG131077:UOG131223 UYC131077:UYC131223 VHY131077:VHY131223 VRU131077:VRU131223 WBQ131077:WBQ131223 WLM131077:WLM131223 WVI131077:WVI131223 A196613:A196759 IW196613:IW196759 SS196613:SS196759 ACO196613:ACO196759 AMK196613:AMK196759 AWG196613:AWG196759 BGC196613:BGC196759 BPY196613:BPY196759 BZU196613:BZU196759 CJQ196613:CJQ196759 CTM196613:CTM196759 DDI196613:DDI196759 DNE196613:DNE196759 DXA196613:DXA196759 EGW196613:EGW196759 EQS196613:EQS196759 FAO196613:FAO196759 FKK196613:FKK196759 FUG196613:FUG196759 GEC196613:GEC196759 GNY196613:GNY196759 GXU196613:GXU196759 HHQ196613:HHQ196759 HRM196613:HRM196759 IBI196613:IBI196759 ILE196613:ILE196759 IVA196613:IVA196759 JEW196613:JEW196759 JOS196613:JOS196759 JYO196613:JYO196759 KIK196613:KIK196759 KSG196613:KSG196759 LCC196613:LCC196759 LLY196613:LLY196759 LVU196613:LVU196759 MFQ196613:MFQ196759 MPM196613:MPM196759 MZI196613:MZI196759 NJE196613:NJE196759 NTA196613:NTA196759 OCW196613:OCW196759 OMS196613:OMS196759 OWO196613:OWO196759 PGK196613:PGK196759 PQG196613:PQG196759 QAC196613:QAC196759 QJY196613:QJY196759 QTU196613:QTU196759 RDQ196613:RDQ196759 RNM196613:RNM196759 RXI196613:RXI196759 SHE196613:SHE196759 SRA196613:SRA196759 TAW196613:TAW196759 TKS196613:TKS196759 TUO196613:TUO196759 UEK196613:UEK196759 UOG196613:UOG196759 UYC196613:UYC196759 VHY196613:VHY196759 VRU196613:VRU196759 WBQ196613:WBQ196759 WLM196613:WLM196759 WVI196613:WVI196759 A262149:A262295 IW262149:IW262295 SS262149:SS262295 ACO262149:ACO262295 AMK262149:AMK262295 AWG262149:AWG262295 BGC262149:BGC262295 BPY262149:BPY262295 BZU262149:BZU262295 CJQ262149:CJQ262295 CTM262149:CTM262295 DDI262149:DDI262295 DNE262149:DNE262295 DXA262149:DXA262295 EGW262149:EGW262295 EQS262149:EQS262295 FAO262149:FAO262295 FKK262149:FKK262295 FUG262149:FUG262295 GEC262149:GEC262295 GNY262149:GNY262295 GXU262149:GXU262295 HHQ262149:HHQ262295 HRM262149:HRM262295 IBI262149:IBI262295 ILE262149:ILE262295 IVA262149:IVA262295 JEW262149:JEW262295 JOS262149:JOS262295 JYO262149:JYO262295 KIK262149:KIK262295 KSG262149:KSG262295 LCC262149:LCC262295 LLY262149:LLY262295 LVU262149:LVU262295 MFQ262149:MFQ262295 MPM262149:MPM262295 MZI262149:MZI262295 NJE262149:NJE262295 NTA262149:NTA262295 OCW262149:OCW262295 OMS262149:OMS262295 OWO262149:OWO262295 PGK262149:PGK262295 PQG262149:PQG262295 QAC262149:QAC262295 QJY262149:QJY262295 QTU262149:QTU262295 RDQ262149:RDQ262295 RNM262149:RNM262295 RXI262149:RXI262295 SHE262149:SHE262295 SRA262149:SRA262295 TAW262149:TAW262295 TKS262149:TKS262295 TUO262149:TUO262295 UEK262149:UEK262295 UOG262149:UOG262295 UYC262149:UYC262295 VHY262149:VHY262295 VRU262149:VRU262295 WBQ262149:WBQ262295 WLM262149:WLM262295 WVI262149:WVI262295 A327685:A327831 IW327685:IW327831 SS327685:SS327831 ACO327685:ACO327831 AMK327685:AMK327831 AWG327685:AWG327831 BGC327685:BGC327831 BPY327685:BPY327831 BZU327685:BZU327831 CJQ327685:CJQ327831 CTM327685:CTM327831 DDI327685:DDI327831 DNE327685:DNE327831 DXA327685:DXA327831 EGW327685:EGW327831 EQS327685:EQS327831 FAO327685:FAO327831 FKK327685:FKK327831 FUG327685:FUG327831 GEC327685:GEC327831 GNY327685:GNY327831 GXU327685:GXU327831 HHQ327685:HHQ327831 HRM327685:HRM327831 IBI327685:IBI327831 ILE327685:ILE327831 IVA327685:IVA327831 JEW327685:JEW327831 JOS327685:JOS327831 JYO327685:JYO327831 KIK327685:KIK327831 KSG327685:KSG327831 LCC327685:LCC327831 LLY327685:LLY327831 LVU327685:LVU327831 MFQ327685:MFQ327831 MPM327685:MPM327831 MZI327685:MZI327831 NJE327685:NJE327831 NTA327685:NTA327831 OCW327685:OCW327831 OMS327685:OMS327831 OWO327685:OWO327831 PGK327685:PGK327831 PQG327685:PQG327831 QAC327685:QAC327831 QJY327685:QJY327831 QTU327685:QTU327831 RDQ327685:RDQ327831 RNM327685:RNM327831 RXI327685:RXI327831 SHE327685:SHE327831 SRA327685:SRA327831 TAW327685:TAW327831 TKS327685:TKS327831 TUO327685:TUO327831 UEK327685:UEK327831 UOG327685:UOG327831 UYC327685:UYC327831 VHY327685:VHY327831 VRU327685:VRU327831 WBQ327685:WBQ327831 WLM327685:WLM327831 WVI327685:WVI327831 A393221:A393367 IW393221:IW393367 SS393221:SS393367 ACO393221:ACO393367 AMK393221:AMK393367 AWG393221:AWG393367 BGC393221:BGC393367 BPY393221:BPY393367 BZU393221:BZU393367 CJQ393221:CJQ393367 CTM393221:CTM393367 DDI393221:DDI393367 DNE393221:DNE393367 DXA393221:DXA393367 EGW393221:EGW393367 EQS393221:EQS393367 FAO393221:FAO393367 FKK393221:FKK393367 FUG393221:FUG393367 GEC393221:GEC393367 GNY393221:GNY393367 GXU393221:GXU393367 HHQ393221:HHQ393367 HRM393221:HRM393367 IBI393221:IBI393367 ILE393221:ILE393367 IVA393221:IVA393367 JEW393221:JEW393367 JOS393221:JOS393367 JYO393221:JYO393367 KIK393221:KIK393367 KSG393221:KSG393367 LCC393221:LCC393367 LLY393221:LLY393367 LVU393221:LVU393367 MFQ393221:MFQ393367 MPM393221:MPM393367 MZI393221:MZI393367 NJE393221:NJE393367 NTA393221:NTA393367 OCW393221:OCW393367 OMS393221:OMS393367 OWO393221:OWO393367 PGK393221:PGK393367 PQG393221:PQG393367 QAC393221:QAC393367 QJY393221:QJY393367 QTU393221:QTU393367 RDQ393221:RDQ393367 RNM393221:RNM393367 RXI393221:RXI393367 SHE393221:SHE393367 SRA393221:SRA393367 TAW393221:TAW393367 TKS393221:TKS393367 TUO393221:TUO393367 UEK393221:UEK393367 UOG393221:UOG393367 UYC393221:UYC393367 VHY393221:VHY393367 VRU393221:VRU393367 WBQ393221:WBQ393367 WLM393221:WLM393367 WVI393221:WVI393367 A458757:A458903 IW458757:IW458903 SS458757:SS458903 ACO458757:ACO458903 AMK458757:AMK458903 AWG458757:AWG458903 BGC458757:BGC458903 BPY458757:BPY458903 BZU458757:BZU458903 CJQ458757:CJQ458903 CTM458757:CTM458903 DDI458757:DDI458903 DNE458757:DNE458903 DXA458757:DXA458903 EGW458757:EGW458903 EQS458757:EQS458903 FAO458757:FAO458903 FKK458757:FKK458903 FUG458757:FUG458903 GEC458757:GEC458903 GNY458757:GNY458903 GXU458757:GXU458903 HHQ458757:HHQ458903 HRM458757:HRM458903 IBI458757:IBI458903 ILE458757:ILE458903 IVA458757:IVA458903 JEW458757:JEW458903 JOS458757:JOS458903 JYO458757:JYO458903 KIK458757:KIK458903 KSG458757:KSG458903 LCC458757:LCC458903 LLY458757:LLY458903 LVU458757:LVU458903 MFQ458757:MFQ458903 MPM458757:MPM458903 MZI458757:MZI458903 NJE458757:NJE458903 NTA458757:NTA458903 OCW458757:OCW458903 OMS458757:OMS458903 OWO458757:OWO458903 PGK458757:PGK458903 PQG458757:PQG458903 QAC458757:QAC458903 QJY458757:QJY458903 QTU458757:QTU458903 RDQ458757:RDQ458903 RNM458757:RNM458903 RXI458757:RXI458903 SHE458757:SHE458903 SRA458757:SRA458903 TAW458757:TAW458903 TKS458757:TKS458903 TUO458757:TUO458903 UEK458757:UEK458903 UOG458757:UOG458903 UYC458757:UYC458903 VHY458757:VHY458903 VRU458757:VRU458903 WBQ458757:WBQ458903 WLM458757:WLM458903 WVI458757:WVI458903 A524293:A524439 IW524293:IW524439 SS524293:SS524439 ACO524293:ACO524439 AMK524293:AMK524439 AWG524293:AWG524439 BGC524293:BGC524439 BPY524293:BPY524439 BZU524293:BZU524439 CJQ524293:CJQ524439 CTM524293:CTM524439 DDI524293:DDI524439 DNE524293:DNE524439 DXA524293:DXA524439 EGW524293:EGW524439 EQS524293:EQS524439 FAO524293:FAO524439 FKK524293:FKK524439 FUG524293:FUG524439 GEC524293:GEC524439 GNY524293:GNY524439 GXU524293:GXU524439 HHQ524293:HHQ524439 HRM524293:HRM524439 IBI524293:IBI524439 ILE524293:ILE524439 IVA524293:IVA524439 JEW524293:JEW524439 JOS524293:JOS524439 JYO524293:JYO524439 KIK524293:KIK524439 KSG524293:KSG524439 LCC524293:LCC524439 LLY524293:LLY524439 LVU524293:LVU524439 MFQ524293:MFQ524439 MPM524293:MPM524439 MZI524293:MZI524439 NJE524293:NJE524439 NTA524293:NTA524439 OCW524293:OCW524439 OMS524293:OMS524439 OWO524293:OWO524439 PGK524293:PGK524439 PQG524293:PQG524439 QAC524293:QAC524439 QJY524293:QJY524439 QTU524293:QTU524439 RDQ524293:RDQ524439 RNM524293:RNM524439 RXI524293:RXI524439 SHE524293:SHE524439 SRA524293:SRA524439 TAW524293:TAW524439 TKS524293:TKS524439 TUO524293:TUO524439 UEK524293:UEK524439 UOG524293:UOG524439 UYC524293:UYC524439 VHY524293:VHY524439 VRU524293:VRU524439 WBQ524293:WBQ524439 WLM524293:WLM524439 WVI524293:WVI524439 A589829:A589975 IW589829:IW589975 SS589829:SS589975 ACO589829:ACO589975 AMK589829:AMK589975 AWG589829:AWG589975 BGC589829:BGC589975 BPY589829:BPY589975 BZU589829:BZU589975 CJQ589829:CJQ589975 CTM589829:CTM589975 DDI589829:DDI589975 DNE589829:DNE589975 DXA589829:DXA589975 EGW589829:EGW589975 EQS589829:EQS589975 FAO589829:FAO589975 FKK589829:FKK589975 FUG589829:FUG589975 GEC589829:GEC589975 GNY589829:GNY589975 GXU589829:GXU589975 HHQ589829:HHQ589975 HRM589829:HRM589975 IBI589829:IBI589975 ILE589829:ILE589975 IVA589829:IVA589975 JEW589829:JEW589975 JOS589829:JOS589975 JYO589829:JYO589975 KIK589829:KIK589975 KSG589829:KSG589975 LCC589829:LCC589975 LLY589829:LLY589975 LVU589829:LVU589975 MFQ589829:MFQ589975 MPM589829:MPM589975 MZI589829:MZI589975 NJE589829:NJE589975 NTA589829:NTA589975 OCW589829:OCW589975 OMS589829:OMS589975 OWO589829:OWO589975 PGK589829:PGK589975 PQG589829:PQG589975 QAC589829:QAC589975 QJY589829:QJY589975 QTU589829:QTU589975 RDQ589829:RDQ589975 RNM589829:RNM589975 RXI589829:RXI589975 SHE589829:SHE589975 SRA589829:SRA589975 TAW589829:TAW589975 TKS589829:TKS589975 TUO589829:TUO589975 UEK589829:UEK589975 UOG589829:UOG589975 UYC589829:UYC589975 VHY589829:VHY589975 VRU589829:VRU589975 WBQ589829:WBQ589975 WLM589829:WLM589975 WVI589829:WVI589975 A655365:A655511 IW655365:IW655511 SS655365:SS655511 ACO655365:ACO655511 AMK655365:AMK655511 AWG655365:AWG655511 BGC655365:BGC655511 BPY655365:BPY655511 BZU655365:BZU655511 CJQ655365:CJQ655511 CTM655365:CTM655511 DDI655365:DDI655511 DNE655365:DNE655511 DXA655365:DXA655511 EGW655365:EGW655511 EQS655365:EQS655511 FAO655365:FAO655511 FKK655365:FKK655511 FUG655365:FUG655511 GEC655365:GEC655511 GNY655365:GNY655511 GXU655365:GXU655511 HHQ655365:HHQ655511 HRM655365:HRM655511 IBI655365:IBI655511 ILE655365:ILE655511 IVA655365:IVA655511 JEW655365:JEW655511 JOS655365:JOS655511 JYO655365:JYO655511 KIK655365:KIK655511 KSG655365:KSG655511 LCC655365:LCC655511 LLY655365:LLY655511 LVU655365:LVU655511 MFQ655365:MFQ655511 MPM655365:MPM655511 MZI655365:MZI655511 NJE655365:NJE655511 NTA655365:NTA655511 OCW655365:OCW655511 OMS655365:OMS655511 OWO655365:OWO655511 PGK655365:PGK655511 PQG655365:PQG655511 QAC655365:QAC655511 QJY655365:QJY655511 QTU655365:QTU655511 RDQ655365:RDQ655511 RNM655365:RNM655511 RXI655365:RXI655511 SHE655365:SHE655511 SRA655365:SRA655511 TAW655365:TAW655511 TKS655365:TKS655511 TUO655365:TUO655511 UEK655365:UEK655511 UOG655365:UOG655511 UYC655365:UYC655511 VHY655365:VHY655511 VRU655365:VRU655511 WBQ655365:WBQ655511 WLM655365:WLM655511 WVI655365:WVI655511 A720901:A721047 IW720901:IW721047 SS720901:SS721047 ACO720901:ACO721047 AMK720901:AMK721047 AWG720901:AWG721047 BGC720901:BGC721047 BPY720901:BPY721047 BZU720901:BZU721047 CJQ720901:CJQ721047 CTM720901:CTM721047 DDI720901:DDI721047 DNE720901:DNE721047 DXA720901:DXA721047 EGW720901:EGW721047 EQS720901:EQS721047 FAO720901:FAO721047 FKK720901:FKK721047 FUG720901:FUG721047 GEC720901:GEC721047 GNY720901:GNY721047 GXU720901:GXU721047 HHQ720901:HHQ721047 HRM720901:HRM721047 IBI720901:IBI721047 ILE720901:ILE721047 IVA720901:IVA721047 JEW720901:JEW721047 JOS720901:JOS721047 JYO720901:JYO721047 KIK720901:KIK721047 KSG720901:KSG721047 LCC720901:LCC721047 LLY720901:LLY721047 LVU720901:LVU721047 MFQ720901:MFQ721047 MPM720901:MPM721047 MZI720901:MZI721047 NJE720901:NJE721047 NTA720901:NTA721047 OCW720901:OCW721047 OMS720901:OMS721047 OWO720901:OWO721047 PGK720901:PGK721047 PQG720901:PQG721047 QAC720901:QAC721047 QJY720901:QJY721047 QTU720901:QTU721047 RDQ720901:RDQ721047 RNM720901:RNM721047 RXI720901:RXI721047 SHE720901:SHE721047 SRA720901:SRA721047 TAW720901:TAW721047 TKS720901:TKS721047 TUO720901:TUO721047 UEK720901:UEK721047 UOG720901:UOG721047 UYC720901:UYC721047 VHY720901:VHY721047 VRU720901:VRU721047 WBQ720901:WBQ721047 WLM720901:WLM721047 WVI720901:WVI721047 A786437:A786583 IW786437:IW786583 SS786437:SS786583 ACO786437:ACO786583 AMK786437:AMK786583 AWG786437:AWG786583 BGC786437:BGC786583 BPY786437:BPY786583 BZU786437:BZU786583 CJQ786437:CJQ786583 CTM786437:CTM786583 DDI786437:DDI786583 DNE786437:DNE786583 DXA786437:DXA786583 EGW786437:EGW786583 EQS786437:EQS786583 FAO786437:FAO786583 FKK786437:FKK786583 FUG786437:FUG786583 GEC786437:GEC786583 GNY786437:GNY786583 GXU786437:GXU786583 HHQ786437:HHQ786583 HRM786437:HRM786583 IBI786437:IBI786583 ILE786437:ILE786583 IVA786437:IVA786583 JEW786437:JEW786583 JOS786437:JOS786583 JYO786437:JYO786583 KIK786437:KIK786583 KSG786437:KSG786583 LCC786437:LCC786583 LLY786437:LLY786583 LVU786437:LVU786583 MFQ786437:MFQ786583 MPM786437:MPM786583 MZI786437:MZI786583 NJE786437:NJE786583 NTA786437:NTA786583 OCW786437:OCW786583 OMS786437:OMS786583 OWO786437:OWO786583 PGK786437:PGK786583 PQG786437:PQG786583 QAC786437:QAC786583 QJY786437:QJY786583 QTU786437:QTU786583 RDQ786437:RDQ786583 RNM786437:RNM786583 RXI786437:RXI786583 SHE786437:SHE786583 SRA786437:SRA786583 TAW786437:TAW786583 TKS786437:TKS786583 TUO786437:TUO786583 UEK786437:UEK786583 UOG786437:UOG786583 UYC786437:UYC786583 VHY786437:VHY786583 VRU786437:VRU786583 WBQ786437:WBQ786583 WLM786437:WLM786583 WVI786437:WVI786583 A851973:A852119 IW851973:IW852119 SS851973:SS852119 ACO851973:ACO852119 AMK851973:AMK852119 AWG851973:AWG852119 BGC851973:BGC852119 BPY851973:BPY852119 BZU851973:BZU852119 CJQ851973:CJQ852119 CTM851973:CTM852119 DDI851973:DDI852119 DNE851973:DNE852119 DXA851973:DXA852119 EGW851973:EGW852119 EQS851973:EQS852119 FAO851973:FAO852119 FKK851973:FKK852119 FUG851973:FUG852119 GEC851973:GEC852119 GNY851973:GNY852119 GXU851973:GXU852119 HHQ851973:HHQ852119 HRM851973:HRM852119 IBI851973:IBI852119 ILE851973:ILE852119 IVA851973:IVA852119 JEW851973:JEW852119 JOS851973:JOS852119 JYO851973:JYO852119 KIK851973:KIK852119 KSG851973:KSG852119 LCC851973:LCC852119 LLY851973:LLY852119 LVU851973:LVU852119 MFQ851973:MFQ852119 MPM851973:MPM852119 MZI851973:MZI852119 NJE851973:NJE852119 NTA851973:NTA852119 OCW851973:OCW852119 OMS851973:OMS852119 OWO851973:OWO852119 PGK851973:PGK852119 PQG851973:PQG852119 QAC851973:QAC852119 QJY851973:QJY852119 QTU851973:QTU852119 RDQ851973:RDQ852119 RNM851973:RNM852119 RXI851973:RXI852119 SHE851973:SHE852119 SRA851973:SRA852119 TAW851973:TAW852119 TKS851973:TKS852119 TUO851973:TUO852119 UEK851973:UEK852119 UOG851973:UOG852119 UYC851973:UYC852119 VHY851973:VHY852119 VRU851973:VRU852119 WBQ851973:WBQ852119 WLM851973:WLM852119 WVI851973:WVI852119 A917509:A917655 IW917509:IW917655 SS917509:SS917655 ACO917509:ACO917655 AMK917509:AMK917655 AWG917509:AWG917655 BGC917509:BGC917655 BPY917509:BPY917655 BZU917509:BZU917655 CJQ917509:CJQ917655 CTM917509:CTM917655 DDI917509:DDI917655 DNE917509:DNE917655 DXA917509:DXA917655 EGW917509:EGW917655 EQS917509:EQS917655 FAO917509:FAO917655 FKK917509:FKK917655 FUG917509:FUG917655 GEC917509:GEC917655 GNY917509:GNY917655 GXU917509:GXU917655 HHQ917509:HHQ917655 HRM917509:HRM917655 IBI917509:IBI917655 ILE917509:ILE917655 IVA917509:IVA917655 JEW917509:JEW917655 JOS917509:JOS917655 JYO917509:JYO917655 KIK917509:KIK917655 KSG917509:KSG917655 LCC917509:LCC917655 LLY917509:LLY917655 LVU917509:LVU917655 MFQ917509:MFQ917655 MPM917509:MPM917655 MZI917509:MZI917655 NJE917509:NJE917655 NTA917509:NTA917655 OCW917509:OCW917655 OMS917509:OMS917655 OWO917509:OWO917655 PGK917509:PGK917655 PQG917509:PQG917655 QAC917509:QAC917655 QJY917509:QJY917655 QTU917509:QTU917655 RDQ917509:RDQ917655 RNM917509:RNM917655 RXI917509:RXI917655 SHE917509:SHE917655 SRA917509:SRA917655 TAW917509:TAW917655 TKS917509:TKS917655 TUO917509:TUO917655 UEK917509:UEK917655 UOG917509:UOG917655 UYC917509:UYC917655 VHY917509:VHY917655 VRU917509:VRU917655 WBQ917509:WBQ917655 WLM917509:WLM917655 WVI917509:WVI917655 A983045:A983191 IW983045:IW983191 SS983045:SS983191 ACO983045:ACO983191 AMK983045:AMK983191 AWG983045:AWG983191 BGC983045:BGC983191 BPY983045:BPY983191 BZU983045:BZU983191 CJQ983045:CJQ983191 CTM983045:CTM983191 DDI983045:DDI983191 DNE983045:DNE983191 DXA983045:DXA983191 EGW983045:EGW983191 EQS983045:EQS983191 FAO983045:FAO983191 FKK983045:FKK983191 FUG983045:FUG983191 GEC983045:GEC983191 GNY983045:GNY983191 GXU983045:GXU983191 HHQ983045:HHQ983191 HRM983045:HRM983191 IBI983045:IBI983191 ILE983045:ILE983191 IVA983045:IVA983191 JEW983045:JEW983191 JOS983045:JOS983191 JYO983045:JYO983191 KIK983045:KIK983191 KSG983045:KSG983191 LCC983045:LCC983191 LLY983045:LLY983191 LVU983045:LVU983191 MFQ983045:MFQ983191 MPM983045:MPM983191 MZI983045:MZI983191 NJE983045:NJE983191 NTA983045:NTA983191 OCW983045:OCW983191 OMS983045:OMS983191 OWO983045:OWO983191 PGK983045:PGK983191 PQG983045:PQG983191 QAC983045:QAC983191 QJY983045:QJY983191 QTU983045:QTU983191 RDQ983045:RDQ983191 RNM983045:RNM983191 RXI983045:RXI983191 SHE983045:SHE983191 SRA983045:SRA983191 TAW983045:TAW983191 TKS983045:TKS983191 TUO983045:TUO983191 UEK983045:UEK983191 UOG983045:UOG983191 UYC983045:UYC983191 VHY983045:VHY983191 VRU983045:VRU983191 WBQ983045:WBQ983191 WLM983045:WLM983191 WVI983045:WVI983191 WWH983045:WWH1048576 Z65541:Z131072 JV65541:JV131072 TR65541:TR131072 ADN65541:ADN131072 ANJ65541:ANJ131072 AXF65541:AXF131072 BHB65541:BHB131072 BQX65541:BQX131072 CAT65541:CAT131072 CKP65541:CKP131072 CUL65541:CUL131072 DEH65541:DEH131072 DOD65541:DOD131072 DXZ65541:DXZ131072 EHV65541:EHV131072 ERR65541:ERR131072 FBN65541:FBN131072 FLJ65541:FLJ131072 FVF65541:FVF131072 GFB65541:GFB131072 GOX65541:GOX131072 GYT65541:GYT131072 HIP65541:HIP131072 HSL65541:HSL131072 ICH65541:ICH131072 IMD65541:IMD131072 IVZ65541:IVZ131072 JFV65541:JFV131072 JPR65541:JPR131072 JZN65541:JZN131072 KJJ65541:KJJ131072 KTF65541:KTF131072 LDB65541:LDB131072 LMX65541:LMX131072 LWT65541:LWT131072 MGP65541:MGP131072 MQL65541:MQL131072 NAH65541:NAH131072 NKD65541:NKD131072 NTZ65541:NTZ131072 ODV65541:ODV131072 ONR65541:ONR131072 OXN65541:OXN131072 PHJ65541:PHJ131072 PRF65541:PRF131072 QBB65541:QBB131072 QKX65541:QKX131072 QUT65541:QUT131072 REP65541:REP131072 ROL65541:ROL131072 RYH65541:RYH131072 SID65541:SID131072 SRZ65541:SRZ131072 TBV65541:TBV131072 TLR65541:TLR131072 TVN65541:TVN131072 UFJ65541:UFJ131072 UPF65541:UPF131072 UZB65541:UZB131072 VIX65541:VIX131072 VST65541:VST131072 WCP65541:WCP131072 WML65541:WML131072 WWH65541:WWH131072 Z131077:Z196608 JV131077:JV196608 TR131077:TR196608 ADN131077:ADN196608 ANJ131077:ANJ196608 AXF131077:AXF196608 BHB131077:BHB196608 BQX131077:BQX196608 CAT131077:CAT196608 CKP131077:CKP196608 CUL131077:CUL196608 DEH131077:DEH196608 DOD131077:DOD196608 DXZ131077:DXZ196608 EHV131077:EHV196608 ERR131077:ERR196608 FBN131077:FBN196608 FLJ131077:FLJ196608 FVF131077:FVF196608 GFB131077:GFB196608 GOX131077:GOX196608 GYT131077:GYT196608 HIP131077:HIP196608 HSL131077:HSL196608 ICH131077:ICH196608 IMD131077:IMD196608 IVZ131077:IVZ196608 JFV131077:JFV196608 JPR131077:JPR196608 JZN131077:JZN196608 KJJ131077:KJJ196608 KTF131077:KTF196608 LDB131077:LDB196608 LMX131077:LMX196608 LWT131077:LWT196608 MGP131077:MGP196608 MQL131077:MQL196608 NAH131077:NAH196608 NKD131077:NKD196608 NTZ131077:NTZ196608 ODV131077:ODV196608 ONR131077:ONR196608 OXN131077:OXN196608 PHJ131077:PHJ196608 PRF131077:PRF196608 QBB131077:QBB196608 QKX131077:QKX196608 QUT131077:QUT196608 REP131077:REP196608 ROL131077:ROL196608 RYH131077:RYH196608 SID131077:SID196608 SRZ131077:SRZ196608 TBV131077:TBV196608 TLR131077:TLR196608 TVN131077:TVN196608 UFJ131077:UFJ196608 UPF131077:UPF196608 UZB131077:UZB196608 VIX131077:VIX196608 VST131077:VST196608 WCP131077:WCP196608 WML131077:WML196608 WWH131077:WWH196608 Z196613:Z262144 JV196613:JV262144 TR196613:TR262144 ADN196613:ADN262144 ANJ196613:ANJ262144 AXF196613:AXF262144 BHB196613:BHB262144 BQX196613:BQX262144 CAT196613:CAT262144 CKP196613:CKP262144 CUL196613:CUL262144 DEH196613:DEH262144 DOD196613:DOD262144 DXZ196613:DXZ262144 EHV196613:EHV262144 ERR196613:ERR262144 FBN196613:FBN262144 FLJ196613:FLJ262144 FVF196613:FVF262144 GFB196613:GFB262144 GOX196613:GOX262144 GYT196613:GYT262144 HIP196613:HIP262144 HSL196613:HSL262144 ICH196613:ICH262144 IMD196613:IMD262144 IVZ196613:IVZ262144 JFV196613:JFV262144 JPR196613:JPR262144 JZN196613:JZN262144 KJJ196613:KJJ262144 KTF196613:KTF262144 LDB196613:LDB262144 LMX196613:LMX262144 LWT196613:LWT262144 MGP196613:MGP262144 MQL196613:MQL262144 NAH196613:NAH262144 NKD196613:NKD262144 NTZ196613:NTZ262144 ODV196613:ODV262144 ONR196613:ONR262144 OXN196613:OXN262144 PHJ196613:PHJ262144 PRF196613:PRF262144 QBB196613:QBB262144 QKX196613:QKX262144 QUT196613:QUT262144 REP196613:REP262144 ROL196613:ROL262144 RYH196613:RYH262144 SID196613:SID262144 SRZ196613:SRZ262144 TBV196613:TBV262144 TLR196613:TLR262144 TVN196613:TVN262144 UFJ196613:UFJ262144 UPF196613:UPF262144 UZB196613:UZB262144 VIX196613:VIX262144 VST196613:VST262144 WCP196613:WCP262144 WML196613:WML262144 WWH196613:WWH262144 Z262149:Z327680 JV262149:JV327680 TR262149:TR327680 ADN262149:ADN327680 ANJ262149:ANJ327680 AXF262149:AXF327680 BHB262149:BHB327680 BQX262149:BQX327680 CAT262149:CAT327680 CKP262149:CKP327680 CUL262149:CUL327680 DEH262149:DEH327680 DOD262149:DOD327680 DXZ262149:DXZ327680 EHV262149:EHV327680 ERR262149:ERR327680 FBN262149:FBN327680 FLJ262149:FLJ327680 FVF262149:FVF327680 GFB262149:GFB327680 GOX262149:GOX327680 GYT262149:GYT327680 HIP262149:HIP327680 HSL262149:HSL327680 ICH262149:ICH327680 IMD262149:IMD327680 IVZ262149:IVZ327680 JFV262149:JFV327680 JPR262149:JPR327680 JZN262149:JZN327680 KJJ262149:KJJ327680 KTF262149:KTF327680 LDB262149:LDB327680 LMX262149:LMX327680 LWT262149:LWT327680 MGP262149:MGP327680 MQL262149:MQL327680 NAH262149:NAH327680 NKD262149:NKD327680 NTZ262149:NTZ327680 ODV262149:ODV327680 ONR262149:ONR327680 OXN262149:OXN327680 PHJ262149:PHJ327680 PRF262149:PRF327680 QBB262149:QBB327680 QKX262149:QKX327680 QUT262149:QUT327680 REP262149:REP327680 ROL262149:ROL327680 RYH262149:RYH327680 SID262149:SID327680 SRZ262149:SRZ327680 TBV262149:TBV327680 TLR262149:TLR327680 TVN262149:TVN327680 UFJ262149:UFJ327680 UPF262149:UPF327680 UZB262149:UZB327680 VIX262149:VIX327680 VST262149:VST327680 WCP262149:WCP327680 WML262149:WML327680 WWH262149:WWH327680 Z327685:Z393216 JV327685:JV393216 TR327685:TR393216 ADN327685:ADN393216 ANJ327685:ANJ393216 AXF327685:AXF393216 BHB327685:BHB393216 BQX327685:BQX393216 CAT327685:CAT393216 CKP327685:CKP393216 CUL327685:CUL393216 DEH327685:DEH393216 DOD327685:DOD393216 DXZ327685:DXZ393216 EHV327685:EHV393216 ERR327685:ERR393216 FBN327685:FBN393216 FLJ327685:FLJ393216 FVF327685:FVF393216 GFB327685:GFB393216 GOX327685:GOX393216 GYT327685:GYT393216 HIP327685:HIP393216 HSL327685:HSL393216 ICH327685:ICH393216 IMD327685:IMD393216 IVZ327685:IVZ393216 JFV327685:JFV393216 JPR327685:JPR393216 JZN327685:JZN393216 KJJ327685:KJJ393216 KTF327685:KTF393216 LDB327685:LDB393216 LMX327685:LMX393216 LWT327685:LWT393216 MGP327685:MGP393216 MQL327685:MQL393216 NAH327685:NAH393216 NKD327685:NKD393216 NTZ327685:NTZ393216 ODV327685:ODV393216 ONR327685:ONR393216 OXN327685:OXN393216 PHJ327685:PHJ393216 PRF327685:PRF393216 QBB327685:QBB393216 QKX327685:QKX393216 QUT327685:QUT393216 REP327685:REP393216 ROL327685:ROL393216 RYH327685:RYH393216 SID327685:SID393216 SRZ327685:SRZ393216 TBV327685:TBV393216 TLR327685:TLR393216 TVN327685:TVN393216 UFJ327685:UFJ393216 UPF327685:UPF393216 UZB327685:UZB393216 VIX327685:VIX393216 VST327685:VST393216 WCP327685:WCP393216 WML327685:WML393216 WWH327685:WWH393216 Z393221:Z458752 JV393221:JV458752 TR393221:TR458752 ADN393221:ADN458752 ANJ393221:ANJ458752 AXF393221:AXF458752 BHB393221:BHB458752 BQX393221:BQX458752 CAT393221:CAT458752 CKP393221:CKP458752 CUL393221:CUL458752 DEH393221:DEH458752 DOD393221:DOD458752 DXZ393221:DXZ458752 EHV393221:EHV458752 ERR393221:ERR458752 FBN393221:FBN458752 FLJ393221:FLJ458752 FVF393221:FVF458752 GFB393221:GFB458752 GOX393221:GOX458752 GYT393221:GYT458752 HIP393221:HIP458752 HSL393221:HSL458752 ICH393221:ICH458752 IMD393221:IMD458752 IVZ393221:IVZ458752 JFV393221:JFV458752 JPR393221:JPR458752 JZN393221:JZN458752 KJJ393221:KJJ458752 KTF393221:KTF458752 LDB393221:LDB458752 LMX393221:LMX458752 LWT393221:LWT458752 MGP393221:MGP458752 MQL393221:MQL458752 NAH393221:NAH458752 NKD393221:NKD458752 NTZ393221:NTZ458752 ODV393221:ODV458752 ONR393221:ONR458752 OXN393221:OXN458752 PHJ393221:PHJ458752 PRF393221:PRF458752 QBB393221:QBB458752 QKX393221:QKX458752 QUT393221:QUT458752 REP393221:REP458752 ROL393221:ROL458752 RYH393221:RYH458752 SID393221:SID458752 SRZ393221:SRZ458752 TBV393221:TBV458752 TLR393221:TLR458752 TVN393221:TVN458752 UFJ393221:UFJ458752 UPF393221:UPF458752 UZB393221:UZB458752 VIX393221:VIX458752 VST393221:VST458752 WCP393221:WCP458752 WML393221:WML458752 WWH393221:WWH458752 Z458757:Z524288 JV458757:JV524288 TR458757:TR524288 ADN458757:ADN524288 ANJ458757:ANJ524288 AXF458757:AXF524288 BHB458757:BHB524288 BQX458757:BQX524288 CAT458757:CAT524288 CKP458757:CKP524288 CUL458757:CUL524288 DEH458757:DEH524288 DOD458757:DOD524288 DXZ458757:DXZ524288 EHV458757:EHV524288 ERR458757:ERR524288 FBN458757:FBN524288 FLJ458757:FLJ524288 FVF458757:FVF524288 GFB458757:GFB524288 GOX458757:GOX524288 GYT458757:GYT524288 HIP458757:HIP524288 HSL458757:HSL524288 ICH458757:ICH524288 IMD458757:IMD524288 IVZ458757:IVZ524288 JFV458757:JFV524288 JPR458757:JPR524288 JZN458757:JZN524288 KJJ458757:KJJ524288 KTF458757:KTF524288 LDB458757:LDB524288 LMX458757:LMX524288 LWT458757:LWT524288 MGP458757:MGP524288 MQL458757:MQL524288 NAH458757:NAH524288 NKD458757:NKD524288 NTZ458757:NTZ524288 ODV458757:ODV524288 ONR458757:ONR524288 OXN458757:OXN524288 PHJ458757:PHJ524288 PRF458757:PRF524288 QBB458757:QBB524288 QKX458757:QKX524288 QUT458757:QUT524288 REP458757:REP524288 ROL458757:ROL524288 RYH458757:RYH524288 SID458757:SID524288 SRZ458757:SRZ524288 TBV458757:TBV524288 TLR458757:TLR524288 TVN458757:TVN524288 UFJ458757:UFJ524288 UPF458757:UPF524288 UZB458757:UZB524288 VIX458757:VIX524288 VST458757:VST524288 WCP458757:WCP524288 WML458757:WML524288 WWH458757:WWH524288 Z524293:Z589824 JV524293:JV589824 TR524293:TR589824 ADN524293:ADN589824 ANJ524293:ANJ589824 AXF524293:AXF589824 BHB524293:BHB589824 BQX524293:BQX589824 CAT524293:CAT589824 CKP524293:CKP589824 CUL524293:CUL589824 DEH524293:DEH589824 DOD524293:DOD589824 DXZ524293:DXZ589824 EHV524293:EHV589824 ERR524293:ERR589824 FBN524293:FBN589824 FLJ524293:FLJ589824 FVF524293:FVF589824 GFB524293:GFB589824 GOX524293:GOX589824 GYT524293:GYT589824 HIP524293:HIP589824 HSL524293:HSL589824 ICH524293:ICH589824 IMD524293:IMD589824 IVZ524293:IVZ589824 JFV524293:JFV589824 JPR524293:JPR589824 JZN524293:JZN589824 KJJ524293:KJJ589824 KTF524293:KTF589824 LDB524293:LDB589824 LMX524293:LMX589824 LWT524293:LWT589824 MGP524293:MGP589824 MQL524293:MQL589824 NAH524293:NAH589824 NKD524293:NKD589824 NTZ524293:NTZ589824 ODV524293:ODV589824 ONR524293:ONR589824 OXN524293:OXN589824 PHJ524293:PHJ589824 PRF524293:PRF589824 QBB524293:QBB589824 QKX524293:QKX589824 QUT524293:QUT589824 REP524293:REP589824 ROL524293:ROL589824 RYH524293:RYH589824 SID524293:SID589824 SRZ524293:SRZ589824 TBV524293:TBV589824 TLR524293:TLR589824 TVN524293:TVN589824 UFJ524293:UFJ589824 UPF524293:UPF589824 UZB524293:UZB589824 VIX524293:VIX589824 VST524293:VST589824 WCP524293:WCP589824 WML524293:WML589824 WWH524293:WWH589824 Z589829:Z655360 JV589829:JV655360 TR589829:TR655360 ADN589829:ADN655360 ANJ589829:ANJ655360 AXF589829:AXF655360 BHB589829:BHB655360 BQX589829:BQX655360 CAT589829:CAT655360 CKP589829:CKP655360 CUL589829:CUL655360 DEH589829:DEH655360 DOD589829:DOD655360 DXZ589829:DXZ655360 EHV589829:EHV655360 ERR589829:ERR655360 FBN589829:FBN655360 FLJ589829:FLJ655360 FVF589829:FVF655360 GFB589829:GFB655360 GOX589829:GOX655360 GYT589829:GYT655360 HIP589829:HIP655360 HSL589829:HSL655360 ICH589829:ICH655360 IMD589829:IMD655360 IVZ589829:IVZ655360 JFV589829:JFV655360 JPR589829:JPR655360 JZN589829:JZN655360 KJJ589829:KJJ655360 KTF589829:KTF655360 LDB589829:LDB655360 LMX589829:LMX655360 LWT589829:LWT655360 MGP589829:MGP655360 MQL589829:MQL655360 NAH589829:NAH655360 NKD589829:NKD655360 NTZ589829:NTZ655360 ODV589829:ODV655360 ONR589829:ONR655360 OXN589829:OXN655360 PHJ589829:PHJ655360 PRF589829:PRF655360 QBB589829:QBB655360 QKX589829:QKX655360 QUT589829:QUT655360 REP589829:REP655360 ROL589829:ROL655360 RYH589829:RYH655360 SID589829:SID655360 SRZ589829:SRZ655360 TBV589829:TBV655360 TLR589829:TLR655360 TVN589829:TVN655360 UFJ589829:UFJ655360 UPF589829:UPF655360 UZB589829:UZB655360 VIX589829:VIX655360 VST589829:VST655360 WCP589829:WCP655360 WML589829:WML655360 WWH589829:WWH655360 Z655365:Z720896 JV655365:JV720896 TR655365:TR720896 ADN655365:ADN720896 ANJ655365:ANJ720896 AXF655365:AXF720896 BHB655365:BHB720896 BQX655365:BQX720896 CAT655365:CAT720896 CKP655365:CKP720896 CUL655365:CUL720896 DEH655365:DEH720896 DOD655365:DOD720896 DXZ655365:DXZ720896 EHV655365:EHV720896 ERR655365:ERR720896 FBN655365:FBN720896 FLJ655365:FLJ720896 FVF655365:FVF720896 GFB655365:GFB720896 GOX655365:GOX720896 GYT655365:GYT720896 HIP655365:HIP720896 HSL655365:HSL720896 ICH655365:ICH720896 IMD655365:IMD720896 IVZ655365:IVZ720896 JFV655365:JFV720896 JPR655365:JPR720896 JZN655365:JZN720896 KJJ655365:KJJ720896 KTF655365:KTF720896 LDB655365:LDB720896 LMX655365:LMX720896 LWT655365:LWT720896 MGP655365:MGP720896 MQL655365:MQL720896 NAH655365:NAH720896 NKD655365:NKD720896 NTZ655365:NTZ720896 ODV655365:ODV720896 ONR655365:ONR720896 OXN655365:OXN720896 PHJ655365:PHJ720896 PRF655365:PRF720896 QBB655365:QBB720896 QKX655365:QKX720896 QUT655365:QUT720896 REP655365:REP720896 ROL655365:ROL720896 RYH655365:RYH720896 SID655365:SID720896 SRZ655365:SRZ720896 TBV655365:TBV720896 TLR655365:TLR720896 TVN655365:TVN720896 UFJ655365:UFJ720896 UPF655365:UPF720896 UZB655365:UZB720896 VIX655365:VIX720896 VST655365:VST720896 WCP655365:WCP720896 WML655365:WML720896 WWH655365:WWH720896 Z720901:Z786432 JV720901:JV786432 TR720901:TR786432 ADN720901:ADN786432 ANJ720901:ANJ786432 AXF720901:AXF786432 BHB720901:BHB786432 BQX720901:BQX786432 CAT720901:CAT786432 CKP720901:CKP786432 CUL720901:CUL786432 DEH720901:DEH786432 DOD720901:DOD786432 DXZ720901:DXZ786432 EHV720901:EHV786432 ERR720901:ERR786432 FBN720901:FBN786432 FLJ720901:FLJ786432 FVF720901:FVF786432 GFB720901:GFB786432 GOX720901:GOX786432 GYT720901:GYT786432 HIP720901:HIP786432 HSL720901:HSL786432 ICH720901:ICH786432 IMD720901:IMD786432 IVZ720901:IVZ786432 JFV720901:JFV786432 JPR720901:JPR786432 JZN720901:JZN786432 KJJ720901:KJJ786432 KTF720901:KTF786432 LDB720901:LDB786432 LMX720901:LMX786432 LWT720901:LWT786432 MGP720901:MGP786432 MQL720901:MQL786432 NAH720901:NAH786432 NKD720901:NKD786432 NTZ720901:NTZ786432 ODV720901:ODV786432 ONR720901:ONR786432 OXN720901:OXN786432 PHJ720901:PHJ786432 PRF720901:PRF786432 QBB720901:QBB786432 QKX720901:QKX786432 QUT720901:QUT786432 REP720901:REP786432 ROL720901:ROL786432 RYH720901:RYH786432 SID720901:SID786432 SRZ720901:SRZ786432 TBV720901:TBV786432 TLR720901:TLR786432 TVN720901:TVN786432 UFJ720901:UFJ786432 UPF720901:UPF786432 UZB720901:UZB786432 VIX720901:VIX786432 VST720901:VST786432 WCP720901:WCP786432 WML720901:WML786432 WWH720901:WWH786432 Z786437:Z851968 JV786437:JV851968 TR786437:TR851968 ADN786437:ADN851968 ANJ786437:ANJ851968 AXF786437:AXF851968 BHB786437:BHB851968 BQX786437:BQX851968 CAT786437:CAT851968 CKP786437:CKP851968 CUL786437:CUL851968 DEH786437:DEH851968 DOD786437:DOD851968 DXZ786437:DXZ851968 EHV786437:EHV851968 ERR786437:ERR851968 FBN786437:FBN851968 FLJ786437:FLJ851968 FVF786437:FVF851968 GFB786437:GFB851968 GOX786437:GOX851968 GYT786437:GYT851968 HIP786437:HIP851968 HSL786437:HSL851968 ICH786437:ICH851968 IMD786437:IMD851968 IVZ786437:IVZ851968 JFV786437:JFV851968 JPR786437:JPR851968 JZN786437:JZN851968 KJJ786437:KJJ851968 KTF786437:KTF851968 LDB786437:LDB851968 LMX786437:LMX851968 LWT786437:LWT851968 MGP786437:MGP851968 MQL786437:MQL851968 NAH786437:NAH851968 NKD786437:NKD851968 NTZ786437:NTZ851968 ODV786437:ODV851968 ONR786437:ONR851968 OXN786437:OXN851968 PHJ786437:PHJ851968 PRF786437:PRF851968 QBB786437:QBB851968 QKX786437:QKX851968 QUT786437:QUT851968 REP786437:REP851968 ROL786437:ROL851968 RYH786437:RYH851968 SID786437:SID851968 SRZ786437:SRZ851968 TBV786437:TBV851968 TLR786437:TLR851968 TVN786437:TVN851968 UFJ786437:UFJ851968 UPF786437:UPF851968 UZB786437:UZB851968 VIX786437:VIX851968 VST786437:VST851968 WCP786437:WCP851968 WML786437:WML851968 WWH786437:WWH851968 Z851973:Z917504 JV851973:JV917504 TR851973:TR917504 ADN851973:ADN917504 ANJ851973:ANJ917504 AXF851973:AXF917504 BHB851973:BHB917504 BQX851973:BQX917504 CAT851973:CAT917504 CKP851973:CKP917504 CUL851973:CUL917504 DEH851973:DEH917504 DOD851973:DOD917504 DXZ851973:DXZ917504 EHV851973:EHV917504 ERR851973:ERR917504 FBN851973:FBN917504 FLJ851973:FLJ917504 FVF851973:FVF917504 GFB851973:GFB917504 GOX851973:GOX917504 GYT851973:GYT917504 HIP851973:HIP917504 HSL851973:HSL917504 ICH851973:ICH917504 IMD851973:IMD917504 IVZ851973:IVZ917504 JFV851973:JFV917504 JPR851973:JPR917504 JZN851973:JZN917504 KJJ851973:KJJ917504 KTF851973:KTF917504 LDB851973:LDB917504 LMX851973:LMX917504 LWT851973:LWT917504 MGP851973:MGP917504 MQL851973:MQL917504 NAH851973:NAH917504 NKD851973:NKD917504 NTZ851973:NTZ917504 ODV851973:ODV917504 ONR851973:ONR917504 OXN851973:OXN917504 PHJ851973:PHJ917504 PRF851973:PRF917504 QBB851973:QBB917504 QKX851973:QKX917504 QUT851973:QUT917504 REP851973:REP917504 ROL851973:ROL917504 RYH851973:RYH917504 SID851973:SID917504 SRZ851973:SRZ917504 TBV851973:TBV917504 TLR851973:TLR917504 TVN851973:TVN917504 UFJ851973:UFJ917504 UPF851973:UPF917504 UZB851973:UZB917504 VIX851973:VIX917504 VST851973:VST917504 WCP851973:WCP917504 WML851973:WML917504 WWH851973:WWH917504 Z917509:Z983040 JV917509:JV983040 TR917509:TR983040 ADN917509:ADN983040 ANJ917509:ANJ983040 AXF917509:AXF983040 BHB917509:BHB983040 BQX917509:BQX983040 CAT917509:CAT983040 CKP917509:CKP983040 CUL917509:CUL983040 DEH917509:DEH983040 DOD917509:DOD983040 DXZ917509:DXZ983040 EHV917509:EHV983040 ERR917509:ERR983040 FBN917509:FBN983040 FLJ917509:FLJ983040 FVF917509:FVF983040 GFB917509:GFB983040 GOX917509:GOX983040 GYT917509:GYT983040 HIP917509:HIP983040 HSL917509:HSL983040 ICH917509:ICH983040 IMD917509:IMD983040 IVZ917509:IVZ983040 JFV917509:JFV983040 JPR917509:JPR983040 JZN917509:JZN983040 KJJ917509:KJJ983040 KTF917509:KTF983040 LDB917509:LDB983040 LMX917509:LMX983040 LWT917509:LWT983040 MGP917509:MGP983040 MQL917509:MQL983040 NAH917509:NAH983040 NKD917509:NKD983040 NTZ917509:NTZ983040 ODV917509:ODV983040 ONR917509:ONR983040 OXN917509:OXN983040 PHJ917509:PHJ983040 PRF917509:PRF983040 QBB917509:QBB983040 QKX917509:QKX983040 QUT917509:QUT983040 REP917509:REP983040 ROL917509:ROL983040 RYH917509:RYH983040 SID917509:SID983040 SRZ917509:SRZ983040 TBV917509:TBV983040 TLR917509:TLR983040 TVN917509:TVN983040 UFJ917509:UFJ983040 UPF917509:UPF983040 UZB917509:UZB983040 VIX917509:VIX983040 VST917509:VST983040 WCP917509:WCP983040 WML917509:WML983040 WWH917509:WWH983040 Z983045:Z1048576 JV983045:JV1048576 TR983045:TR1048576 ADN983045:ADN1048576 ANJ983045:ANJ1048576 AXF983045:AXF1048576 BHB983045:BHB1048576 BQX983045:BQX1048576 CAT983045:CAT1048576 CKP983045:CKP1048576 CUL983045:CUL1048576 DEH983045:DEH1048576 DOD983045:DOD1048576 DXZ983045:DXZ1048576 EHV983045:EHV1048576 ERR983045:ERR1048576 FBN983045:FBN1048576 FLJ983045:FLJ1048576 FVF983045:FVF1048576 GFB983045:GFB1048576 GOX983045:GOX1048576 GYT983045:GYT1048576 HIP983045:HIP1048576 HSL983045:HSL1048576 ICH983045:ICH1048576 IMD983045:IMD1048576 IVZ983045:IVZ1048576 JFV983045:JFV1048576 JPR983045:JPR1048576 JZN983045:JZN1048576 KJJ983045:KJJ1048576 KTF983045:KTF1048576 LDB983045:LDB1048576 LMX983045:LMX1048576 LWT983045:LWT1048576 MGP983045:MGP1048576 MQL983045:MQL1048576 NAH983045:NAH1048576 NKD983045:NKD1048576 NTZ983045:NTZ1048576 ODV983045:ODV1048576 ONR983045:ONR1048576 OXN983045:OXN1048576 PHJ983045:PHJ1048576 PRF983045:PRF1048576 QBB983045:QBB1048576 QKX983045:QKX1048576 QUT983045:QUT1048576 REP983045:REP1048576 ROL983045:ROL1048576 RYH983045:RYH1048576 SID983045:SID1048576 SRZ983045:SRZ1048576 TBV983045:TBV1048576 TLR983045:TLR1048576 TVN983045:TVN1048576 UFJ983045:UFJ1048576 UPF983045:UPF1048576 UZB983045:UZB1048576 VIX983045:VIX1048576 VST983045:VST1048576 WCP983045:WCP1048576 WML983045:WML1048576 VST147:VST65536 VIX147:VIX65536 UZB147:UZB65536 UPF147:UPF65536 UFJ147:UFJ65536 TVN147:TVN65536 TLR147:TLR65536 TBV147:TBV65536 SRZ147:SRZ65536 SID147:SID65536 RYH147:RYH65536 ROL147:ROL65536 REP147:REP65536 QUT147:QUT65536 QKX147:QKX65536 QBB147:QBB65536 PRF147:PRF65536 PHJ147:PHJ65536 OXN147:OXN65536 ONR147:ONR65536 ODV147:ODV65536 NTZ147:NTZ65536 NKD147:NKD65536 NAH147:NAH65536 MQL147:MQL65536 MGP147:MGP65536 LWT147:LWT65536 LMX147:LMX65536 LDB147:LDB65536 KTF147:KTF65536 KJJ147:KJJ65536 JZN147:JZN65536 JPR147:JPR65536 JFV147:JFV65536 IVZ147:IVZ65536 IMD147:IMD65536 ICH147:ICH65536 HSL147:HSL65536 HIP147:HIP65536 GYT147:GYT65536 GOX147:GOX65536 GFB147:GFB65536 FVF147:FVF65536 FLJ147:FLJ65536 FBN147:FBN65536 ERR147:ERR65536 EHV147:EHV65536 DXZ147:DXZ65536 DOD147:DOD65536 DEH147:DEH65536 CUL147:CUL65536 CKP147:CKP65536 CAT147:CAT65536 BQX147:BQX65536 BHB147:BHB65536 AXF147:AXF65536 ANJ147:ANJ65536 ADN147:ADN65536 TR147:TR65536 JV147:JV65536 Z147:Z65536 WVI147:WVI151 WLM147:WLM151 WBQ147:WBQ151 VRU147:VRU151 VHY147:VHY151 UYC147:UYC151 UOG147:UOG151 UEK147:UEK151 TUO147:TUO151 TKS147:TKS151 TAW147:TAW151 SRA147:SRA151 SHE147:SHE151 RXI147:RXI151 RNM147:RNM151 RDQ147:RDQ151 QTU147:QTU151 QJY147:QJY151 QAC147:QAC151 PQG147:PQG151 PGK147:PGK151 OWO147:OWO151 OMS147:OMS151 OCW147:OCW151 NTA147:NTA151 NJE147:NJE151 MZI147:MZI151 MPM147:MPM151 MFQ147:MFQ151 LVU147:LVU151 LLY147:LLY151 LCC147:LCC151 KSG147:KSG151 KIK147:KIK151 JYO147:JYO151 JOS147:JOS151 JEW147:JEW151 IVA147:IVA151 ILE147:ILE151 IBI147:IBI151 HRM147:HRM151 HHQ147:HHQ151 GXU147:GXU151 GNY147:GNY151 GEC147:GEC151 FUG147:FUG151 FKK147:FKK151 FAO147:FAO151 EQS147:EQS151 EGW147:EGW151 DXA147:DXA151 DNE147:DNE151 DDI147:DDI151 CTM147:CTM151 CJQ147:CJQ151 BZU147:BZU151 BPY147:BPY151 BGC147:BGC151 AWG147:AWG151 AMK147:AMK151 ACO147:ACO151 SS147:SS151 IW147:IW151 A147:A151 WWH147:WWH65536 WML147:WML65536 A5:A50 IW5:IW50 SS5:SS50 ACO5:ACO50 AMK5:AMK50 AWG5:AWG50 BGC5:BGC50 BPY5:BPY50 BZU5:BZU50 CJQ5:CJQ50 CTM5:CTM50 DDI5:DDI50 DNE5:DNE50 DXA5:DXA50 EGW5:EGW50 EQS5:EQS50 FAO5:FAO50 FKK5:FKK50 FUG5:FUG50 GEC5:GEC50 GNY5:GNY50 GXU5:GXU50 HHQ5:HHQ50 HRM5:HRM50 IBI5:IBI50 ILE5:ILE50 IVA5:IVA50 JEW5:JEW50 JOS5:JOS50 JYO5:JYO50 KIK5:KIK50 KSG5:KSG50 LCC5:LCC50 LLY5:LLY50 LVU5:LVU50 MFQ5:MFQ50 MPM5:MPM50 MZI5:MZI50 NJE5:NJE50 NTA5:NTA50 OCW5:OCW50 OMS5:OMS50 OWO5:OWO50 PGK5:PGK50 PQG5:PQG50 QAC5:QAC50 QJY5:QJY50 QTU5:QTU50 RDQ5:RDQ50 RNM5:RNM50 RXI5:RXI50 SHE5:SHE50 SRA5:SRA50 TAW5:TAW50 TKS5:TKS50 TUO5:TUO50 UEK5:UEK50 UOG5:UOG50 UYC5:UYC50 VHY5:VHY50 VRU5:VRU50 WBQ5:WBQ50 WLM5:WLM50 WVI5:WVI50 Z5:Z50 JV5:JV50 TR5:TR50 ADN5:ADN50 ANJ5:ANJ50 AXF5:AXF50 BHB5:BHB50 BQX5:BQX50 CAT5:CAT50 CKP5:CKP50 CUL5:CUL50 DEH5:DEH50 DOD5:DOD50 DXZ5:DXZ50 EHV5:EHV50 ERR5:ERR50 FBN5:FBN50 FLJ5:FLJ50 FVF5:FVF50 GFB5:GFB50 GOX5:GOX50 GYT5:GYT50 HIP5:HIP50 HSL5:HSL50 ICH5:ICH50 IMD5:IMD50 IVZ5:IVZ50 JFV5:JFV50 JPR5:JPR50 JZN5:JZN50 KJJ5:KJJ50 KTF5:KTF50 LDB5:LDB50 LMX5:LMX50 LWT5:LWT50 MGP5:MGP50 MQL5:MQL50 NAH5:NAH50 NKD5:NKD50 NTZ5:NTZ50 ODV5:ODV50 ONR5:ONR50 OXN5:OXN50 PHJ5:PHJ50 PRF5:PRF50 QBB5:QBB50 QKX5:QKX50 QUT5:QUT50 REP5:REP50 ROL5:ROL50 RYH5:RYH50 SID5:SID50 SRZ5:SRZ50 TBV5:TBV50 TLR5:TLR50 TVN5:TVN50 UFJ5:UFJ50 UPF5:UPF50 UZB5:UZB50 VIX5:VIX50 VST5:VST50 WCP5:WCP50 WML5:WML50 WWH5:WWH50 WWH51:WWH98 A51:A98 IW51:IW98 SS51:SS98 ACO51:ACO98 AMK51:AMK98 AWG51:AWG98 BGC51:BGC98 BPY51:BPY98 BZU51:BZU98 CJQ51:CJQ98 CTM51:CTM98 DDI51:DDI98 DNE51:DNE98 DXA51:DXA98 EGW51:EGW98 EQS51:EQS98 FAO51:FAO98 FKK51:FKK98 FUG51:FUG98 GEC51:GEC98 GNY51:GNY98 GXU51:GXU98 HHQ51:HHQ98 HRM51:HRM98 IBI51:IBI98 ILE51:ILE98 IVA51:IVA98 JEW51:JEW98 JOS51:JOS98 JYO51:JYO98 KIK51:KIK98 KSG51:KSG98 LCC51:LCC98 LLY51:LLY98 LVU51:LVU98 MFQ51:MFQ98 MPM51:MPM98 MZI51:MZI98 NJE51:NJE98 NTA51:NTA98 OCW51:OCW98 OMS51:OMS98 OWO51:OWO98 PGK51:PGK98 PQG51:PQG98 QAC51:QAC98 QJY51:QJY98 QTU51:QTU98 RDQ51:RDQ98 RNM51:RNM98 RXI51:RXI98 SHE51:SHE98 SRA51:SRA98 TAW51:TAW98 TKS51:TKS98 TUO51:TUO98 UEK51:UEK98 UOG51:UOG98 UYC51:UYC98 VHY51:VHY98 VRU51:VRU98 WBQ51:WBQ98 WLM51:WLM98 WVI51:WVI98 Z51:Z98 JV51:JV98 TR51:TR98 ADN51:ADN98 ANJ51:ANJ98 AXF51:AXF98 BHB51:BHB98 BQX51:BQX98 CAT51:CAT98 CKP51:CKP98 CUL51:CUL98 DEH51:DEH98 DOD51:DOD98 DXZ51:DXZ98 EHV51:EHV98 ERR51:ERR98 FBN51:FBN98 FLJ51:FLJ98 FVF51:FVF98 GFB51:GFB98 GOX51:GOX98 GYT51:GYT98 HIP51:HIP98 HSL51:HSL98 ICH51:ICH98 IMD51:IMD98 IVZ51:IVZ98 JFV51:JFV98 JPR51:JPR98 JZN51:JZN98 KJJ51:KJJ98 KTF51:KTF98 LDB51:LDB98 LMX51:LMX98 LWT51:LWT98 MGP51:MGP98 MQL51:MQL98 NAH51:NAH98 NKD51:NKD98 NTZ51:NTZ98 ODV51:ODV98 ONR51:ONR98 OXN51:OXN98 PHJ51:PHJ98 PRF51:PRF98 QBB51:QBB98 QKX51:QKX98 QUT51:QUT98 REP51:REP98 ROL51:ROL98 RYH51:RYH98 SID51:SID98 SRZ51:SRZ98 TBV51:TBV98 TLR51:TLR98 TVN51:TVN98 UFJ51:UFJ98 UPF51:UPF98 UZB51:UZB98 VIX51:VIX98 VST51:VST98 WCP51:WCP98 WML51:WML98 WML99:WML146 WWH99:WWH146 A99:A146 IW99:IW146 SS99:SS146 ACO99:ACO146 AMK99:AMK146 AWG99:AWG146 BGC99:BGC146 BPY99:BPY146 BZU99:BZU146 CJQ99:CJQ146 CTM99:CTM146 DDI99:DDI146 DNE99:DNE146 DXA99:DXA146 EGW99:EGW146 EQS99:EQS146 FAO99:FAO146 FKK99:FKK146 FUG99:FUG146 GEC99:GEC146 GNY99:GNY146 GXU99:GXU146 HHQ99:HHQ146 HRM99:HRM146 IBI99:IBI146 ILE99:ILE146 IVA99:IVA146 JEW99:JEW146 JOS99:JOS146 JYO99:JYO146 KIK99:KIK146 KSG99:KSG146 LCC99:LCC146 LLY99:LLY146 LVU99:LVU146 MFQ99:MFQ146 MPM99:MPM146 MZI99:MZI146 NJE99:NJE146 NTA99:NTA146 OCW99:OCW146 OMS99:OMS146 OWO99:OWO146 PGK99:PGK146 PQG99:PQG146 QAC99:QAC146 QJY99:QJY146 QTU99:QTU146 RDQ99:RDQ146 RNM99:RNM146 RXI99:RXI146 SHE99:SHE146 SRA99:SRA146 TAW99:TAW146 TKS99:TKS146 TUO99:TUO146 UEK99:UEK146 UOG99:UOG146 UYC99:UYC146 VHY99:VHY146 VRU99:VRU146 WBQ99:WBQ146 WLM99:WLM146 WVI99:WVI146 Z99:Z146 JV99:JV146 TR99:TR146 ADN99:ADN146 ANJ99:ANJ146 AXF99:AXF146 BHB99:BHB146 BQX99:BQX146 CAT99:CAT146 CKP99:CKP146 CUL99:CUL146 DEH99:DEH146 DOD99:DOD146 DXZ99:DXZ146 EHV99:EHV146 ERR99:ERR146 FBN99:FBN146 FLJ99:FLJ146 FVF99:FVF146 GFB99:GFB146 GOX99:GOX146 GYT99:GYT146 HIP99:HIP146 HSL99:HSL146 ICH99:ICH146 IMD99:IMD146 IVZ99:IVZ146 JFV99:JFV146 JPR99:JPR146 JZN99:JZN146 KJJ99:KJJ146 KTF99:KTF146 LDB99:LDB146 LMX99:LMX146 LWT99:LWT146 MGP99:MGP146 MQL99:MQL146 NAH99:NAH146 NKD99:NKD146 NTZ99:NTZ146 ODV99:ODV146 ONR99:ONR146 OXN99:OXN146 PHJ99:PHJ146 PRF99:PRF146 QBB99:QBB146 QKX99:QKX146 QUT99:QUT146 REP99:REP146 ROL99:ROL146 RYH99:RYH146 SID99:SID146 SRZ99:SRZ146 TBV99:TBV146 TLR99:TLR146 TVN99:TVN146 UFJ99:UFJ146 UPF99:UPF146 UZB99:UZB146 VIX99:VIX146 VST99:VST146 WCP99:WCP146 WCP147:WCP65536" xr:uid="{D5D45CA6-4B7F-4D66-ACEC-CD19E8B8D701}"/>
  </dataValidations>
  <printOptions horizontalCentered="1"/>
  <pageMargins left="0.7" right="0.7" top="0.75" bottom="0.75" header="0.3" footer="0.3"/>
  <pageSetup paperSize="9" scale="78" fitToHeight="3" orientation="portrait" r:id="rId1"/>
  <headerFooter alignWithMargins="0"/>
  <rowBreaks count="1" manualBreakCount="1">
    <brk id="55"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E7EB-D8A8-47B3-B2FF-61039CD25D7C}">
  <sheetPr>
    <pageSetUpPr fitToPage="1"/>
  </sheetPr>
  <dimension ref="A1:Z78"/>
  <sheetViews>
    <sheetView showZeros="0" view="pageBreakPreview" zoomScale="130" zoomScaleNormal="130" zoomScaleSheetLayoutView="130" workbookViewId="0">
      <selection activeCell="V93" sqref="V93"/>
    </sheetView>
  </sheetViews>
  <sheetFormatPr defaultRowHeight="14.25" x14ac:dyDescent="0.15"/>
  <cols>
    <col min="1" max="1" width="3.75" style="571" customWidth="1"/>
    <col min="2" max="2" width="9.125" style="608" customWidth="1"/>
    <col min="3" max="3" width="4.75" style="609" customWidth="1"/>
    <col min="4" max="6" width="4" style="609" customWidth="1"/>
    <col min="7" max="12" width="4" style="571" customWidth="1"/>
    <col min="13" max="14" width="5.75" style="571" customWidth="1"/>
    <col min="15" max="15" width="3.875" style="571" customWidth="1"/>
    <col min="16" max="16" width="4.875" style="571" customWidth="1"/>
    <col min="17" max="20" width="4.125" style="571" customWidth="1"/>
    <col min="21" max="21" width="4.5" style="571" customWidth="1"/>
    <col min="22" max="22" width="3.875" style="571" customWidth="1"/>
    <col min="23" max="23" width="5.25" style="571" customWidth="1"/>
    <col min="24" max="25" width="4.125" style="571" customWidth="1"/>
    <col min="26" max="26" width="4" style="571" customWidth="1"/>
    <col min="27" max="16384" width="9" style="571"/>
  </cols>
  <sheetData>
    <row r="1" spans="1:26" ht="24" customHeight="1" x14ac:dyDescent="0.15">
      <c r="A1" s="1193" t="s">
        <v>877</v>
      </c>
      <c r="B1" s="1193"/>
      <c r="C1" s="1193"/>
      <c r="D1" s="1193"/>
      <c r="E1" s="1193"/>
      <c r="F1" s="1193"/>
      <c r="G1" s="1193"/>
      <c r="H1" s="1193"/>
      <c r="I1" s="613"/>
      <c r="J1" s="613"/>
      <c r="K1" s="613"/>
      <c r="L1" s="613"/>
      <c r="M1" s="613"/>
      <c r="N1" s="614"/>
      <c r="O1" s="614"/>
      <c r="P1" s="614"/>
      <c r="Q1" s="614"/>
      <c r="R1" s="614"/>
      <c r="S1" s="614"/>
      <c r="T1" s="1194" t="s">
        <v>824</v>
      </c>
      <c r="U1" s="1194"/>
      <c r="V1" s="1194"/>
      <c r="W1" s="1194"/>
      <c r="X1" s="1194"/>
      <c r="Y1" s="1194"/>
      <c r="Z1" s="615"/>
    </row>
    <row r="2" spans="1:26" s="700" customFormat="1" ht="21.95" customHeight="1" x14ac:dyDescent="0.15">
      <c r="A2" s="1181" t="s">
        <v>78</v>
      </c>
      <c r="B2" s="1184" t="s">
        <v>79</v>
      </c>
      <c r="C2" s="1160" t="s">
        <v>642</v>
      </c>
      <c r="D2" s="1161"/>
      <c r="E2" s="1161"/>
      <c r="F2" s="1161"/>
      <c r="G2" s="1161"/>
      <c r="H2" s="1161"/>
      <c r="I2" s="1161"/>
      <c r="J2" s="1161"/>
      <c r="K2" s="1161"/>
      <c r="L2" s="1161"/>
      <c r="M2" s="1161"/>
      <c r="N2" s="1161"/>
      <c r="O2" s="1161"/>
      <c r="P2" s="1160" t="s">
        <v>767</v>
      </c>
      <c r="Q2" s="1161"/>
      <c r="R2" s="1161"/>
      <c r="S2" s="1161"/>
      <c r="T2" s="1161"/>
      <c r="U2" s="1161"/>
      <c r="V2" s="1162"/>
      <c r="W2" s="1199" t="s">
        <v>768</v>
      </c>
      <c r="X2" s="1200"/>
      <c r="Y2" s="1201"/>
      <c r="Z2" s="1173"/>
    </row>
    <row r="3" spans="1:26" s="700" customFormat="1" ht="39.950000000000003" customHeight="1" x14ac:dyDescent="0.15">
      <c r="A3" s="1182"/>
      <c r="B3" s="1185"/>
      <c r="C3" s="1175" t="s">
        <v>769</v>
      </c>
      <c r="D3" s="1176"/>
      <c r="E3" s="1176"/>
      <c r="F3" s="1187" t="s">
        <v>827</v>
      </c>
      <c r="G3" s="1187" t="s">
        <v>646</v>
      </c>
      <c r="H3" s="1187" t="s">
        <v>647</v>
      </c>
      <c r="I3" s="1187" t="s">
        <v>648</v>
      </c>
      <c r="J3" s="1187" t="s">
        <v>649</v>
      </c>
      <c r="K3" s="1187" t="s">
        <v>650</v>
      </c>
      <c r="L3" s="1191" t="s">
        <v>795</v>
      </c>
      <c r="M3" s="1189" t="s">
        <v>819</v>
      </c>
      <c r="N3" s="1179" t="s">
        <v>652</v>
      </c>
      <c r="O3" s="1177" t="s">
        <v>653</v>
      </c>
      <c r="P3" s="1142" t="s">
        <v>644</v>
      </c>
      <c r="Q3" s="1143"/>
      <c r="R3" s="1143"/>
      <c r="S3" s="1152" t="s">
        <v>810</v>
      </c>
      <c r="T3" s="1169" t="s">
        <v>654</v>
      </c>
      <c r="U3" s="1169" t="s">
        <v>655</v>
      </c>
      <c r="V3" s="1195" t="s">
        <v>656</v>
      </c>
      <c r="W3" s="1202"/>
      <c r="X3" s="1203"/>
      <c r="Y3" s="1204"/>
      <c r="Z3" s="1174"/>
    </row>
    <row r="4" spans="1:26" s="700" customFormat="1" ht="15.2" customHeight="1" x14ac:dyDescent="0.15">
      <c r="A4" s="1183"/>
      <c r="B4" s="1186"/>
      <c r="C4" s="701" t="s">
        <v>644</v>
      </c>
      <c r="D4" s="702" t="s">
        <v>657</v>
      </c>
      <c r="E4" s="702" t="s">
        <v>658</v>
      </c>
      <c r="F4" s="1188"/>
      <c r="G4" s="1188"/>
      <c r="H4" s="1188"/>
      <c r="I4" s="1188"/>
      <c r="J4" s="1188"/>
      <c r="K4" s="1188"/>
      <c r="L4" s="1192"/>
      <c r="M4" s="1190"/>
      <c r="N4" s="1180"/>
      <c r="O4" s="1178"/>
      <c r="P4" s="701" t="s">
        <v>644</v>
      </c>
      <c r="Q4" s="702" t="s">
        <v>657</v>
      </c>
      <c r="R4" s="702" t="s">
        <v>658</v>
      </c>
      <c r="S4" s="1198"/>
      <c r="T4" s="1197"/>
      <c r="U4" s="1197"/>
      <c r="V4" s="1196"/>
      <c r="W4" s="758" t="s">
        <v>644</v>
      </c>
      <c r="X4" s="702" t="s">
        <v>657</v>
      </c>
      <c r="Y4" s="740" t="s">
        <v>658</v>
      </c>
      <c r="Z4" s="1174"/>
    </row>
    <row r="5" spans="1:26" s="700" customFormat="1" ht="17.25" customHeight="1" x14ac:dyDescent="0.15">
      <c r="A5" s="703">
        <v>1</v>
      </c>
      <c r="B5" s="704" t="s">
        <v>124</v>
      </c>
      <c r="C5" s="705">
        <f t="shared" ref="C5:C36" si="0">SUM(D5:E5)</f>
        <v>36</v>
      </c>
      <c r="D5" s="706">
        <v>18</v>
      </c>
      <c r="E5" s="706">
        <v>18</v>
      </c>
      <c r="F5" s="706">
        <v>1</v>
      </c>
      <c r="G5" s="679" t="s">
        <v>26</v>
      </c>
      <c r="H5" s="679">
        <v>1</v>
      </c>
      <c r="I5" s="679">
        <v>0</v>
      </c>
      <c r="J5" s="679">
        <v>0</v>
      </c>
      <c r="K5" s="679">
        <v>27</v>
      </c>
      <c r="L5" s="679">
        <v>1</v>
      </c>
      <c r="M5" s="679">
        <v>0</v>
      </c>
      <c r="N5" s="679">
        <v>1</v>
      </c>
      <c r="O5" s="679">
        <v>5</v>
      </c>
      <c r="P5" s="678">
        <f t="shared" ref="P5:P36" si="1">SUM(Q5:R5)</f>
        <v>1</v>
      </c>
      <c r="Q5" s="679">
        <v>0</v>
      </c>
      <c r="R5" s="679">
        <v>1</v>
      </c>
      <c r="S5" s="679">
        <v>1</v>
      </c>
      <c r="T5" s="679">
        <v>0</v>
      </c>
      <c r="U5" s="679">
        <v>0</v>
      </c>
      <c r="V5" s="759">
        <v>0</v>
      </c>
      <c r="W5" s="757">
        <f t="shared" ref="W5:W36" si="2">SUM(X5:Y5)</f>
        <v>37</v>
      </c>
      <c r="X5" s="679">
        <v>18</v>
      </c>
      <c r="Y5" s="733">
        <v>19</v>
      </c>
      <c r="Z5" s="707"/>
    </row>
    <row r="6" spans="1:26" s="700" customFormat="1" ht="17.25" customHeight="1" x14ac:dyDescent="0.15">
      <c r="A6" s="708">
        <v>2</v>
      </c>
      <c r="B6" s="709" t="s">
        <v>782</v>
      </c>
      <c r="C6" s="710">
        <f t="shared" si="0"/>
        <v>18</v>
      </c>
      <c r="D6" s="711">
        <v>11</v>
      </c>
      <c r="E6" s="711">
        <v>7</v>
      </c>
      <c r="F6" s="711">
        <v>1</v>
      </c>
      <c r="G6" s="712">
        <v>0</v>
      </c>
      <c r="H6" s="712">
        <v>1</v>
      </c>
      <c r="I6" s="712">
        <v>0</v>
      </c>
      <c r="J6" s="712">
        <v>0</v>
      </c>
      <c r="K6" s="712">
        <v>15</v>
      </c>
      <c r="L6" s="712">
        <v>1</v>
      </c>
      <c r="M6" s="712">
        <v>0</v>
      </c>
      <c r="N6" s="712">
        <v>0</v>
      </c>
      <c r="O6" s="712">
        <v>0</v>
      </c>
      <c r="P6" s="713">
        <f t="shared" si="1"/>
        <v>1</v>
      </c>
      <c r="Q6" s="712">
        <v>0</v>
      </c>
      <c r="R6" s="712">
        <v>1</v>
      </c>
      <c r="S6" s="712">
        <v>1</v>
      </c>
      <c r="T6" s="712">
        <v>0</v>
      </c>
      <c r="U6" s="712">
        <v>0</v>
      </c>
      <c r="V6" s="760">
        <v>0</v>
      </c>
      <c r="W6" s="707">
        <f t="shared" si="2"/>
        <v>19</v>
      </c>
      <c r="X6" s="712">
        <v>11</v>
      </c>
      <c r="Y6" s="741">
        <v>8</v>
      </c>
      <c r="Z6" s="707"/>
    </row>
    <row r="7" spans="1:26" s="700" customFormat="1" ht="17.25" customHeight="1" x14ac:dyDescent="0.15">
      <c r="A7" s="708">
        <v>3</v>
      </c>
      <c r="B7" s="709" t="s">
        <v>111</v>
      </c>
      <c r="C7" s="710">
        <f t="shared" si="0"/>
        <v>20</v>
      </c>
      <c r="D7" s="706">
        <v>13</v>
      </c>
      <c r="E7" s="706">
        <v>7</v>
      </c>
      <c r="F7" s="706">
        <v>1</v>
      </c>
      <c r="G7" s="679">
        <v>0</v>
      </c>
      <c r="H7" s="679">
        <v>1</v>
      </c>
      <c r="I7" s="679">
        <v>2</v>
      </c>
      <c r="J7" s="679">
        <v>0</v>
      </c>
      <c r="K7" s="679">
        <v>14</v>
      </c>
      <c r="L7" s="679">
        <v>1</v>
      </c>
      <c r="M7" s="679">
        <v>0</v>
      </c>
      <c r="N7" s="679">
        <v>0</v>
      </c>
      <c r="O7" s="679">
        <v>1</v>
      </c>
      <c r="P7" s="713">
        <f t="shared" si="1"/>
        <v>1</v>
      </c>
      <c r="Q7" s="712">
        <v>0</v>
      </c>
      <c r="R7" s="712">
        <v>1</v>
      </c>
      <c r="S7" s="712">
        <v>1</v>
      </c>
      <c r="T7" s="712">
        <v>0</v>
      </c>
      <c r="U7" s="712">
        <v>0</v>
      </c>
      <c r="V7" s="760">
        <v>0</v>
      </c>
      <c r="W7" s="707">
        <f t="shared" si="2"/>
        <v>21</v>
      </c>
      <c r="X7" s="712">
        <v>13</v>
      </c>
      <c r="Y7" s="741">
        <v>8</v>
      </c>
      <c r="Z7" s="707"/>
    </row>
    <row r="8" spans="1:26" s="700" customFormat="1" ht="17.25" customHeight="1" x14ac:dyDescent="0.15">
      <c r="A8" s="708">
        <v>4</v>
      </c>
      <c r="B8" s="709" t="s">
        <v>148</v>
      </c>
      <c r="C8" s="710">
        <f t="shared" si="0"/>
        <v>24</v>
      </c>
      <c r="D8" s="711">
        <v>10</v>
      </c>
      <c r="E8" s="711">
        <v>14</v>
      </c>
      <c r="F8" s="711">
        <v>1</v>
      </c>
      <c r="G8" s="712">
        <v>0</v>
      </c>
      <c r="H8" s="712">
        <v>1</v>
      </c>
      <c r="I8" s="712">
        <v>1</v>
      </c>
      <c r="J8" s="712">
        <v>1</v>
      </c>
      <c r="K8" s="712">
        <v>14</v>
      </c>
      <c r="L8" s="712">
        <v>1</v>
      </c>
      <c r="M8" s="712">
        <v>0</v>
      </c>
      <c r="N8" s="712">
        <v>1</v>
      </c>
      <c r="O8" s="712">
        <v>4</v>
      </c>
      <c r="P8" s="713">
        <f t="shared" si="1"/>
        <v>1</v>
      </c>
      <c r="Q8" s="712">
        <v>0</v>
      </c>
      <c r="R8" s="712">
        <v>1</v>
      </c>
      <c r="S8" s="712">
        <v>1</v>
      </c>
      <c r="T8" s="712">
        <v>0</v>
      </c>
      <c r="U8" s="712">
        <v>0</v>
      </c>
      <c r="V8" s="760">
        <v>0</v>
      </c>
      <c r="W8" s="707">
        <f t="shared" si="2"/>
        <v>25</v>
      </c>
      <c r="X8" s="712">
        <v>10</v>
      </c>
      <c r="Y8" s="741">
        <v>15</v>
      </c>
      <c r="Z8" s="707"/>
    </row>
    <row r="9" spans="1:26" s="700" customFormat="1" ht="17.25" customHeight="1" x14ac:dyDescent="0.15">
      <c r="A9" s="708">
        <v>5</v>
      </c>
      <c r="B9" s="709" t="s">
        <v>103</v>
      </c>
      <c r="C9" s="710">
        <f t="shared" si="0"/>
        <v>27</v>
      </c>
      <c r="D9" s="711">
        <v>15</v>
      </c>
      <c r="E9" s="711">
        <v>12</v>
      </c>
      <c r="F9" s="711">
        <v>1</v>
      </c>
      <c r="G9" s="712">
        <v>0</v>
      </c>
      <c r="H9" s="712">
        <v>1</v>
      </c>
      <c r="I9" s="712">
        <v>2</v>
      </c>
      <c r="J9" s="712">
        <v>1</v>
      </c>
      <c r="K9" s="712">
        <v>18</v>
      </c>
      <c r="L9" s="712">
        <v>1</v>
      </c>
      <c r="M9" s="712">
        <v>0</v>
      </c>
      <c r="N9" s="712">
        <v>0</v>
      </c>
      <c r="O9" s="712">
        <v>3</v>
      </c>
      <c r="P9" s="713">
        <f t="shared" si="1"/>
        <v>1</v>
      </c>
      <c r="Q9" s="712">
        <v>0</v>
      </c>
      <c r="R9" s="712">
        <v>1</v>
      </c>
      <c r="S9" s="712">
        <v>1</v>
      </c>
      <c r="T9" s="712">
        <v>0</v>
      </c>
      <c r="U9" s="712">
        <v>0</v>
      </c>
      <c r="V9" s="760">
        <v>0</v>
      </c>
      <c r="W9" s="707">
        <f t="shared" si="2"/>
        <v>28</v>
      </c>
      <c r="X9" s="712">
        <v>15</v>
      </c>
      <c r="Y9" s="741">
        <v>13</v>
      </c>
      <c r="Z9" s="707"/>
    </row>
    <row r="10" spans="1:26" s="700" customFormat="1" ht="17.25" customHeight="1" x14ac:dyDescent="0.15">
      <c r="A10" s="708">
        <v>7</v>
      </c>
      <c r="B10" s="709" t="s">
        <v>115</v>
      </c>
      <c r="C10" s="710">
        <f t="shared" si="0"/>
        <v>34</v>
      </c>
      <c r="D10" s="711">
        <v>17</v>
      </c>
      <c r="E10" s="711">
        <v>17</v>
      </c>
      <c r="F10" s="711">
        <v>1</v>
      </c>
      <c r="G10" s="712">
        <v>0</v>
      </c>
      <c r="H10" s="712">
        <v>1</v>
      </c>
      <c r="I10" s="712">
        <v>1</v>
      </c>
      <c r="J10" s="712">
        <v>2</v>
      </c>
      <c r="K10" s="712">
        <v>23</v>
      </c>
      <c r="L10" s="712">
        <v>1</v>
      </c>
      <c r="M10" s="712">
        <v>0</v>
      </c>
      <c r="N10" s="712">
        <v>0</v>
      </c>
      <c r="O10" s="712">
        <v>5</v>
      </c>
      <c r="P10" s="713">
        <f t="shared" si="1"/>
        <v>1</v>
      </c>
      <c r="Q10" s="712">
        <v>1</v>
      </c>
      <c r="R10" s="712">
        <v>0</v>
      </c>
      <c r="S10" s="712">
        <v>1</v>
      </c>
      <c r="T10" s="712">
        <v>0</v>
      </c>
      <c r="U10" s="712">
        <v>0</v>
      </c>
      <c r="V10" s="760">
        <v>0</v>
      </c>
      <c r="W10" s="707">
        <f t="shared" si="2"/>
        <v>35</v>
      </c>
      <c r="X10" s="712">
        <v>18</v>
      </c>
      <c r="Y10" s="741">
        <v>17</v>
      </c>
      <c r="Z10" s="707"/>
    </row>
    <row r="11" spans="1:26" s="700" customFormat="1" ht="17.25" customHeight="1" x14ac:dyDescent="0.15">
      <c r="A11" s="708">
        <v>8</v>
      </c>
      <c r="B11" s="709" t="s">
        <v>106</v>
      </c>
      <c r="C11" s="710">
        <f t="shared" si="0"/>
        <v>53</v>
      </c>
      <c r="D11" s="711">
        <v>34</v>
      </c>
      <c r="E11" s="711">
        <v>19</v>
      </c>
      <c r="F11" s="711">
        <v>1</v>
      </c>
      <c r="G11" s="712">
        <v>0</v>
      </c>
      <c r="H11" s="712">
        <v>1</v>
      </c>
      <c r="I11" s="712">
        <v>0</v>
      </c>
      <c r="J11" s="712">
        <v>1</v>
      </c>
      <c r="K11" s="712">
        <v>43</v>
      </c>
      <c r="L11" s="712">
        <v>1</v>
      </c>
      <c r="M11" s="712">
        <v>1</v>
      </c>
      <c r="N11" s="712">
        <v>0</v>
      </c>
      <c r="O11" s="712">
        <v>5</v>
      </c>
      <c r="P11" s="713">
        <f t="shared" si="1"/>
        <v>2</v>
      </c>
      <c r="Q11" s="712">
        <v>0</v>
      </c>
      <c r="R11" s="712">
        <v>2</v>
      </c>
      <c r="S11" s="712">
        <v>2</v>
      </c>
      <c r="T11" s="712">
        <v>0</v>
      </c>
      <c r="U11" s="712">
        <v>0</v>
      </c>
      <c r="V11" s="760">
        <v>0</v>
      </c>
      <c r="W11" s="707">
        <f t="shared" si="2"/>
        <v>55</v>
      </c>
      <c r="X11" s="712">
        <v>34</v>
      </c>
      <c r="Y11" s="741">
        <v>21</v>
      </c>
      <c r="Z11" s="707"/>
    </row>
    <row r="12" spans="1:26" s="700" customFormat="1" ht="17.25" customHeight="1" x14ac:dyDescent="0.15">
      <c r="A12" s="708">
        <v>9</v>
      </c>
      <c r="B12" s="709" t="s">
        <v>783</v>
      </c>
      <c r="C12" s="710">
        <f t="shared" si="0"/>
        <v>31</v>
      </c>
      <c r="D12" s="711">
        <v>15</v>
      </c>
      <c r="E12" s="711">
        <v>16</v>
      </c>
      <c r="F12" s="711">
        <v>0</v>
      </c>
      <c r="G12" s="712">
        <v>0</v>
      </c>
      <c r="H12" s="712">
        <v>1</v>
      </c>
      <c r="I12" s="712">
        <v>1</v>
      </c>
      <c r="J12" s="712">
        <v>1</v>
      </c>
      <c r="K12" s="712">
        <v>26</v>
      </c>
      <c r="L12" s="712">
        <v>1</v>
      </c>
      <c r="M12" s="712">
        <v>0</v>
      </c>
      <c r="N12" s="712">
        <v>0</v>
      </c>
      <c r="O12" s="712">
        <v>1</v>
      </c>
      <c r="P12" s="713">
        <f t="shared" si="1"/>
        <v>3</v>
      </c>
      <c r="Q12" s="712">
        <v>0</v>
      </c>
      <c r="R12" s="712">
        <v>3</v>
      </c>
      <c r="S12" s="712">
        <v>3</v>
      </c>
      <c r="T12" s="712">
        <v>0</v>
      </c>
      <c r="U12" s="712">
        <v>0</v>
      </c>
      <c r="V12" s="760">
        <v>0</v>
      </c>
      <c r="W12" s="707">
        <f t="shared" si="2"/>
        <v>34</v>
      </c>
      <c r="X12" s="712">
        <v>15</v>
      </c>
      <c r="Y12" s="741">
        <v>19</v>
      </c>
      <c r="Z12" s="707"/>
    </row>
    <row r="13" spans="1:26" s="700" customFormat="1" ht="17.25" customHeight="1" x14ac:dyDescent="0.15">
      <c r="A13" s="708">
        <v>10</v>
      </c>
      <c r="B13" s="709" t="s">
        <v>118</v>
      </c>
      <c r="C13" s="710">
        <f t="shared" si="0"/>
        <v>51</v>
      </c>
      <c r="D13" s="711">
        <v>23</v>
      </c>
      <c r="E13" s="711">
        <v>28</v>
      </c>
      <c r="F13" s="711">
        <v>1</v>
      </c>
      <c r="G13" s="712">
        <v>0</v>
      </c>
      <c r="H13" s="712">
        <v>2</v>
      </c>
      <c r="I13" s="712">
        <v>0</v>
      </c>
      <c r="J13" s="712">
        <v>1</v>
      </c>
      <c r="K13" s="712">
        <v>42</v>
      </c>
      <c r="L13" s="712">
        <v>2</v>
      </c>
      <c r="M13" s="712">
        <v>0</v>
      </c>
      <c r="N13" s="712">
        <v>0</v>
      </c>
      <c r="O13" s="712">
        <v>3</v>
      </c>
      <c r="P13" s="713">
        <f t="shared" si="1"/>
        <v>3</v>
      </c>
      <c r="Q13" s="712">
        <v>1</v>
      </c>
      <c r="R13" s="712">
        <v>2</v>
      </c>
      <c r="S13" s="712">
        <v>3</v>
      </c>
      <c r="T13" s="712">
        <v>0</v>
      </c>
      <c r="U13" s="712">
        <v>0</v>
      </c>
      <c r="V13" s="760">
        <v>0</v>
      </c>
      <c r="W13" s="707">
        <f t="shared" si="2"/>
        <v>54</v>
      </c>
      <c r="X13" s="712">
        <v>24</v>
      </c>
      <c r="Y13" s="741">
        <v>30</v>
      </c>
      <c r="Z13" s="707"/>
    </row>
    <row r="14" spans="1:26" s="700" customFormat="1" ht="17.25" customHeight="1" x14ac:dyDescent="0.15">
      <c r="A14" s="708">
        <v>11</v>
      </c>
      <c r="B14" s="709" t="s">
        <v>121</v>
      </c>
      <c r="C14" s="710">
        <f t="shared" si="0"/>
        <v>45</v>
      </c>
      <c r="D14" s="711">
        <v>21</v>
      </c>
      <c r="E14" s="711">
        <v>24</v>
      </c>
      <c r="F14" s="711">
        <v>1</v>
      </c>
      <c r="G14" s="712">
        <v>0</v>
      </c>
      <c r="H14" s="712">
        <v>1</v>
      </c>
      <c r="I14" s="712">
        <v>1</v>
      </c>
      <c r="J14" s="712">
        <v>0</v>
      </c>
      <c r="K14" s="712">
        <v>38</v>
      </c>
      <c r="L14" s="712">
        <v>1</v>
      </c>
      <c r="M14" s="712">
        <v>0</v>
      </c>
      <c r="N14" s="712">
        <v>0</v>
      </c>
      <c r="O14" s="712">
        <v>3</v>
      </c>
      <c r="P14" s="713">
        <f t="shared" si="1"/>
        <v>2</v>
      </c>
      <c r="Q14" s="712">
        <v>0</v>
      </c>
      <c r="R14" s="712">
        <v>2</v>
      </c>
      <c r="S14" s="712">
        <v>2</v>
      </c>
      <c r="T14" s="712">
        <v>0</v>
      </c>
      <c r="U14" s="712">
        <v>0</v>
      </c>
      <c r="V14" s="760">
        <v>0</v>
      </c>
      <c r="W14" s="707">
        <f t="shared" si="2"/>
        <v>47</v>
      </c>
      <c r="X14" s="712">
        <v>21</v>
      </c>
      <c r="Y14" s="741">
        <v>26</v>
      </c>
      <c r="Z14" s="707"/>
    </row>
    <row r="15" spans="1:26" s="700" customFormat="1" ht="17.25" customHeight="1" x14ac:dyDescent="0.15">
      <c r="A15" s="708">
        <v>12</v>
      </c>
      <c r="B15" s="709" t="s">
        <v>104</v>
      </c>
      <c r="C15" s="710">
        <f t="shared" si="0"/>
        <v>26</v>
      </c>
      <c r="D15" s="711">
        <v>16</v>
      </c>
      <c r="E15" s="711">
        <v>10</v>
      </c>
      <c r="F15" s="711">
        <v>1</v>
      </c>
      <c r="G15" s="712">
        <v>0</v>
      </c>
      <c r="H15" s="712">
        <v>1</v>
      </c>
      <c r="I15" s="712">
        <v>1</v>
      </c>
      <c r="J15" s="712">
        <v>0</v>
      </c>
      <c r="K15" s="712">
        <v>21</v>
      </c>
      <c r="L15" s="712">
        <v>1</v>
      </c>
      <c r="M15" s="712">
        <v>0</v>
      </c>
      <c r="N15" s="712">
        <v>0</v>
      </c>
      <c r="O15" s="712">
        <v>1</v>
      </c>
      <c r="P15" s="713">
        <f t="shared" si="1"/>
        <v>2</v>
      </c>
      <c r="Q15" s="712">
        <v>0</v>
      </c>
      <c r="R15" s="712">
        <v>2</v>
      </c>
      <c r="S15" s="712">
        <v>2</v>
      </c>
      <c r="T15" s="712">
        <v>0</v>
      </c>
      <c r="U15" s="712">
        <v>0</v>
      </c>
      <c r="V15" s="760">
        <v>0</v>
      </c>
      <c r="W15" s="707">
        <f t="shared" si="2"/>
        <v>28</v>
      </c>
      <c r="X15" s="712">
        <v>16</v>
      </c>
      <c r="Y15" s="741">
        <v>12</v>
      </c>
      <c r="Z15" s="707"/>
    </row>
    <row r="16" spans="1:26" s="700" customFormat="1" ht="17.25" customHeight="1" x14ac:dyDescent="0.15">
      <c r="A16" s="708">
        <v>13</v>
      </c>
      <c r="B16" s="709" t="s">
        <v>102</v>
      </c>
      <c r="C16" s="710">
        <f t="shared" si="0"/>
        <v>40</v>
      </c>
      <c r="D16" s="711">
        <v>19</v>
      </c>
      <c r="E16" s="711">
        <v>21</v>
      </c>
      <c r="F16" s="711">
        <v>1</v>
      </c>
      <c r="G16" s="712">
        <v>0</v>
      </c>
      <c r="H16" s="712">
        <v>1</v>
      </c>
      <c r="I16" s="712">
        <v>0</v>
      </c>
      <c r="J16" s="712">
        <v>0</v>
      </c>
      <c r="K16" s="712">
        <v>36</v>
      </c>
      <c r="L16" s="712">
        <v>1</v>
      </c>
      <c r="M16" s="712">
        <v>0</v>
      </c>
      <c r="N16" s="712">
        <v>0</v>
      </c>
      <c r="O16" s="712">
        <v>1</v>
      </c>
      <c r="P16" s="713">
        <f t="shared" si="1"/>
        <v>1</v>
      </c>
      <c r="Q16" s="712">
        <v>0</v>
      </c>
      <c r="R16" s="712">
        <v>1</v>
      </c>
      <c r="S16" s="712">
        <v>1</v>
      </c>
      <c r="T16" s="712">
        <v>0</v>
      </c>
      <c r="U16" s="712">
        <v>0</v>
      </c>
      <c r="V16" s="760">
        <v>0</v>
      </c>
      <c r="W16" s="707">
        <f t="shared" si="2"/>
        <v>41</v>
      </c>
      <c r="X16" s="712">
        <v>19</v>
      </c>
      <c r="Y16" s="741">
        <v>22</v>
      </c>
      <c r="Z16" s="707"/>
    </row>
    <row r="17" spans="1:26" s="700" customFormat="1" ht="17.25" customHeight="1" x14ac:dyDescent="0.15">
      <c r="A17" s="708">
        <v>14</v>
      </c>
      <c r="B17" s="709" t="s">
        <v>784</v>
      </c>
      <c r="C17" s="710">
        <f t="shared" si="0"/>
        <v>45</v>
      </c>
      <c r="D17" s="711">
        <v>21</v>
      </c>
      <c r="E17" s="711">
        <v>24</v>
      </c>
      <c r="F17" s="711">
        <v>1</v>
      </c>
      <c r="G17" s="712">
        <v>0</v>
      </c>
      <c r="H17" s="712">
        <v>1</v>
      </c>
      <c r="I17" s="712">
        <v>2</v>
      </c>
      <c r="J17" s="712">
        <v>1</v>
      </c>
      <c r="K17" s="712">
        <v>35</v>
      </c>
      <c r="L17" s="712">
        <v>1</v>
      </c>
      <c r="M17" s="712">
        <v>0</v>
      </c>
      <c r="N17" s="712">
        <v>0</v>
      </c>
      <c r="O17" s="712">
        <v>4</v>
      </c>
      <c r="P17" s="713">
        <f t="shared" si="1"/>
        <v>2</v>
      </c>
      <c r="Q17" s="712">
        <v>0</v>
      </c>
      <c r="R17" s="712">
        <v>2</v>
      </c>
      <c r="S17" s="712">
        <v>2</v>
      </c>
      <c r="T17" s="712">
        <v>0</v>
      </c>
      <c r="U17" s="712">
        <v>0</v>
      </c>
      <c r="V17" s="760">
        <v>0</v>
      </c>
      <c r="W17" s="707">
        <f t="shared" si="2"/>
        <v>47</v>
      </c>
      <c r="X17" s="712">
        <v>21</v>
      </c>
      <c r="Y17" s="741">
        <v>26</v>
      </c>
      <c r="Z17" s="707"/>
    </row>
    <row r="18" spans="1:26" s="700" customFormat="1" ht="17.25" customHeight="1" x14ac:dyDescent="0.15">
      <c r="A18" s="708">
        <v>15</v>
      </c>
      <c r="B18" s="709" t="s">
        <v>135</v>
      </c>
      <c r="C18" s="710">
        <f t="shared" si="0"/>
        <v>57</v>
      </c>
      <c r="D18" s="711">
        <v>28</v>
      </c>
      <c r="E18" s="711">
        <v>29</v>
      </c>
      <c r="F18" s="711">
        <v>1</v>
      </c>
      <c r="G18" s="712">
        <v>0</v>
      </c>
      <c r="H18" s="712">
        <v>2</v>
      </c>
      <c r="I18" s="712">
        <v>1</v>
      </c>
      <c r="J18" s="712">
        <v>1</v>
      </c>
      <c r="K18" s="712">
        <v>45</v>
      </c>
      <c r="L18" s="712">
        <v>2</v>
      </c>
      <c r="M18" s="712">
        <v>0</v>
      </c>
      <c r="N18" s="712">
        <v>0</v>
      </c>
      <c r="O18" s="712">
        <v>5</v>
      </c>
      <c r="P18" s="713">
        <f t="shared" si="1"/>
        <v>2</v>
      </c>
      <c r="Q18" s="712">
        <v>0</v>
      </c>
      <c r="R18" s="712">
        <v>2</v>
      </c>
      <c r="S18" s="712">
        <v>2</v>
      </c>
      <c r="T18" s="712">
        <v>0</v>
      </c>
      <c r="U18" s="712">
        <v>0</v>
      </c>
      <c r="V18" s="760">
        <v>0</v>
      </c>
      <c r="W18" s="707">
        <f t="shared" si="2"/>
        <v>59</v>
      </c>
      <c r="X18" s="712">
        <v>28</v>
      </c>
      <c r="Y18" s="741">
        <v>31</v>
      </c>
      <c r="Z18" s="707"/>
    </row>
    <row r="19" spans="1:26" s="700" customFormat="1" ht="17.25" customHeight="1" x14ac:dyDescent="0.15">
      <c r="A19" s="708">
        <v>16</v>
      </c>
      <c r="B19" s="709" t="s">
        <v>266</v>
      </c>
      <c r="C19" s="710">
        <f t="shared" si="0"/>
        <v>43</v>
      </c>
      <c r="D19" s="711">
        <v>22</v>
      </c>
      <c r="E19" s="711">
        <v>21</v>
      </c>
      <c r="F19" s="711">
        <v>1</v>
      </c>
      <c r="G19" s="712">
        <v>0</v>
      </c>
      <c r="H19" s="712">
        <v>1</v>
      </c>
      <c r="I19" s="712">
        <v>1</v>
      </c>
      <c r="J19" s="712">
        <v>2</v>
      </c>
      <c r="K19" s="712">
        <v>32</v>
      </c>
      <c r="L19" s="712">
        <v>1</v>
      </c>
      <c r="M19" s="712">
        <v>0</v>
      </c>
      <c r="N19" s="712">
        <v>1</v>
      </c>
      <c r="O19" s="712">
        <v>4</v>
      </c>
      <c r="P19" s="713">
        <f t="shared" si="1"/>
        <v>2</v>
      </c>
      <c r="Q19" s="712">
        <v>1</v>
      </c>
      <c r="R19" s="712">
        <v>1</v>
      </c>
      <c r="S19" s="712">
        <v>2</v>
      </c>
      <c r="T19" s="712">
        <v>0</v>
      </c>
      <c r="U19" s="712">
        <v>0</v>
      </c>
      <c r="V19" s="760">
        <v>0</v>
      </c>
      <c r="W19" s="707">
        <f t="shared" si="2"/>
        <v>45</v>
      </c>
      <c r="X19" s="712">
        <v>23</v>
      </c>
      <c r="Y19" s="741">
        <v>22</v>
      </c>
      <c r="Z19" s="707"/>
    </row>
    <row r="20" spans="1:26" s="700" customFormat="1" ht="17.25" customHeight="1" x14ac:dyDescent="0.15">
      <c r="A20" s="708">
        <v>17</v>
      </c>
      <c r="B20" s="709" t="s">
        <v>119</v>
      </c>
      <c r="C20" s="710">
        <f t="shared" si="0"/>
        <v>55</v>
      </c>
      <c r="D20" s="711">
        <v>23</v>
      </c>
      <c r="E20" s="711">
        <v>32</v>
      </c>
      <c r="F20" s="711">
        <v>1</v>
      </c>
      <c r="G20" s="712">
        <v>0</v>
      </c>
      <c r="H20" s="712">
        <v>2</v>
      </c>
      <c r="I20" s="712">
        <v>2</v>
      </c>
      <c r="J20" s="712">
        <v>1</v>
      </c>
      <c r="K20" s="712">
        <v>41</v>
      </c>
      <c r="L20" s="712">
        <v>2</v>
      </c>
      <c r="M20" s="712">
        <v>0</v>
      </c>
      <c r="N20" s="712">
        <v>0</v>
      </c>
      <c r="O20" s="712">
        <v>6</v>
      </c>
      <c r="P20" s="713">
        <f t="shared" si="1"/>
        <v>2</v>
      </c>
      <c r="Q20" s="712">
        <v>1</v>
      </c>
      <c r="R20" s="712">
        <v>1</v>
      </c>
      <c r="S20" s="712">
        <v>2</v>
      </c>
      <c r="T20" s="712">
        <v>0</v>
      </c>
      <c r="U20" s="712">
        <v>0</v>
      </c>
      <c r="V20" s="760">
        <v>0</v>
      </c>
      <c r="W20" s="707">
        <f t="shared" si="2"/>
        <v>57</v>
      </c>
      <c r="X20" s="712">
        <v>24</v>
      </c>
      <c r="Y20" s="741">
        <v>33</v>
      </c>
      <c r="Z20" s="707"/>
    </row>
    <row r="21" spans="1:26" s="700" customFormat="1" ht="17.25" customHeight="1" x14ac:dyDescent="0.15">
      <c r="A21" s="708">
        <v>18</v>
      </c>
      <c r="B21" s="709" t="s">
        <v>785</v>
      </c>
      <c r="C21" s="710">
        <f t="shared" si="0"/>
        <v>58</v>
      </c>
      <c r="D21" s="711">
        <v>26</v>
      </c>
      <c r="E21" s="711">
        <v>32</v>
      </c>
      <c r="F21" s="711">
        <v>1</v>
      </c>
      <c r="G21" s="712">
        <v>0</v>
      </c>
      <c r="H21" s="712">
        <v>2</v>
      </c>
      <c r="I21" s="712">
        <v>1</v>
      </c>
      <c r="J21" s="712">
        <v>0</v>
      </c>
      <c r="K21" s="712">
        <v>47</v>
      </c>
      <c r="L21" s="712">
        <v>2</v>
      </c>
      <c r="M21" s="712">
        <v>0</v>
      </c>
      <c r="N21" s="712">
        <v>0</v>
      </c>
      <c r="O21" s="712">
        <v>5</v>
      </c>
      <c r="P21" s="713">
        <f t="shared" si="1"/>
        <v>4</v>
      </c>
      <c r="Q21" s="712">
        <v>1</v>
      </c>
      <c r="R21" s="712">
        <v>3</v>
      </c>
      <c r="S21" s="712">
        <v>4</v>
      </c>
      <c r="T21" s="712">
        <v>0</v>
      </c>
      <c r="U21" s="712">
        <v>0</v>
      </c>
      <c r="V21" s="760">
        <v>0</v>
      </c>
      <c r="W21" s="707">
        <f t="shared" si="2"/>
        <v>62</v>
      </c>
      <c r="X21" s="712">
        <v>27</v>
      </c>
      <c r="Y21" s="741">
        <v>35</v>
      </c>
      <c r="Z21" s="707"/>
    </row>
    <row r="22" spans="1:26" s="700" customFormat="1" ht="17.25" customHeight="1" x14ac:dyDescent="0.15">
      <c r="A22" s="708">
        <v>19</v>
      </c>
      <c r="B22" s="709" t="s">
        <v>127</v>
      </c>
      <c r="C22" s="710">
        <f t="shared" si="0"/>
        <v>15</v>
      </c>
      <c r="D22" s="711">
        <v>9</v>
      </c>
      <c r="E22" s="711">
        <v>6</v>
      </c>
      <c r="F22" s="711">
        <v>1</v>
      </c>
      <c r="G22" s="712">
        <v>0</v>
      </c>
      <c r="H22" s="712">
        <v>0</v>
      </c>
      <c r="I22" s="712">
        <v>0</v>
      </c>
      <c r="J22" s="712">
        <v>0</v>
      </c>
      <c r="K22" s="712">
        <v>14</v>
      </c>
      <c r="L22" s="712">
        <v>0</v>
      </c>
      <c r="M22" s="712">
        <v>0</v>
      </c>
      <c r="N22" s="712">
        <v>0</v>
      </c>
      <c r="O22" s="712">
        <v>0</v>
      </c>
      <c r="P22" s="713">
        <f t="shared" si="1"/>
        <v>1</v>
      </c>
      <c r="Q22" s="712">
        <v>1</v>
      </c>
      <c r="R22" s="712">
        <v>0</v>
      </c>
      <c r="S22" s="712">
        <v>0</v>
      </c>
      <c r="T22" s="712">
        <v>0</v>
      </c>
      <c r="U22" s="712">
        <v>0</v>
      </c>
      <c r="V22" s="760">
        <v>1</v>
      </c>
      <c r="W22" s="707">
        <f t="shared" si="2"/>
        <v>16</v>
      </c>
      <c r="X22" s="712">
        <v>10</v>
      </c>
      <c r="Y22" s="741">
        <v>6</v>
      </c>
      <c r="Z22" s="707"/>
    </row>
    <row r="23" spans="1:26" s="700" customFormat="1" ht="17.25" customHeight="1" x14ac:dyDescent="0.15">
      <c r="A23" s="708">
        <v>20</v>
      </c>
      <c r="B23" s="709" t="s">
        <v>270</v>
      </c>
      <c r="C23" s="710">
        <f t="shared" si="0"/>
        <v>50</v>
      </c>
      <c r="D23" s="711">
        <v>25</v>
      </c>
      <c r="E23" s="711">
        <v>25</v>
      </c>
      <c r="F23" s="711">
        <v>1</v>
      </c>
      <c r="G23" s="712">
        <v>0</v>
      </c>
      <c r="H23" s="712">
        <v>2</v>
      </c>
      <c r="I23" s="712">
        <v>1</v>
      </c>
      <c r="J23" s="712">
        <v>1</v>
      </c>
      <c r="K23" s="712">
        <v>41</v>
      </c>
      <c r="L23" s="712">
        <v>2</v>
      </c>
      <c r="M23" s="712">
        <v>0</v>
      </c>
      <c r="N23" s="712">
        <v>1</v>
      </c>
      <c r="O23" s="712">
        <v>1</v>
      </c>
      <c r="P23" s="713">
        <f t="shared" si="1"/>
        <v>3</v>
      </c>
      <c r="Q23" s="712">
        <v>2</v>
      </c>
      <c r="R23" s="712">
        <v>1</v>
      </c>
      <c r="S23" s="712">
        <v>2</v>
      </c>
      <c r="T23" s="712">
        <v>1</v>
      </c>
      <c r="U23" s="712">
        <v>0</v>
      </c>
      <c r="V23" s="760">
        <v>0</v>
      </c>
      <c r="W23" s="707">
        <f t="shared" si="2"/>
        <v>53</v>
      </c>
      <c r="X23" s="712">
        <v>27</v>
      </c>
      <c r="Y23" s="741">
        <v>26</v>
      </c>
      <c r="Z23" s="707"/>
    </row>
    <row r="24" spans="1:26" s="700" customFormat="1" ht="17.25" customHeight="1" x14ac:dyDescent="0.15">
      <c r="A24" s="708">
        <v>21</v>
      </c>
      <c r="B24" s="709" t="s">
        <v>140</v>
      </c>
      <c r="C24" s="710">
        <f t="shared" si="0"/>
        <v>41</v>
      </c>
      <c r="D24" s="711">
        <v>23</v>
      </c>
      <c r="E24" s="711">
        <v>18</v>
      </c>
      <c r="F24" s="711">
        <v>1</v>
      </c>
      <c r="G24" s="712">
        <v>0</v>
      </c>
      <c r="H24" s="712">
        <v>1</v>
      </c>
      <c r="I24" s="712">
        <v>1</v>
      </c>
      <c r="J24" s="712">
        <v>0</v>
      </c>
      <c r="K24" s="712">
        <v>31</v>
      </c>
      <c r="L24" s="712">
        <v>1</v>
      </c>
      <c r="M24" s="712">
        <v>0</v>
      </c>
      <c r="N24" s="712">
        <v>0</v>
      </c>
      <c r="O24" s="712">
        <v>6</v>
      </c>
      <c r="P24" s="713">
        <f t="shared" si="1"/>
        <v>1</v>
      </c>
      <c r="Q24" s="712">
        <v>0</v>
      </c>
      <c r="R24" s="712">
        <v>1</v>
      </c>
      <c r="S24" s="712">
        <v>1</v>
      </c>
      <c r="T24" s="712">
        <v>0</v>
      </c>
      <c r="U24" s="712">
        <v>0</v>
      </c>
      <c r="V24" s="760">
        <v>0</v>
      </c>
      <c r="W24" s="707">
        <f t="shared" si="2"/>
        <v>42</v>
      </c>
      <c r="X24" s="712">
        <v>23</v>
      </c>
      <c r="Y24" s="741">
        <v>19</v>
      </c>
      <c r="Z24" s="707"/>
    </row>
    <row r="25" spans="1:26" s="700" customFormat="1" ht="17.25" customHeight="1" x14ac:dyDescent="0.15">
      <c r="A25" s="708">
        <v>22</v>
      </c>
      <c r="B25" s="709" t="s">
        <v>107</v>
      </c>
      <c r="C25" s="710">
        <f t="shared" si="0"/>
        <v>26</v>
      </c>
      <c r="D25" s="711">
        <v>15</v>
      </c>
      <c r="E25" s="711">
        <v>11</v>
      </c>
      <c r="F25" s="711">
        <v>0</v>
      </c>
      <c r="G25" s="712">
        <v>0</v>
      </c>
      <c r="H25" s="712">
        <v>1</v>
      </c>
      <c r="I25" s="712">
        <v>1</v>
      </c>
      <c r="J25" s="712">
        <v>1</v>
      </c>
      <c r="K25" s="712">
        <v>20</v>
      </c>
      <c r="L25" s="712">
        <v>1</v>
      </c>
      <c r="M25" s="712">
        <v>0</v>
      </c>
      <c r="N25" s="712">
        <v>0</v>
      </c>
      <c r="O25" s="712">
        <v>2</v>
      </c>
      <c r="P25" s="713">
        <f t="shared" si="1"/>
        <v>1</v>
      </c>
      <c r="Q25" s="712">
        <v>0</v>
      </c>
      <c r="R25" s="712">
        <v>1</v>
      </c>
      <c r="S25" s="712">
        <v>1</v>
      </c>
      <c r="T25" s="712">
        <v>0</v>
      </c>
      <c r="U25" s="712">
        <v>0</v>
      </c>
      <c r="V25" s="760">
        <v>0</v>
      </c>
      <c r="W25" s="707">
        <f t="shared" si="2"/>
        <v>27</v>
      </c>
      <c r="X25" s="712">
        <v>15</v>
      </c>
      <c r="Y25" s="741">
        <v>12</v>
      </c>
      <c r="Z25" s="707"/>
    </row>
    <row r="26" spans="1:26" s="700" customFormat="1" ht="17.25" customHeight="1" x14ac:dyDescent="0.15">
      <c r="A26" s="708">
        <v>23</v>
      </c>
      <c r="B26" s="709" t="s">
        <v>122</v>
      </c>
      <c r="C26" s="710">
        <f t="shared" si="0"/>
        <v>55</v>
      </c>
      <c r="D26" s="711">
        <v>31</v>
      </c>
      <c r="E26" s="711">
        <v>24</v>
      </c>
      <c r="F26" s="711">
        <v>1</v>
      </c>
      <c r="G26" s="712">
        <v>0</v>
      </c>
      <c r="H26" s="712">
        <v>2</v>
      </c>
      <c r="I26" s="712">
        <v>2</v>
      </c>
      <c r="J26" s="712">
        <v>1</v>
      </c>
      <c r="K26" s="712">
        <v>44</v>
      </c>
      <c r="L26" s="712">
        <v>1</v>
      </c>
      <c r="M26" s="712">
        <v>0</v>
      </c>
      <c r="N26" s="712">
        <v>0</v>
      </c>
      <c r="O26" s="712">
        <v>4</v>
      </c>
      <c r="P26" s="713">
        <f t="shared" si="1"/>
        <v>2</v>
      </c>
      <c r="Q26" s="712">
        <v>1</v>
      </c>
      <c r="R26" s="712">
        <v>1</v>
      </c>
      <c r="S26" s="712">
        <v>2</v>
      </c>
      <c r="T26" s="712">
        <v>0</v>
      </c>
      <c r="U26" s="712">
        <v>0</v>
      </c>
      <c r="V26" s="760">
        <v>0</v>
      </c>
      <c r="W26" s="707">
        <f t="shared" si="2"/>
        <v>57</v>
      </c>
      <c r="X26" s="712">
        <v>32</v>
      </c>
      <c r="Y26" s="741">
        <v>25</v>
      </c>
      <c r="Z26" s="707"/>
    </row>
    <row r="27" spans="1:26" s="700" customFormat="1" ht="17.25" customHeight="1" x14ac:dyDescent="0.15">
      <c r="A27" s="708">
        <v>24</v>
      </c>
      <c r="B27" s="709" t="s">
        <v>131</v>
      </c>
      <c r="C27" s="710">
        <f t="shared" si="0"/>
        <v>49</v>
      </c>
      <c r="D27" s="711">
        <v>22</v>
      </c>
      <c r="E27" s="711">
        <v>27</v>
      </c>
      <c r="F27" s="711">
        <v>1</v>
      </c>
      <c r="G27" s="712">
        <v>1</v>
      </c>
      <c r="H27" s="712">
        <v>1</v>
      </c>
      <c r="I27" s="712">
        <v>0</v>
      </c>
      <c r="J27" s="712">
        <v>1</v>
      </c>
      <c r="K27" s="712">
        <v>40</v>
      </c>
      <c r="L27" s="712">
        <v>2</v>
      </c>
      <c r="M27" s="712">
        <v>0</v>
      </c>
      <c r="N27" s="712">
        <v>0</v>
      </c>
      <c r="O27" s="712">
        <v>3</v>
      </c>
      <c r="P27" s="713">
        <f t="shared" si="1"/>
        <v>2</v>
      </c>
      <c r="Q27" s="712">
        <v>1</v>
      </c>
      <c r="R27" s="712">
        <v>1</v>
      </c>
      <c r="S27" s="712">
        <v>2</v>
      </c>
      <c r="T27" s="712">
        <v>0</v>
      </c>
      <c r="U27" s="712">
        <v>0</v>
      </c>
      <c r="V27" s="760">
        <v>0</v>
      </c>
      <c r="W27" s="707">
        <f t="shared" si="2"/>
        <v>51</v>
      </c>
      <c r="X27" s="712">
        <v>23</v>
      </c>
      <c r="Y27" s="741">
        <v>28</v>
      </c>
      <c r="Z27" s="707"/>
    </row>
    <row r="28" spans="1:26" s="700" customFormat="1" ht="17.25" customHeight="1" x14ac:dyDescent="0.15">
      <c r="A28" s="708">
        <v>25</v>
      </c>
      <c r="B28" s="709" t="s">
        <v>786</v>
      </c>
      <c r="C28" s="710">
        <f t="shared" si="0"/>
        <v>58</v>
      </c>
      <c r="D28" s="711">
        <v>28</v>
      </c>
      <c r="E28" s="711">
        <v>30</v>
      </c>
      <c r="F28" s="711">
        <v>1</v>
      </c>
      <c r="G28" s="712">
        <v>0</v>
      </c>
      <c r="H28" s="712">
        <v>2</v>
      </c>
      <c r="I28" s="712">
        <v>2</v>
      </c>
      <c r="J28" s="712">
        <v>1</v>
      </c>
      <c r="K28" s="712">
        <v>45</v>
      </c>
      <c r="L28" s="712">
        <v>2</v>
      </c>
      <c r="M28" s="712">
        <v>0</v>
      </c>
      <c r="N28" s="712">
        <v>0</v>
      </c>
      <c r="O28" s="712">
        <v>5</v>
      </c>
      <c r="P28" s="713">
        <f t="shared" si="1"/>
        <v>2</v>
      </c>
      <c r="Q28" s="712">
        <v>1</v>
      </c>
      <c r="R28" s="712">
        <v>1</v>
      </c>
      <c r="S28" s="712">
        <v>2</v>
      </c>
      <c r="T28" s="712">
        <v>0</v>
      </c>
      <c r="U28" s="712">
        <v>0</v>
      </c>
      <c r="V28" s="760">
        <v>0</v>
      </c>
      <c r="W28" s="707">
        <f t="shared" si="2"/>
        <v>60</v>
      </c>
      <c r="X28" s="712">
        <v>29</v>
      </c>
      <c r="Y28" s="741">
        <v>31</v>
      </c>
      <c r="Z28" s="707"/>
    </row>
    <row r="29" spans="1:26" s="700" customFormat="1" ht="17.25" customHeight="1" x14ac:dyDescent="0.15">
      <c r="A29" s="708">
        <v>26</v>
      </c>
      <c r="B29" s="709" t="s">
        <v>169</v>
      </c>
      <c r="C29" s="710">
        <f t="shared" si="0"/>
        <v>44</v>
      </c>
      <c r="D29" s="711">
        <v>22</v>
      </c>
      <c r="E29" s="711">
        <v>22</v>
      </c>
      <c r="F29" s="711">
        <v>1</v>
      </c>
      <c r="G29" s="712">
        <v>0</v>
      </c>
      <c r="H29" s="712">
        <v>1</v>
      </c>
      <c r="I29" s="712">
        <v>1</v>
      </c>
      <c r="J29" s="712">
        <v>0</v>
      </c>
      <c r="K29" s="712">
        <v>33</v>
      </c>
      <c r="L29" s="712">
        <v>1</v>
      </c>
      <c r="M29" s="712">
        <v>0</v>
      </c>
      <c r="N29" s="712">
        <v>0</v>
      </c>
      <c r="O29" s="712">
        <v>7</v>
      </c>
      <c r="P29" s="713">
        <f t="shared" si="1"/>
        <v>2</v>
      </c>
      <c r="Q29" s="712">
        <v>0</v>
      </c>
      <c r="R29" s="712">
        <v>2</v>
      </c>
      <c r="S29" s="712">
        <v>2</v>
      </c>
      <c r="T29" s="712">
        <v>0</v>
      </c>
      <c r="U29" s="712">
        <v>0</v>
      </c>
      <c r="V29" s="760">
        <v>0</v>
      </c>
      <c r="W29" s="707">
        <f t="shared" si="2"/>
        <v>46</v>
      </c>
      <c r="X29" s="712">
        <v>22</v>
      </c>
      <c r="Y29" s="741">
        <v>24</v>
      </c>
      <c r="Z29" s="707"/>
    </row>
    <row r="30" spans="1:26" s="700" customFormat="1" ht="17.25" customHeight="1" x14ac:dyDescent="0.15">
      <c r="A30" s="708">
        <v>27</v>
      </c>
      <c r="B30" s="709" t="s">
        <v>215</v>
      </c>
      <c r="C30" s="710">
        <f t="shared" si="0"/>
        <v>40</v>
      </c>
      <c r="D30" s="711">
        <v>23</v>
      </c>
      <c r="E30" s="711">
        <v>17</v>
      </c>
      <c r="F30" s="711">
        <v>1</v>
      </c>
      <c r="G30" s="712">
        <v>0</v>
      </c>
      <c r="H30" s="712">
        <v>1</v>
      </c>
      <c r="I30" s="712">
        <v>2</v>
      </c>
      <c r="J30" s="712">
        <v>0</v>
      </c>
      <c r="K30" s="712">
        <v>32</v>
      </c>
      <c r="L30" s="712">
        <v>1</v>
      </c>
      <c r="M30" s="712">
        <v>0</v>
      </c>
      <c r="N30" s="712">
        <v>0</v>
      </c>
      <c r="O30" s="712">
        <v>3</v>
      </c>
      <c r="P30" s="713">
        <f t="shared" si="1"/>
        <v>1</v>
      </c>
      <c r="Q30" s="712">
        <v>1</v>
      </c>
      <c r="R30" s="712">
        <v>0</v>
      </c>
      <c r="S30" s="712">
        <v>1</v>
      </c>
      <c r="T30" s="712">
        <v>0</v>
      </c>
      <c r="U30" s="712">
        <v>0</v>
      </c>
      <c r="V30" s="760">
        <v>0</v>
      </c>
      <c r="W30" s="707">
        <f t="shared" si="2"/>
        <v>41</v>
      </c>
      <c r="X30" s="712">
        <v>24</v>
      </c>
      <c r="Y30" s="741">
        <v>17</v>
      </c>
      <c r="Z30" s="707"/>
    </row>
    <row r="31" spans="1:26" s="700" customFormat="1" ht="17.25" customHeight="1" x14ac:dyDescent="0.15">
      <c r="A31" s="708">
        <v>28</v>
      </c>
      <c r="B31" s="709" t="s">
        <v>145</v>
      </c>
      <c r="C31" s="710">
        <f t="shared" si="0"/>
        <v>45</v>
      </c>
      <c r="D31" s="711">
        <v>24</v>
      </c>
      <c r="E31" s="711">
        <v>21</v>
      </c>
      <c r="F31" s="711">
        <v>1</v>
      </c>
      <c r="G31" s="712">
        <v>0</v>
      </c>
      <c r="H31" s="712">
        <v>1</v>
      </c>
      <c r="I31" s="712">
        <v>1</v>
      </c>
      <c r="J31" s="712">
        <v>0</v>
      </c>
      <c r="K31" s="712">
        <v>37</v>
      </c>
      <c r="L31" s="712">
        <v>1</v>
      </c>
      <c r="M31" s="712">
        <v>0</v>
      </c>
      <c r="N31" s="712">
        <v>1</v>
      </c>
      <c r="O31" s="712">
        <v>3</v>
      </c>
      <c r="P31" s="713">
        <f t="shared" si="1"/>
        <v>3</v>
      </c>
      <c r="Q31" s="712">
        <v>0</v>
      </c>
      <c r="R31" s="712">
        <v>3</v>
      </c>
      <c r="S31" s="712">
        <v>2</v>
      </c>
      <c r="T31" s="712">
        <v>1</v>
      </c>
      <c r="U31" s="712">
        <v>0</v>
      </c>
      <c r="V31" s="760">
        <v>0</v>
      </c>
      <c r="W31" s="707">
        <f t="shared" si="2"/>
        <v>48</v>
      </c>
      <c r="X31" s="712">
        <v>24</v>
      </c>
      <c r="Y31" s="741">
        <v>24</v>
      </c>
      <c r="Z31" s="707"/>
    </row>
    <row r="32" spans="1:26" s="700" customFormat="1" ht="17.25" customHeight="1" x14ac:dyDescent="0.15">
      <c r="A32" s="708">
        <v>29</v>
      </c>
      <c r="B32" s="709" t="s">
        <v>156</v>
      </c>
      <c r="C32" s="710">
        <f t="shared" si="0"/>
        <v>65</v>
      </c>
      <c r="D32" s="711">
        <v>34</v>
      </c>
      <c r="E32" s="711">
        <v>31</v>
      </c>
      <c r="F32" s="711">
        <v>1</v>
      </c>
      <c r="G32" s="712">
        <v>0</v>
      </c>
      <c r="H32" s="712">
        <v>2</v>
      </c>
      <c r="I32" s="712">
        <v>0</v>
      </c>
      <c r="J32" s="712">
        <v>0</v>
      </c>
      <c r="K32" s="712">
        <v>49</v>
      </c>
      <c r="L32" s="712">
        <v>2</v>
      </c>
      <c r="M32" s="712">
        <v>1</v>
      </c>
      <c r="N32" s="712">
        <v>0</v>
      </c>
      <c r="O32" s="712">
        <v>10</v>
      </c>
      <c r="P32" s="713">
        <f t="shared" si="1"/>
        <v>3</v>
      </c>
      <c r="Q32" s="712">
        <v>2</v>
      </c>
      <c r="R32" s="712">
        <v>1</v>
      </c>
      <c r="S32" s="712">
        <v>3</v>
      </c>
      <c r="T32" s="712">
        <v>0</v>
      </c>
      <c r="U32" s="712">
        <v>0</v>
      </c>
      <c r="V32" s="760">
        <v>0</v>
      </c>
      <c r="W32" s="707">
        <f t="shared" si="2"/>
        <v>68</v>
      </c>
      <c r="X32" s="712">
        <v>36</v>
      </c>
      <c r="Y32" s="741">
        <v>32</v>
      </c>
      <c r="Z32" s="707"/>
    </row>
    <row r="33" spans="1:26" s="700" customFormat="1" ht="17.25" customHeight="1" x14ac:dyDescent="0.15">
      <c r="A33" s="708">
        <v>30</v>
      </c>
      <c r="B33" s="709" t="s">
        <v>324</v>
      </c>
      <c r="C33" s="710">
        <f t="shared" si="0"/>
        <v>50</v>
      </c>
      <c r="D33" s="711">
        <v>26</v>
      </c>
      <c r="E33" s="711">
        <v>24</v>
      </c>
      <c r="F33" s="711">
        <v>1</v>
      </c>
      <c r="G33" s="712">
        <v>0</v>
      </c>
      <c r="H33" s="712">
        <v>2</v>
      </c>
      <c r="I33" s="712">
        <v>2</v>
      </c>
      <c r="J33" s="712">
        <v>1</v>
      </c>
      <c r="K33" s="712">
        <v>39</v>
      </c>
      <c r="L33" s="712">
        <v>1</v>
      </c>
      <c r="M33" s="712">
        <v>0</v>
      </c>
      <c r="N33" s="712">
        <v>0</v>
      </c>
      <c r="O33" s="712">
        <v>4</v>
      </c>
      <c r="P33" s="713">
        <f t="shared" si="1"/>
        <v>2</v>
      </c>
      <c r="Q33" s="712">
        <v>0</v>
      </c>
      <c r="R33" s="712">
        <v>2</v>
      </c>
      <c r="S33" s="712">
        <v>2</v>
      </c>
      <c r="T33" s="712">
        <v>0</v>
      </c>
      <c r="U33" s="712">
        <v>0</v>
      </c>
      <c r="V33" s="760">
        <v>0</v>
      </c>
      <c r="W33" s="707">
        <f t="shared" si="2"/>
        <v>52</v>
      </c>
      <c r="X33" s="712">
        <v>26</v>
      </c>
      <c r="Y33" s="741">
        <v>26</v>
      </c>
      <c r="Z33" s="707"/>
    </row>
    <row r="34" spans="1:26" s="700" customFormat="1" ht="17.25" customHeight="1" x14ac:dyDescent="0.15">
      <c r="A34" s="708">
        <v>31</v>
      </c>
      <c r="B34" s="709" t="s">
        <v>114</v>
      </c>
      <c r="C34" s="710">
        <f t="shared" si="0"/>
        <v>33</v>
      </c>
      <c r="D34" s="711">
        <v>14</v>
      </c>
      <c r="E34" s="711">
        <v>19</v>
      </c>
      <c r="F34" s="711">
        <v>1</v>
      </c>
      <c r="G34" s="712">
        <v>0</v>
      </c>
      <c r="H34" s="712">
        <v>1</v>
      </c>
      <c r="I34" s="712">
        <v>1</v>
      </c>
      <c r="J34" s="712">
        <v>1</v>
      </c>
      <c r="K34" s="712">
        <v>24</v>
      </c>
      <c r="L34" s="712">
        <v>1</v>
      </c>
      <c r="M34" s="712">
        <v>0</v>
      </c>
      <c r="N34" s="712">
        <v>0</v>
      </c>
      <c r="O34" s="712">
        <v>4</v>
      </c>
      <c r="P34" s="713">
        <f t="shared" si="1"/>
        <v>1</v>
      </c>
      <c r="Q34" s="712">
        <v>0</v>
      </c>
      <c r="R34" s="712">
        <v>1</v>
      </c>
      <c r="S34" s="712">
        <v>1</v>
      </c>
      <c r="T34" s="712">
        <v>0</v>
      </c>
      <c r="U34" s="712">
        <v>0</v>
      </c>
      <c r="V34" s="760">
        <v>0</v>
      </c>
      <c r="W34" s="707">
        <f t="shared" si="2"/>
        <v>34</v>
      </c>
      <c r="X34" s="712">
        <v>14</v>
      </c>
      <c r="Y34" s="741">
        <v>20</v>
      </c>
      <c r="Z34" s="707"/>
    </row>
    <row r="35" spans="1:26" s="700" customFormat="1" ht="17.25" customHeight="1" x14ac:dyDescent="0.15">
      <c r="A35" s="708">
        <v>32</v>
      </c>
      <c r="B35" s="709" t="s">
        <v>176</v>
      </c>
      <c r="C35" s="710">
        <f t="shared" si="0"/>
        <v>54</v>
      </c>
      <c r="D35" s="711">
        <v>25</v>
      </c>
      <c r="E35" s="711">
        <v>29</v>
      </c>
      <c r="F35" s="711">
        <v>1</v>
      </c>
      <c r="G35" s="712">
        <v>0</v>
      </c>
      <c r="H35" s="712">
        <v>2</v>
      </c>
      <c r="I35" s="712">
        <v>1</v>
      </c>
      <c r="J35" s="712">
        <v>1</v>
      </c>
      <c r="K35" s="712">
        <v>45</v>
      </c>
      <c r="L35" s="712">
        <v>2</v>
      </c>
      <c r="M35" s="712">
        <v>0</v>
      </c>
      <c r="N35" s="712">
        <v>0</v>
      </c>
      <c r="O35" s="712">
        <v>2</v>
      </c>
      <c r="P35" s="713">
        <f t="shared" si="1"/>
        <v>9</v>
      </c>
      <c r="Q35" s="712">
        <v>8</v>
      </c>
      <c r="R35" s="712">
        <v>1</v>
      </c>
      <c r="S35" s="712">
        <v>2</v>
      </c>
      <c r="T35" s="712">
        <v>0</v>
      </c>
      <c r="U35" s="712">
        <v>0</v>
      </c>
      <c r="V35" s="760">
        <v>7</v>
      </c>
      <c r="W35" s="707">
        <f t="shared" si="2"/>
        <v>63</v>
      </c>
      <c r="X35" s="712">
        <v>33</v>
      </c>
      <c r="Y35" s="741">
        <v>30</v>
      </c>
      <c r="Z35" s="707"/>
    </row>
    <row r="36" spans="1:26" s="700" customFormat="1" ht="17.25" customHeight="1" x14ac:dyDescent="0.15">
      <c r="A36" s="708">
        <v>33</v>
      </c>
      <c r="B36" s="709" t="s">
        <v>158</v>
      </c>
      <c r="C36" s="710">
        <f t="shared" si="0"/>
        <v>69</v>
      </c>
      <c r="D36" s="711">
        <v>44</v>
      </c>
      <c r="E36" s="711">
        <v>25</v>
      </c>
      <c r="F36" s="711">
        <v>1</v>
      </c>
      <c r="G36" s="712">
        <v>0</v>
      </c>
      <c r="H36" s="712">
        <v>2</v>
      </c>
      <c r="I36" s="712">
        <v>2</v>
      </c>
      <c r="J36" s="712">
        <v>0</v>
      </c>
      <c r="K36" s="712">
        <v>54</v>
      </c>
      <c r="L36" s="712">
        <v>2</v>
      </c>
      <c r="M36" s="712">
        <v>0</v>
      </c>
      <c r="N36" s="712">
        <v>0</v>
      </c>
      <c r="O36" s="712">
        <v>8</v>
      </c>
      <c r="P36" s="713">
        <f t="shared" si="1"/>
        <v>2</v>
      </c>
      <c r="Q36" s="712">
        <v>0</v>
      </c>
      <c r="R36" s="712">
        <v>2</v>
      </c>
      <c r="S36" s="712">
        <v>2</v>
      </c>
      <c r="T36" s="712">
        <v>0</v>
      </c>
      <c r="U36" s="712">
        <v>0</v>
      </c>
      <c r="V36" s="760">
        <v>0</v>
      </c>
      <c r="W36" s="707">
        <f t="shared" si="2"/>
        <v>71</v>
      </c>
      <c r="X36" s="712">
        <v>44</v>
      </c>
      <c r="Y36" s="741">
        <v>27</v>
      </c>
      <c r="Z36" s="707"/>
    </row>
    <row r="37" spans="1:26" s="700" customFormat="1" ht="17.25" customHeight="1" x14ac:dyDescent="0.15">
      <c r="A37" s="708">
        <v>34</v>
      </c>
      <c r="B37" s="709" t="s">
        <v>159</v>
      </c>
      <c r="C37" s="710">
        <f t="shared" ref="C37:C68" si="3">SUM(D37:E37)</f>
        <v>15</v>
      </c>
      <c r="D37" s="711">
        <v>9</v>
      </c>
      <c r="E37" s="711">
        <v>6</v>
      </c>
      <c r="F37" s="711">
        <v>1</v>
      </c>
      <c r="G37" s="712">
        <v>0</v>
      </c>
      <c r="H37" s="712">
        <v>1</v>
      </c>
      <c r="I37" s="712">
        <v>1</v>
      </c>
      <c r="J37" s="712">
        <v>0</v>
      </c>
      <c r="K37" s="712">
        <v>11</v>
      </c>
      <c r="L37" s="712">
        <v>1</v>
      </c>
      <c r="M37" s="712">
        <v>0</v>
      </c>
      <c r="N37" s="712">
        <v>0</v>
      </c>
      <c r="O37" s="712">
        <v>0</v>
      </c>
      <c r="P37" s="713">
        <f t="shared" ref="P37:P68" si="4">SUM(Q37:R37)</f>
        <v>1</v>
      </c>
      <c r="Q37" s="712">
        <v>1</v>
      </c>
      <c r="R37" s="712">
        <v>0</v>
      </c>
      <c r="S37" s="712">
        <v>1</v>
      </c>
      <c r="T37" s="712">
        <v>0</v>
      </c>
      <c r="U37" s="712">
        <v>0</v>
      </c>
      <c r="V37" s="760">
        <v>0</v>
      </c>
      <c r="W37" s="707">
        <f t="shared" ref="W37:W68" si="5">SUM(X37:Y37)</f>
        <v>16</v>
      </c>
      <c r="X37" s="712">
        <v>10</v>
      </c>
      <c r="Y37" s="741">
        <v>6</v>
      </c>
      <c r="Z37" s="707"/>
    </row>
    <row r="38" spans="1:26" s="700" customFormat="1" ht="17.25" customHeight="1" x14ac:dyDescent="0.15">
      <c r="A38" s="708">
        <v>35</v>
      </c>
      <c r="B38" s="709" t="s">
        <v>117</v>
      </c>
      <c r="C38" s="710">
        <f t="shared" si="3"/>
        <v>49</v>
      </c>
      <c r="D38" s="711">
        <v>21</v>
      </c>
      <c r="E38" s="711">
        <v>28</v>
      </c>
      <c r="F38" s="711">
        <v>1</v>
      </c>
      <c r="G38" s="712">
        <v>0</v>
      </c>
      <c r="H38" s="712">
        <v>1</v>
      </c>
      <c r="I38" s="712">
        <v>1</v>
      </c>
      <c r="J38" s="712">
        <v>0</v>
      </c>
      <c r="K38" s="712">
        <v>38</v>
      </c>
      <c r="L38" s="712">
        <v>1</v>
      </c>
      <c r="M38" s="712">
        <v>1</v>
      </c>
      <c r="N38" s="712">
        <v>0</v>
      </c>
      <c r="O38" s="712">
        <v>6</v>
      </c>
      <c r="P38" s="713">
        <f t="shared" si="4"/>
        <v>2</v>
      </c>
      <c r="Q38" s="712">
        <v>0</v>
      </c>
      <c r="R38" s="712">
        <v>2</v>
      </c>
      <c r="S38" s="712">
        <v>2</v>
      </c>
      <c r="T38" s="712">
        <v>0</v>
      </c>
      <c r="U38" s="712">
        <v>0</v>
      </c>
      <c r="V38" s="760">
        <v>0</v>
      </c>
      <c r="W38" s="707">
        <f t="shared" si="5"/>
        <v>51</v>
      </c>
      <c r="X38" s="712">
        <v>21</v>
      </c>
      <c r="Y38" s="741">
        <v>30</v>
      </c>
      <c r="Z38" s="707"/>
    </row>
    <row r="39" spans="1:26" s="700" customFormat="1" ht="17.25" customHeight="1" x14ac:dyDescent="0.15">
      <c r="A39" s="708">
        <v>36</v>
      </c>
      <c r="B39" s="709" t="s">
        <v>787</v>
      </c>
      <c r="C39" s="710">
        <f t="shared" si="3"/>
        <v>10</v>
      </c>
      <c r="D39" s="711">
        <v>7</v>
      </c>
      <c r="E39" s="711">
        <v>3</v>
      </c>
      <c r="F39" s="711">
        <v>1</v>
      </c>
      <c r="G39" s="712">
        <v>0</v>
      </c>
      <c r="H39" s="712">
        <v>1</v>
      </c>
      <c r="I39" s="712">
        <v>0</v>
      </c>
      <c r="J39" s="712">
        <v>0</v>
      </c>
      <c r="K39" s="712">
        <v>7</v>
      </c>
      <c r="L39" s="712">
        <v>1</v>
      </c>
      <c r="M39" s="712">
        <v>0</v>
      </c>
      <c r="N39" s="712">
        <v>0</v>
      </c>
      <c r="O39" s="712">
        <v>0</v>
      </c>
      <c r="P39" s="713">
        <f t="shared" si="4"/>
        <v>1</v>
      </c>
      <c r="Q39" s="712">
        <v>1</v>
      </c>
      <c r="R39" s="712">
        <v>0</v>
      </c>
      <c r="S39" s="712">
        <v>0</v>
      </c>
      <c r="T39" s="712">
        <v>0</v>
      </c>
      <c r="U39" s="712">
        <v>0</v>
      </c>
      <c r="V39" s="760">
        <v>1</v>
      </c>
      <c r="W39" s="707">
        <f t="shared" si="5"/>
        <v>11</v>
      </c>
      <c r="X39" s="712">
        <v>8</v>
      </c>
      <c r="Y39" s="741">
        <v>3</v>
      </c>
      <c r="Z39" s="707"/>
    </row>
    <row r="40" spans="1:26" s="700" customFormat="1" ht="17.25" customHeight="1" x14ac:dyDescent="0.15">
      <c r="A40" s="708">
        <v>37</v>
      </c>
      <c r="B40" s="709" t="s">
        <v>788</v>
      </c>
      <c r="C40" s="710">
        <f t="shared" si="3"/>
        <v>38</v>
      </c>
      <c r="D40" s="711">
        <v>20</v>
      </c>
      <c r="E40" s="711">
        <v>18</v>
      </c>
      <c r="F40" s="711">
        <v>1</v>
      </c>
      <c r="G40" s="712">
        <v>0</v>
      </c>
      <c r="H40" s="712">
        <v>1</v>
      </c>
      <c r="I40" s="712">
        <v>2</v>
      </c>
      <c r="J40" s="712">
        <v>1</v>
      </c>
      <c r="K40" s="712">
        <v>29</v>
      </c>
      <c r="L40" s="712">
        <v>1</v>
      </c>
      <c r="M40" s="712">
        <v>0</v>
      </c>
      <c r="N40" s="712">
        <v>0</v>
      </c>
      <c r="O40" s="712">
        <v>3</v>
      </c>
      <c r="P40" s="713">
        <f t="shared" si="4"/>
        <v>1</v>
      </c>
      <c r="Q40" s="712">
        <v>0</v>
      </c>
      <c r="R40" s="712">
        <v>1</v>
      </c>
      <c r="S40" s="712">
        <v>1</v>
      </c>
      <c r="T40" s="712">
        <v>0</v>
      </c>
      <c r="U40" s="712">
        <v>0</v>
      </c>
      <c r="V40" s="760">
        <v>0</v>
      </c>
      <c r="W40" s="707">
        <f t="shared" si="5"/>
        <v>39</v>
      </c>
      <c r="X40" s="712">
        <v>20</v>
      </c>
      <c r="Y40" s="741">
        <v>19</v>
      </c>
      <c r="Z40" s="707"/>
    </row>
    <row r="41" spans="1:26" s="700" customFormat="1" ht="17.25" customHeight="1" x14ac:dyDescent="0.15">
      <c r="A41" s="708">
        <v>38</v>
      </c>
      <c r="B41" s="709" t="s">
        <v>113</v>
      </c>
      <c r="C41" s="710">
        <f t="shared" si="3"/>
        <v>33</v>
      </c>
      <c r="D41" s="711">
        <v>18</v>
      </c>
      <c r="E41" s="711">
        <v>15</v>
      </c>
      <c r="F41" s="711">
        <v>1</v>
      </c>
      <c r="G41" s="712">
        <v>0</v>
      </c>
      <c r="H41" s="712">
        <v>1</v>
      </c>
      <c r="I41" s="712">
        <v>2</v>
      </c>
      <c r="J41" s="712">
        <v>0</v>
      </c>
      <c r="K41" s="712">
        <v>26</v>
      </c>
      <c r="L41" s="712">
        <v>1</v>
      </c>
      <c r="M41" s="712">
        <v>0</v>
      </c>
      <c r="N41" s="712">
        <v>0</v>
      </c>
      <c r="O41" s="712">
        <v>2</v>
      </c>
      <c r="P41" s="713">
        <f t="shared" si="4"/>
        <v>8</v>
      </c>
      <c r="Q41" s="712">
        <v>7</v>
      </c>
      <c r="R41" s="712">
        <v>1</v>
      </c>
      <c r="S41" s="712">
        <v>1</v>
      </c>
      <c r="T41" s="712">
        <v>0</v>
      </c>
      <c r="U41" s="712">
        <v>0</v>
      </c>
      <c r="V41" s="760">
        <v>7</v>
      </c>
      <c r="W41" s="707">
        <f t="shared" si="5"/>
        <v>41</v>
      </c>
      <c r="X41" s="712">
        <v>25</v>
      </c>
      <c r="Y41" s="741">
        <v>16</v>
      </c>
      <c r="Z41" s="707"/>
    </row>
    <row r="42" spans="1:26" s="700" customFormat="1" ht="17.25" customHeight="1" x14ac:dyDescent="0.15">
      <c r="A42" s="708">
        <v>39</v>
      </c>
      <c r="B42" s="709" t="s">
        <v>161</v>
      </c>
      <c r="C42" s="710">
        <f t="shared" si="3"/>
        <v>10</v>
      </c>
      <c r="D42" s="711">
        <v>6</v>
      </c>
      <c r="E42" s="711">
        <v>4</v>
      </c>
      <c r="F42" s="711">
        <v>0</v>
      </c>
      <c r="G42" s="712">
        <v>0</v>
      </c>
      <c r="H42" s="712">
        <v>1</v>
      </c>
      <c r="I42" s="712">
        <v>0</v>
      </c>
      <c r="J42" s="712">
        <v>0</v>
      </c>
      <c r="K42" s="712">
        <v>7</v>
      </c>
      <c r="L42" s="712">
        <v>0</v>
      </c>
      <c r="M42" s="712">
        <v>0</v>
      </c>
      <c r="N42" s="712">
        <v>0</v>
      </c>
      <c r="O42" s="712">
        <v>2</v>
      </c>
      <c r="P42" s="713">
        <f t="shared" si="4"/>
        <v>0</v>
      </c>
      <c r="Q42" s="712">
        <v>0</v>
      </c>
      <c r="R42" s="712">
        <v>0</v>
      </c>
      <c r="S42" s="712">
        <v>0</v>
      </c>
      <c r="T42" s="712">
        <v>0</v>
      </c>
      <c r="U42" s="712">
        <v>0</v>
      </c>
      <c r="V42" s="760">
        <v>0</v>
      </c>
      <c r="W42" s="707">
        <f t="shared" si="5"/>
        <v>10</v>
      </c>
      <c r="X42" s="712">
        <v>6</v>
      </c>
      <c r="Y42" s="741">
        <v>4</v>
      </c>
      <c r="Z42" s="707"/>
    </row>
    <row r="43" spans="1:26" s="700" customFormat="1" ht="17.25" customHeight="1" x14ac:dyDescent="0.15">
      <c r="A43" s="708">
        <v>40</v>
      </c>
      <c r="B43" s="709" t="s">
        <v>789</v>
      </c>
      <c r="C43" s="710">
        <f t="shared" si="3"/>
        <v>25</v>
      </c>
      <c r="D43" s="711">
        <v>12</v>
      </c>
      <c r="E43" s="711">
        <v>13</v>
      </c>
      <c r="F43" s="711">
        <v>1</v>
      </c>
      <c r="G43" s="712">
        <v>0</v>
      </c>
      <c r="H43" s="712">
        <v>1</v>
      </c>
      <c r="I43" s="712">
        <v>0</v>
      </c>
      <c r="J43" s="712">
        <v>0</v>
      </c>
      <c r="K43" s="712">
        <v>18</v>
      </c>
      <c r="L43" s="712">
        <v>1</v>
      </c>
      <c r="M43" s="712">
        <v>0</v>
      </c>
      <c r="N43" s="712">
        <v>0</v>
      </c>
      <c r="O43" s="712">
        <v>4</v>
      </c>
      <c r="P43" s="713">
        <f t="shared" si="4"/>
        <v>1</v>
      </c>
      <c r="Q43" s="712">
        <v>0</v>
      </c>
      <c r="R43" s="712">
        <v>1</v>
      </c>
      <c r="S43" s="712">
        <v>1</v>
      </c>
      <c r="T43" s="712">
        <v>0</v>
      </c>
      <c r="U43" s="712">
        <v>0</v>
      </c>
      <c r="V43" s="760">
        <v>0</v>
      </c>
      <c r="W43" s="707">
        <f t="shared" si="5"/>
        <v>26</v>
      </c>
      <c r="X43" s="712">
        <v>12</v>
      </c>
      <c r="Y43" s="741">
        <v>14</v>
      </c>
      <c r="Z43" s="707"/>
    </row>
    <row r="44" spans="1:26" s="700" customFormat="1" ht="17.25" customHeight="1" x14ac:dyDescent="0.15">
      <c r="A44" s="708">
        <v>41</v>
      </c>
      <c r="B44" s="709" t="s">
        <v>290</v>
      </c>
      <c r="C44" s="710">
        <f t="shared" si="3"/>
        <v>60</v>
      </c>
      <c r="D44" s="711">
        <v>30</v>
      </c>
      <c r="E44" s="711">
        <v>30</v>
      </c>
      <c r="F44" s="711">
        <v>1</v>
      </c>
      <c r="G44" s="712">
        <v>0</v>
      </c>
      <c r="H44" s="712">
        <v>2</v>
      </c>
      <c r="I44" s="712">
        <v>0</v>
      </c>
      <c r="J44" s="712">
        <v>0</v>
      </c>
      <c r="K44" s="712">
        <v>50</v>
      </c>
      <c r="L44" s="712">
        <v>2</v>
      </c>
      <c r="M44" s="712">
        <v>0</v>
      </c>
      <c r="N44" s="712">
        <v>1</v>
      </c>
      <c r="O44" s="712">
        <v>4</v>
      </c>
      <c r="P44" s="713">
        <f t="shared" si="4"/>
        <v>2</v>
      </c>
      <c r="Q44" s="712">
        <v>1</v>
      </c>
      <c r="R44" s="712">
        <v>1</v>
      </c>
      <c r="S44" s="712">
        <v>2</v>
      </c>
      <c r="T44" s="712">
        <v>0</v>
      </c>
      <c r="U44" s="712">
        <v>0</v>
      </c>
      <c r="V44" s="760">
        <v>0</v>
      </c>
      <c r="W44" s="707">
        <f t="shared" si="5"/>
        <v>62</v>
      </c>
      <c r="X44" s="712">
        <v>31</v>
      </c>
      <c r="Y44" s="741">
        <v>31</v>
      </c>
      <c r="Z44" s="707"/>
    </row>
    <row r="45" spans="1:26" s="700" customFormat="1" ht="17.25" customHeight="1" x14ac:dyDescent="0.15">
      <c r="A45" s="708">
        <v>42</v>
      </c>
      <c r="B45" s="709" t="s">
        <v>136</v>
      </c>
      <c r="C45" s="710">
        <f t="shared" si="3"/>
        <v>29</v>
      </c>
      <c r="D45" s="711">
        <v>18</v>
      </c>
      <c r="E45" s="711">
        <v>11</v>
      </c>
      <c r="F45" s="711">
        <v>1</v>
      </c>
      <c r="G45" s="712">
        <v>0</v>
      </c>
      <c r="H45" s="712">
        <v>1</v>
      </c>
      <c r="I45" s="712">
        <v>1</v>
      </c>
      <c r="J45" s="712">
        <v>1</v>
      </c>
      <c r="K45" s="712">
        <v>20</v>
      </c>
      <c r="L45" s="712">
        <v>1</v>
      </c>
      <c r="M45" s="712">
        <v>0</v>
      </c>
      <c r="N45" s="712">
        <v>0</v>
      </c>
      <c r="O45" s="712">
        <v>4</v>
      </c>
      <c r="P45" s="713">
        <f t="shared" si="4"/>
        <v>2</v>
      </c>
      <c r="Q45" s="712">
        <v>0</v>
      </c>
      <c r="R45" s="712">
        <v>2</v>
      </c>
      <c r="S45" s="712">
        <v>2</v>
      </c>
      <c r="T45" s="712">
        <v>0</v>
      </c>
      <c r="U45" s="712">
        <v>0</v>
      </c>
      <c r="V45" s="760">
        <v>0</v>
      </c>
      <c r="W45" s="707">
        <f t="shared" si="5"/>
        <v>31</v>
      </c>
      <c r="X45" s="712">
        <v>18</v>
      </c>
      <c r="Y45" s="741">
        <v>13</v>
      </c>
      <c r="Z45" s="707"/>
    </row>
    <row r="46" spans="1:26" s="700" customFormat="1" ht="17.25" customHeight="1" x14ac:dyDescent="0.15">
      <c r="A46" s="708">
        <v>43</v>
      </c>
      <c r="B46" s="709" t="s">
        <v>112</v>
      </c>
      <c r="C46" s="710">
        <f t="shared" si="3"/>
        <v>44</v>
      </c>
      <c r="D46" s="711">
        <v>23</v>
      </c>
      <c r="E46" s="711">
        <v>21</v>
      </c>
      <c r="F46" s="711">
        <v>1</v>
      </c>
      <c r="G46" s="712">
        <v>0</v>
      </c>
      <c r="H46" s="712">
        <v>1</v>
      </c>
      <c r="I46" s="712">
        <v>0</v>
      </c>
      <c r="J46" s="712">
        <v>0</v>
      </c>
      <c r="K46" s="712">
        <v>37</v>
      </c>
      <c r="L46" s="712">
        <v>1</v>
      </c>
      <c r="M46" s="712">
        <v>0</v>
      </c>
      <c r="N46" s="712">
        <v>0</v>
      </c>
      <c r="O46" s="712">
        <v>4</v>
      </c>
      <c r="P46" s="713">
        <f t="shared" si="4"/>
        <v>2</v>
      </c>
      <c r="Q46" s="712">
        <v>1</v>
      </c>
      <c r="R46" s="712">
        <v>1</v>
      </c>
      <c r="S46" s="712">
        <v>2</v>
      </c>
      <c r="T46" s="712">
        <v>0</v>
      </c>
      <c r="U46" s="712">
        <v>0</v>
      </c>
      <c r="V46" s="760">
        <v>0</v>
      </c>
      <c r="W46" s="707">
        <f t="shared" si="5"/>
        <v>46</v>
      </c>
      <c r="X46" s="712">
        <v>24</v>
      </c>
      <c r="Y46" s="741">
        <v>22</v>
      </c>
      <c r="Z46" s="707"/>
    </row>
    <row r="47" spans="1:26" s="700" customFormat="1" ht="17.25" customHeight="1" x14ac:dyDescent="0.15">
      <c r="A47" s="708">
        <v>44</v>
      </c>
      <c r="B47" s="709" t="s">
        <v>120</v>
      </c>
      <c r="C47" s="710">
        <f t="shared" si="3"/>
        <v>49</v>
      </c>
      <c r="D47" s="711">
        <v>24</v>
      </c>
      <c r="E47" s="711">
        <v>25</v>
      </c>
      <c r="F47" s="711">
        <v>1</v>
      </c>
      <c r="G47" s="712">
        <v>0</v>
      </c>
      <c r="H47" s="712">
        <v>1</v>
      </c>
      <c r="I47" s="712">
        <v>0</v>
      </c>
      <c r="J47" s="712">
        <v>1</v>
      </c>
      <c r="K47" s="712">
        <v>37</v>
      </c>
      <c r="L47" s="712">
        <v>1</v>
      </c>
      <c r="M47" s="712">
        <v>0</v>
      </c>
      <c r="N47" s="712">
        <v>1</v>
      </c>
      <c r="O47" s="712">
        <v>7</v>
      </c>
      <c r="P47" s="713">
        <f t="shared" si="4"/>
        <v>2</v>
      </c>
      <c r="Q47" s="712">
        <v>0</v>
      </c>
      <c r="R47" s="712">
        <v>2</v>
      </c>
      <c r="S47" s="712">
        <v>2</v>
      </c>
      <c r="T47" s="712">
        <v>0</v>
      </c>
      <c r="U47" s="712">
        <v>0</v>
      </c>
      <c r="V47" s="760">
        <v>0</v>
      </c>
      <c r="W47" s="707">
        <f t="shared" si="5"/>
        <v>51</v>
      </c>
      <c r="X47" s="712">
        <v>24</v>
      </c>
      <c r="Y47" s="741">
        <v>27</v>
      </c>
      <c r="Z47" s="707"/>
    </row>
    <row r="48" spans="1:26" s="700" customFormat="1" ht="17.25" customHeight="1" x14ac:dyDescent="0.15">
      <c r="A48" s="708">
        <v>45</v>
      </c>
      <c r="B48" s="709" t="s">
        <v>126</v>
      </c>
      <c r="C48" s="710">
        <f t="shared" si="3"/>
        <v>47</v>
      </c>
      <c r="D48" s="711">
        <v>26</v>
      </c>
      <c r="E48" s="711">
        <v>21</v>
      </c>
      <c r="F48" s="711">
        <v>1</v>
      </c>
      <c r="G48" s="712">
        <v>0</v>
      </c>
      <c r="H48" s="712">
        <v>1</v>
      </c>
      <c r="I48" s="712">
        <v>2</v>
      </c>
      <c r="J48" s="712">
        <v>0</v>
      </c>
      <c r="K48" s="712">
        <v>37</v>
      </c>
      <c r="L48" s="712">
        <v>1</v>
      </c>
      <c r="M48" s="712">
        <v>1</v>
      </c>
      <c r="N48" s="712">
        <v>1</v>
      </c>
      <c r="O48" s="712">
        <v>3</v>
      </c>
      <c r="P48" s="713">
        <f t="shared" si="4"/>
        <v>2</v>
      </c>
      <c r="Q48" s="712">
        <v>0</v>
      </c>
      <c r="R48" s="712">
        <v>2</v>
      </c>
      <c r="S48" s="712">
        <v>2</v>
      </c>
      <c r="T48" s="712">
        <v>0</v>
      </c>
      <c r="U48" s="712">
        <v>0</v>
      </c>
      <c r="V48" s="760">
        <v>0</v>
      </c>
      <c r="W48" s="707">
        <f t="shared" si="5"/>
        <v>49</v>
      </c>
      <c r="X48" s="712">
        <v>26</v>
      </c>
      <c r="Y48" s="741">
        <v>23</v>
      </c>
      <c r="Z48" s="707"/>
    </row>
    <row r="49" spans="1:26" s="700" customFormat="1" ht="17.25" customHeight="1" x14ac:dyDescent="0.15">
      <c r="A49" s="708">
        <v>46</v>
      </c>
      <c r="B49" s="709" t="s">
        <v>226</v>
      </c>
      <c r="C49" s="710">
        <f t="shared" si="3"/>
        <v>28</v>
      </c>
      <c r="D49" s="711">
        <v>15</v>
      </c>
      <c r="E49" s="711">
        <v>13</v>
      </c>
      <c r="F49" s="711">
        <v>1</v>
      </c>
      <c r="G49" s="712">
        <v>0</v>
      </c>
      <c r="H49" s="712">
        <v>1</v>
      </c>
      <c r="I49" s="712">
        <v>1</v>
      </c>
      <c r="J49" s="712">
        <v>1</v>
      </c>
      <c r="K49" s="712">
        <v>22</v>
      </c>
      <c r="L49" s="712">
        <v>1</v>
      </c>
      <c r="M49" s="712">
        <v>0</v>
      </c>
      <c r="N49" s="712">
        <v>0</v>
      </c>
      <c r="O49" s="712">
        <v>1</v>
      </c>
      <c r="P49" s="713">
        <f t="shared" si="4"/>
        <v>1</v>
      </c>
      <c r="Q49" s="712">
        <v>0</v>
      </c>
      <c r="R49" s="712">
        <v>1</v>
      </c>
      <c r="S49" s="712">
        <v>1</v>
      </c>
      <c r="T49" s="712">
        <v>0</v>
      </c>
      <c r="U49" s="712">
        <v>0</v>
      </c>
      <c r="V49" s="760">
        <v>0</v>
      </c>
      <c r="W49" s="707">
        <f t="shared" si="5"/>
        <v>29</v>
      </c>
      <c r="X49" s="712">
        <v>15</v>
      </c>
      <c r="Y49" s="741">
        <v>14</v>
      </c>
      <c r="Z49" s="707"/>
    </row>
    <row r="50" spans="1:26" s="700" customFormat="1" ht="17.25" customHeight="1" x14ac:dyDescent="0.15">
      <c r="A50" s="708">
        <v>47</v>
      </c>
      <c r="B50" s="709" t="s">
        <v>295</v>
      </c>
      <c r="C50" s="710">
        <f t="shared" si="3"/>
        <v>44</v>
      </c>
      <c r="D50" s="711">
        <v>24</v>
      </c>
      <c r="E50" s="711">
        <v>20</v>
      </c>
      <c r="F50" s="711">
        <v>1</v>
      </c>
      <c r="G50" s="712">
        <v>0</v>
      </c>
      <c r="H50" s="712">
        <v>1</v>
      </c>
      <c r="I50" s="712">
        <v>2</v>
      </c>
      <c r="J50" s="712">
        <v>0</v>
      </c>
      <c r="K50" s="712">
        <v>32</v>
      </c>
      <c r="L50" s="712">
        <v>1</v>
      </c>
      <c r="M50" s="712">
        <v>0</v>
      </c>
      <c r="N50" s="712">
        <v>0</v>
      </c>
      <c r="O50" s="712">
        <v>7</v>
      </c>
      <c r="P50" s="713">
        <f t="shared" si="4"/>
        <v>1</v>
      </c>
      <c r="Q50" s="712">
        <v>0</v>
      </c>
      <c r="R50" s="712">
        <v>1</v>
      </c>
      <c r="S50" s="712">
        <v>1</v>
      </c>
      <c r="T50" s="712">
        <v>0</v>
      </c>
      <c r="U50" s="712">
        <v>0</v>
      </c>
      <c r="V50" s="760">
        <v>0</v>
      </c>
      <c r="W50" s="707">
        <f t="shared" si="5"/>
        <v>45</v>
      </c>
      <c r="X50" s="712">
        <v>24</v>
      </c>
      <c r="Y50" s="741">
        <v>21</v>
      </c>
      <c r="Z50" s="707"/>
    </row>
    <row r="51" spans="1:26" s="700" customFormat="1" ht="17.25" customHeight="1" x14ac:dyDescent="0.15">
      <c r="A51" s="708">
        <v>48</v>
      </c>
      <c r="B51" s="709" t="s">
        <v>168</v>
      </c>
      <c r="C51" s="710">
        <f t="shared" si="3"/>
        <v>45</v>
      </c>
      <c r="D51" s="711">
        <v>23</v>
      </c>
      <c r="E51" s="711">
        <v>22</v>
      </c>
      <c r="F51" s="711">
        <v>1</v>
      </c>
      <c r="G51" s="712">
        <v>0</v>
      </c>
      <c r="H51" s="712">
        <v>1</v>
      </c>
      <c r="I51" s="712">
        <v>0</v>
      </c>
      <c r="J51" s="712">
        <v>1</v>
      </c>
      <c r="K51" s="712">
        <v>39</v>
      </c>
      <c r="L51" s="712">
        <v>1</v>
      </c>
      <c r="M51" s="712">
        <v>0</v>
      </c>
      <c r="N51" s="712">
        <v>0</v>
      </c>
      <c r="O51" s="712">
        <v>2</v>
      </c>
      <c r="P51" s="713">
        <f t="shared" si="4"/>
        <v>11</v>
      </c>
      <c r="Q51" s="712">
        <v>8</v>
      </c>
      <c r="R51" s="712">
        <v>3</v>
      </c>
      <c r="S51" s="712">
        <v>2</v>
      </c>
      <c r="T51" s="712">
        <v>0</v>
      </c>
      <c r="U51" s="712">
        <v>0</v>
      </c>
      <c r="V51" s="760">
        <v>9</v>
      </c>
      <c r="W51" s="707">
        <f t="shared" si="5"/>
        <v>56</v>
      </c>
      <c r="X51" s="712">
        <v>31</v>
      </c>
      <c r="Y51" s="741">
        <v>25</v>
      </c>
      <c r="Z51" s="707"/>
    </row>
    <row r="52" spans="1:26" s="700" customFormat="1" ht="17.25" customHeight="1" x14ac:dyDescent="0.15">
      <c r="A52" s="708">
        <v>49</v>
      </c>
      <c r="B52" s="709" t="s">
        <v>183</v>
      </c>
      <c r="C52" s="710">
        <f t="shared" si="3"/>
        <v>51</v>
      </c>
      <c r="D52" s="711">
        <v>25</v>
      </c>
      <c r="E52" s="711">
        <v>26</v>
      </c>
      <c r="F52" s="711">
        <v>1</v>
      </c>
      <c r="G52" s="712">
        <v>0</v>
      </c>
      <c r="H52" s="712">
        <v>2</v>
      </c>
      <c r="I52" s="712">
        <v>2</v>
      </c>
      <c r="J52" s="712">
        <v>1</v>
      </c>
      <c r="K52" s="712">
        <v>39</v>
      </c>
      <c r="L52" s="712">
        <v>1</v>
      </c>
      <c r="M52" s="712">
        <v>0</v>
      </c>
      <c r="N52" s="712">
        <v>0</v>
      </c>
      <c r="O52" s="712">
        <v>5</v>
      </c>
      <c r="P52" s="713">
        <f t="shared" si="4"/>
        <v>2</v>
      </c>
      <c r="Q52" s="712">
        <v>0</v>
      </c>
      <c r="R52" s="712">
        <v>2</v>
      </c>
      <c r="S52" s="712">
        <v>2</v>
      </c>
      <c r="T52" s="712">
        <v>0</v>
      </c>
      <c r="U52" s="712">
        <v>0</v>
      </c>
      <c r="V52" s="760">
        <v>0</v>
      </c>
      <c r="W52" s="707">
        <f t="shared" si="5"/>
        <v>53</v>
      </c>
      <c r="X52" s="712">
        <v>25</v>
      </c>
      <c r="Y52" s="741">
        <v>28</v>
      </c>
      <c r="Z52" s="707"/>
    </row>
    <row r="53" spans="1:26" s="700" customFormat="1" ht="17.25" customHeight="1" x14ac:dyDescent="0.15">
      <c r="A53" s="708">
        <v>50</v>
      </c>
      <c r="B53" s="709" t="s">
        <v>200</v>
      </c>
      <c r="C53" s="710">
        <f t="shared" si="3"/>
        <v>29</v>
      </c>
      <c r="D53" s="711">
        <v>18</v>
      </c>
      <c r="E53" s="711">
        <v>11</v>
      </c>
      <c r="F53" s="711">
        <v>1</v>
      </c>
      <c r="G53" s="712">
        <v>0</v>
      </c>
      <c r="H53" s="712">
        <v>1</v>
      </c>
      <c r="I53" s="712">
        <v>1</v>
      </c>
      <c r="J53" s="712">
        <v>1</v>
      </c>
      <c r="K53" s="712">
        <v>20</v>
      </c>
      <c r="L53" s="712">
        <v>1</v>
      </c>
      <c r="M53" s="712">
        <v>0</v>
      </c>
      <c r="N53" s="712">
        <v>1</v>
      </c>
      <c r="O53" s="712">
        <v>3</v>
      </c>
      <c r="P53" s="713">
        <f t="shared" si="4"/>
        <v>1</v>
      </c>
      <c r="Q53" s="712">
        <v>1</v>
      </c>
      <c r="R53" s="712">
        <v>0</v>
      </c>
      <c r="S53" s="712">
        <v>1</v>
      </c>
      <c r="T53" s="712">
        <v>0</v>
      </c>
      <c r="U53" s="712">
        <v>0</v>
      </c>
      <c r="V53" s="760">
        <v>0</v>
      </c>
      <c r="W53" s="707">
        <f t="shared" si="5"/>
        <v>30</v>
      </c>
      <c r="X53" s="712">
        <v>19</v>
      </c>
      <c r="Y53" s="741">
        <v>11</v>
      </c>
      <c r="Z53" s="707"/>
    </row>
    <row r="54" spans="1:26" s="700" customFormat="1" ht="17.25" customHeight="1" x14ac:dyDescent="0.15">
      <c r="A54" s="708">
        <v>51</v>
      </c>
      <c r="B54" s="709" t="s">
        <v>138</v>
      </c>
      <c r="C54" s="710">
        <f t="shared" si="3"/>
        <v>58</v>
      </c>
      <c r="D54" s="711">
        <v>34</v>
      </c>
      <c r="E54" s="711">
        <v>24</v>
      </c>
      <c r="F54" s="711">
        <v>1</v>
      </c>
      <c r="G54" s="712">
        <v>1</v>
      </c>
      <c r="H54" s="712">
        <v>1</v>
      </c>
      <c r="I54" s="712">
        <v>0</v>
      </c>
      <c r="J54" s="712">
        <v>2</v>
      </c>
      <c r="K54" s="712">
        <v>43</v>
      </c>
      <c r="L54" s="712">
        <v>2</v>
      </c>
      <c r="M54" s="712">
        <v>1</v>
      </c>
      <c r="N54" s="712">
        <v>0</v>
      </c>
      <c r="O54" s="712">
        <v>7</v>
      </c>
      <c r="P54" s="713">
        <f t="shared" si="4"/>
        <v>2</v>
      </c>
      <c r="Q54" s="712">
        <v>0</v>
      </c>
      <c r="R54" s="712">
        <v>2</v>
      </c>
      <c r="S54" s="712">
        <v>2</v>
      </c>
      <c r="T54" s="712">
        <v>0</v>
      </c>
      <c r="U54" s="712">
        <v>0</v>
      </c>
      <c r="V54" s="760">
        <v>0</v>
      </c>
      <c r="W54" s="707">
        <f t="shared" si="5"/>
        <v>60</v>
      </c>
      <c r="X54" s="712">
        <v>34</v>
      </c>
      <c r="Y54" s="741">
        <v>26</v>
      </c>
      <c r="Z54" s="707"/>
    </row>
    <row r="55" spans="1:26" s="700" customFormat="1" ht="17.25" customHeight="1" x14ac:dyDescent="0.15">
      <c r="A55" s="708">
        <v>52</v>
      </c>
      <c r="B55" s="709" t="s">
        <v>300</v>
      </c>
      <c r="C55" s="710">
        <f t="shared" si="3"/>
        <v>53</v>
      </c>
      <c r="D55" s="711">
        <v>31</v>
      </c>
      <c r="E55" s="711">
        <v>22</v>
      </c>
      <c r="F55" s="711">
        <v>1</v>
      </c>
      <c r="G55" s="712">
        <v>0</v>
      </c>
      <c r="H55" s="712">
        <v>2</v>
      </c>
      <c r="I55" s="712">
        <v>2</v>
      </c>
      <c r="J55" s="712">
        <v>0</v>
      </c>
      <c r="K55" s="712">
        <v>40</v>
      </c>
      <c r="L55" s="712">
        <v>1</v>
      </c>
      <c r="M55" s="712">
        <v>1</v>
      </c>
      <c r="N55" s="712">
        <v>0</v>
      </c>
      <c r="O55" s="712">
        <v>6</v>
      </c>
      <c r="P55" s="713">
        <f t="shared" si="4"/>
        <v>2</v>
      </c>
      <c r="Q55" s="712">
        <v>2</v>
      </c>
      <c r="R55" s="712">
        <v>0</v>
      </c>
      <c r="S55" s="712">
        <v>2</v>
      </c>
      <c r="T55" s="712">
        <v>0</v>
      </c>
      <c r="U55" s="712">
        <v>0</v>
      </c>
      <c r="V55" s="760">
        <v>0</v>
      </c>
      <c r="W55" s="707">
        <f t="shared" si="5"/>
        <v>55</v>
      </c>
      <c r="X55" s="712">
        <v>33</v>
      </c>
      <c r="Y55" s="741">
        <v>22</v>
      </c>
      <c r="Z55" s="707"/>
    </row>
    <row r="56" spans="1:26" s="700" customFormat="1" ht="17.25" customHeight="1" x14ac:dyDescent="0.15">
      <c r="A56" s="708">
        <v>53</v>
      </c>
      <c r="B56" s="709" t="s">
        <v>153</v>
      </c>
      <c r="C56" s="710">
        <f t="shared" si="3"/>
        <v>59</v>
      </c>
      <c r="D56" s="711">
        <v>32</v>
      </c>
      <c r="E56" s="711">
        <v>27</v>
      </c>
      <c r="F56" s="711">
        <v>1</v>
      </c>
      <c r="G56" s="712">
        <v>0</v>
      </c>
      <c r="H56" s="712">
        <v>2</v>
      </c>
      <c r="I56" s="712">
        <v>2</v>
      </c>
      <c r="J56" s="712">
        <v>0</v>
      </c>
      <c r="K56" s="712">
        <v>46</v>
      </c>
      <c r="L56" s="712">
        <v>2</v>
      </c>
      <c r="M56" s="712">
        <v>0</v>
      </c>
      <c r="N56" s="712">
        <v>0</v>
      </c>
      <c r="O56" s="712">
        <v>6</v>
      </c>
      <c r="P56" s="713">
        <f t="shared" si="4"/>
        <v>2</v>
      </c>
      <c r="Q56" s="712">
        <v>0</v>
      </c>
      <c r="R56" s="712">
        <v>2</v>
      </c>
      <c r="S56" s="712">
        <v>2</v>
      </c>
      <c r="T56" s="712">
        <v>0</v>
      </c>
      <c r="U56" s="712">
        <v>0</v>
      </c>
      <c r="V56" s="760">
        <v>0</v>
      </c>
      <c r="W56" s="707">
        <f t="shared" si="5"/>
        <v>61</v>
      </c>
      <c r="X56" s="712">
        <v>32</v>
      </c>
      <c r="Y56" s="741">
        <v>29</v>
      </c>
      <c r="Z56" s="707"/>
    </row>
    <row r="57" spans="1:26" s="700" customFormat="1" ht="17.25" customHeight="1" x14ac:dyDescent="0.15">
      <c r="A57" s="708">
        <v>54</v>
      </c>
      <c r="B57" s="709" t="s">
        <v>165</v>
      </c>
      <c r="C57" s="710">
        <f t="shared" si="3"/>
        <v>33</v>
      </c>
      <c r="D57" s="711">
        <v>18</v>
      </c>
      <c r="E57" s="711">
        <v>15</v>
      </c>
      <c r="F57" s="711">
        <v>1</v>
      </c>
      <c r="G57" s="712">
        <v>0</v>
      </c>
      <c r="H57" s="712">
        <v>1</v>
      </c>
      <c r="I57" s="712">
        <v>1</v>
      </c>
      <c r="J57" s="712">
        <v>0</v>
      </c>
      <c r="K57" s="712">
        <v>26</v>
      </c>
      <c r="L57" s="712">
        <v>1</v>
      </c>
      <c r="M57" s="712">
        <v>0</v>
      </c>
      <c r="N57" s="712">
        <v>0</v>
      </c>
      <c r="O57" s="712">
        <v>3</v>
      </c>
      <c r="P57" s="713">
        <f t="shared" si="4"/>
        <v>1</v>
      </c>
      <c r="Q57" s="712">
        <v>0</v>
      </c>
      <c r="R57" s="712">
        <v>1</v>
      </c>
      <c r="S57" s="712">
        <v>1</v>
      </c>
      <c r="T57" s="712">
        <v>0</v>
      </c>
      <c r="U57" s="712">
        <v>0</v>
      </c>
      <c r="V57" s="760">
        <v>0</v>
      </c>
      <c r="W57" s="707">
        <f t="shared" si="5"/>
        <v>34</v>
      </c>
      <c r="X57" s="712">
        <v>18</v>
      </c>
      <c r="Y57" s="741">
        <v>16</v>
      </c>
      <c r="Z57" s="707"/>
    </row>
    <row r="58" spans="1:26" s="700" customFormat="1" ht="17.25" customHeight="1" x14ac:dyDescent="0.15">
      <c r="A58" s="744">
        <v>55</v>
      </c>
      <c r="B58" s="718" t="s">
        <v>303</v>
      </c>
      <c r="C58" s="745">
        <f t="shared" si="3"/>
        <v>42</v>
      </c>
      <c r="D58" s="746">
        <v>22</v>
      </c>
      <c r="E58" s="746">
        <v>20</v>
      </c>
      <c r="F58" s="746">
        <v>1</v>
      </c>
      <c r="G58" s="747">
        <v>0</v>
      </c>
      <c r="H58" s="747">
        <v>1</v>
      </c>
      <c r="I58" s="747">
        <v>1</v>
      </c>
      <c r="J58" s="747">
        <v>2</v>
      </c>
      <c r="K58" s="747">
        <v>32</v>
      </c>
      <c r="L58" s="747">
        <v>1</v>
      </c>
      <c r="M58" s="747">
        <v>0</v>
      </c>
      <c r="N58" s="747">
        <v>0</v>
      </c>
      <c r="O58" s="747">
        <v>4</v>
      </c>
      <c r="P58" s="748">
        <f t="shared" si="4"/>
        <v>1</v>
      </c>
      <c r="Q58" s="747">
        <v>1</v>
      </c>
      <c r="R58" s="747">
        <v>0</v>
      </c>
      <c r="S58" s="747">
        <v>1</v>
      </c>
      <c r="T58" s="747">
        <v>0</v>
      </c>
      <c r="U58" s="747">
        <v>0</v>
      </c>
      <c r="V58" s="763">
        <v>0</v>
      </c>
      <c r="W58" s="761">
        <f t="shared" si="5"/>
        <v>43</v>
      </c>
      <c r="X58" s="747">
        <v>23</v>
      </c>
      <c r="Y58" s="749">
        <v>20</v>
      </c>
      <c r="Z58" s="707"/>
    </row>
    <row r="59" spans="1:26" s="700" customFormat="1" ht="17.25" customHeight="1" x14ac:dyDescent="0.15">
      <c r="A59" s="799">
        <v>56</v>
      </c>
      <c r="B59" s="704" t="s">
        <v>304</v>
      </c>
      <c r="C59" s="705">
        <f t="shared" si="3"/>
        <v>48</v>
      </c>
      <c r="D59" s="706">
        <v>25</v>
      </c>
      <c r="E59" s="706">
        <v>23</v>
      </c>
      <c r="F59" s="706">
        <v>1</v>
      </c>
      <c r="G59" s="679">
        <v>0</v>
      </c>
      <c r="H59" s="679">
        <v>2</v>
      </c>
      <c r="I59" s="679">
        <v>1</v>
      </c>
      <c r="J59" s="679">
        <v>0</v>
      </c>
      <c r="K59" s="679">
        <v>42</v>
      </c>
      <c r="L59" s="679">
        <v>1</v>
      </c>
      <c r="M59" s="679">
        <v>0</v>
      </c>
      <c r="N59" s="679">
        <v>0</v>
      </c>
      <c r="O59" s="679">
        <v>1</v>
      </c>
      <c r="P59" s="678">
        <f t="shared" si="4"/>
        <v>2</v>
      </c>
      <c r="Q59" s="679">
        <v>0</v>
      </c>
      <c r="R59" s="679">
        <v>2</v>
      </c>
      <c r="S59" s="679">
        <v>2</v>
      </c>
      <c r="T59" s="679">
        <v>0</v>
      </c>
      <c r="U59" s="679">
        <v>0</v>
      </c>
      <c r="V59" s="759">
        <v>0</v>
      </c>
      <c r="W59" s="757">
        <f t="shared" si="5"/>
        <v>50</v>
      </c>
      <c r="X59" s="679">
        <v>25</v>
      </c>
      <c r="Y59" s="733">
        <v>25</v>
      </c>
      <c r="Z59" s="707"/>
    </row>
    <row r="60" spans="1:26" s="700" customFormat="1" ht="17.25" customHeight="1" x14ac:dyDescent="0.15">
      <c r="A60" s="786">
        <v>57</v>
      </c>
      <c r="B60" s="704" t="s">
        <v>233</v>
      </c>
      <c r="C60" s="705">
        <f t="shared" si="3"/>
        <v>35</v>
      </c>
      <c r="D60" s="706">
        <v>21</v>
      </c>
      <c r="E60" s="706">
        <v>14</v>
      </c>
      <c r="F60" s="706">
        <v>1</v>
      </c>
      <c r="G60" s="679">
        <v>0</v>
      </c>
      <c r="H60" s="679">
        <v>1</v>
      </c>
      <c r="I60" s="679">
        <v>1</v>
      </c>
      <c r="J60" s="679">
        <v>1</v>
      </c>
      <c r="K60" s="679">
        <v>25</v>
      </c>
      <c r="L60" s="679">
        <v>1</v>
      </c>
      <c r="M60" s="679">
        <v>0</v>
      </c>
      <c r="N60" s="679">
        <v>0</v>
      </c>
      <c r="O60" s="679">
        <v>5</v>
      </c>
      <c r="P60" s="678">
        <f t="shared" si="4"/>
        <v>2</v>
      </c>
      <c r="Q60" s="679">
        <v>0</v>
      </c>
      <c r="R60" s="679">
        <v>2</v>
      </c>
      <c r="S60" s="679">
        <v>2</v>
      </c>
      <c r="T60" s="679">
        <v>0</v>
      </c>
      <c r="U60" s="679">
        <v>0</v>
      </c>
      <c r="V60" s="759">
        <v>0</v>
      </c>
      <c r="W60" s="757">
        <f t="shared" si="5"/>
        <v>37</v>
      </c>
      <c r="X60" s="679">
        <v>21</v>
      </c>
      <c r="Y60" s="733">
        <v>16</v>
      </c>
      <c r="Z60" s="707"/>
    </row>
    <row r="61" spans="1:26" s="700" customFormat="1" ht="17.25" customHeight="1" x14ac:dyDescent="0.15">
      <c r="A61" s="708">
        <v>58</v>
      </c>
      <c r="B61" s="709" t="s">
        <v>790</v>
      </c>
      <c r="C61" s="710">
        <f t="shared" si="3"/>
        <v>28</v>
      </c>
      <c r="D61" s="711">
        <v>14</v>
      </c>
      <c r="E61" s="711">
        <v>14</v>
      </c>
      <c r="F61" s="711">
        <v>1</v>
      </c>
      <c r="G61" s="712">
        <v>0</v>
      </c>
      <c r="H61" s="712">
        <v>1</v>
      </c>
      <c r="I61" s="712">
        <v>1</v>
      </c>
      <c r="J61" s="712">
        <v>0</v>
      </c>
      <c r="K61" s="712">
        <v>21</v>
      </c>
      <c r="L61" s="712">
        <v>1</v>
      </c>
      <c r="M61" s="712">
        <v>0</v>
      </c>
      <c r="N61" s="712">
        <v>1</v>
      </c>
      <c r="O61" s="712">
        <v>2</v>
      </c>
      <c r="P61" s="713">
        <f t="shared" si="4"/>
        <v>1</v>
      </c>
      <c r="Q61" s="712">
        <v>1</v>
      </c>
      <c r="R61" s="712">
        <v>0</v>
      </c>
      <c r="S61" s="712">
        <v>1</v>
      </c>
      <c r="T61" s="712">
        <v>0</v>
      </c>
      <c r="U61" s="712">
        <v>0</v>
      </c>
      <c r="V61" s="760">
        <v>0</v>
      </c>
      <c r="W61" s="707">
        <f t="shared" si="5"/>
        <v>29</v>
      </c>
      <c r="X61" s="712">
        <v>15</v>
      </c>
      <c r="Y61" s="741">
        <v>14</v>
      </c>
      <c r="Z61" s="707"/>
    </row>
    <row r="62" spans="1:26" s="700" customFormat="1" ht="17.25" customHeight="1" x14ac:dyDescent="0.15">
      <c r="A62" s="708">
        <v>59</v>
      </c>
      <c r="B62" s="709" t="s">
        <v>197</v>
      </c>
      <c r="C62" s="710">
        <f t="shared" si="3"/>
        <v>43</v>
      </c>
      <c r="D62" s="711">
        <v>18</v>
      </c>
      <c r="E62" s="711">
        <v>25</v>
      </c>
      <c r="F62" s="711">
        <v>1</v>
      </c>
      <c r="G62" s="712">
        <v>0</v>
      </c>
      <c r="H62" s="712">
        <v>1</v>
      </c>
      <c r="I62" s="712">
        <v>0</v>
      </c>
      <c r="J62" s="712">
        <v>0</v>
      </c>
      <c r="K62" s="712">
        <v>34</v>
      </c>
      <c r="L62" s="712">
        <v>1</v>
      </c>
      <c r="M62" s="712">
        <v>1</v>
      </c>
      <c r="N62" s="712">
        <v>0</v>
      </c>
      <c r="O62" s="712">
        <v>5</v>
      </c>
      <c r="P62" s="713">
        <f t="shared" si="4"/>
        <v>2</v>
      </c>
      <c r="Q62" s="712">
        <v>1</v>
      </c>
      <c r="R62" s="712">
        <v>1</v>
      </c>
      <c r="S62" s="712">
        <v>2</v>
      </c>
      <c r="T62" s="712">
        <v>0</v>
      </c>
      <c r="U62" s="712">
        <v>0</v>
      </c>
      <c r="V62" s="760">
        <v>0</v>
      </c>
      <c r="W62" s="707">
        <f t="shared" si="5"/>
        <v>45</v>
      </c>
      <c r="X62" s="712">
        <v>19</v>
      </c>
      <c r="Y62" s="741">
        <v>26</v>
      </c>
      <c r="Z62" s="707"/>
    </row>
    <row r="63" spans="1:26" s="700" customFormat="1" ht="17.25" customHeight="1" x14ac:dyDescent="0.15">
      <c r="A63" s="708">
        <v>60</v>
      </c>
      <c r="B63" s="709" t="s">
        <v>308</v>
      </c>
      <c r="C63" s="710">
        <f t="shared" si="3"/>
        <v>26</v>
      </c>
      <c r="D63" s="711">
        <v>13</v>
      </c>
      <c r="E63" s="711">
        <v>13</v>
      </c>
      <c r="F63" s="711">
        <v>1</v>
      </c>
      <c r="G63" s="712">
        <v>0</v>
      </c>
      <c r="H63" s="712">
        <v>1</v>
      </c>
      <c r="I63" s="712">
        <v>0</v>
      </c>
      <c r="J63" s="712">
        <v>0</v>
      </c>
      <c r="K63" s="712">
        <v>19</v>
      </c>
      <c r="L63" s="712">
        <v>1</v>
      </c>
      <c r="M63" s="712">
        <v>1</v>
      </c>
      <c r="N63" s="712">
        <v>1</v>
      </c>
      <c r="O63" s="712">
        <v>2</v>
      </c>
      <c r="P63" s="713">
        <f t="shared" si="4"/>
        <v>1</v>
      </c>
      <c r="Q63" s="712">
        <v>0</v>
      </c>
      <c r="R63" s="712">
        <v>1</v>
      </c>
      <c r="S63" s="712">
        <v>1</v>
      </c>
      <c r="T63" s="712">
        <v>0</v>
      </c>
      <c r="U63" s="712">
        <v>0</v>
      </c>
      <c r="V63" s="760">
        <v>0</v>
      </c>
      <c r="W63" s="707">
        <f t="shared" si="5"/>
        <v>27</v>
      </c>
      <c r="X63" s="712">
        <v>13</v>
      </c>
      <c r="Y63" s="741">
        <v>14</v>
      </c>
      <c r="Z63" s="707"/>
    </row>
    <row r="64" spans="1:26" s="700" customFormat="1" ht="17.25" customHeight="1" x14ac:dyDescent="0.15">
      <c r="A64" s="708">
        <v>61</v>
      </c>
      <c r="B64" s="709" t="s">
        <v>144</v>
      </c>
      <c r="C64" s="710">
        <f t="shared" si="3"/>
        <v>39</v>
      </c>
      <c r="D64" s="711">
        <v>20</v>
      </c>
      <c r="E64" s="711">
        <v>19</v>
      </c>
      <c r="F64" s="711">
        <v>1</v>
      </c>
      <c r="G64" s="712">
        <v>0</v>
      </c>
      <c r="H64" s="712">
        <v>1</v>
      </c>
      <c r="I64" s="712">
        <v>0</v>
      </c>
      <c r="J64" s="712">
        <v>1</v>
      </c>
      <c r="K64" s="712">
        <v>32</v>
      </c>
      <c r="L64" s="712">
        <v>1</v>
      </c>
      <c r="M64" s="712">
        <v>0</v>
      </c>
      <c r="N64" s="712">
        <v>1</v>
      </c>
      <c r="O64" s="712">
        <v>2</v>
      </c>
      <c r="P64" s="713">
        <f t="shared" si="4"/>
        <v>7</v>
      </c>
      <c r="Q64" s="712">
        <v>7</v>
      </c>
      <c r="R64" s="712">
        <v>0</v>
      </c>
      <c r="S64" s="712">
        <v>1</v>
      </c>
      <c r="T64" s="712">
        <v>0</v>
      </c>
      <c r="U64" s="712">
        <v>0</v>
      </c>
      <c r="V64" s="760">
        <v>6</v>
      </c>
      <c r="W64" s="707">
        <f t="shared" si="5"/>
        <v>46</v>
      </c>
      <c r="X64" s="712">
        <v>27</v>
      </c>
      <c r="Y64" s="741">
        <v>19</v>
      </c>
      <c r="Z64" s="707"/>
    </row>
    <row r="65" spans="1:26" s="700" customFormat="1" ht="17.25" customHeight="1" x14ac:dyDescent="0.15">
      <c r="A65" s="708">
        <v>62</v>
      </c>
      <c r="B65" s="709" t="s">
        <v>182</v>
      </c>
      <c r="C65" s="710">
        <f t="shared" si="3"/>
        <v>39</v>
      </c>
      <c r="D65" s="711">
        <v>27</v>
      </c>
      <c r="E65" s="711">
        <v>12</v>
      </c>
      <c r="F65" s="711">
        <v>1</v>
      </c>
      <c r="G65" s="712">
        <v>0</v>
      </c>
      <c r="H65" s="712">
        <v>1</v>
      </c>
      <c r="I65" s="712">
        <v>0</v>
      </c>
      <c r="J65" s="712">
        <v>0</v>
      </c>
      <c r="K65" s="712">
        <v>33</v>
      </c>
      <c r="L65" s="712">
        <v>1</v>
      </c>
      <c r="M65" s="712">
        <v>0</v>
      </c>
      <c r="N65" s="712">
        <v>0</v>
      </c>
      <c r="O65" s="712">
        <v>3</v>
      </c>
      <c r="P65" s="713">
        <f t="shared" si="4"/>
        <v>1</v>
      </c>
      <c r="Q65" s="712">
        <v>0</v>
      </c>
      <c r="R65" s="712">
        <v>1</v>
      </c>
      <c r="S65" s="712">
        <v>1</v>
      </c>
      <c r="T65" s="712">
        <v>0</v>
      </c>
      <c r="U65" s="712">
        <v>0</v>
      </c>
      <c r="V65" s="760">
        <v>0</v>
      </c>
      <c r="W65" s="707">
        <f t="shared" si="5"/>
        <v>40</v>
      </c>
      <c r="X65" s="712">
        <v>27</v>
      </c>
      <c r="Y65" s="741">
        <v>13</v>
      </c>
      <c r="Z65" s="707"/>
    </row>
    <row r="66" spans="1:26" s="700" customFormat="1" ht="17.25" customHeight="1" x14ac:dyDescent="0.15">
      <c r="A66" s="708">
        <v>63</v>
      </c>
      <c r="B66" s="709" t="s">
        <v>137</v>
      </c>
      <c r="C66" s="710">
        <f t="shared" si="3"/>
        <v>30</v>
      </c>
      <c r="D66" s="711">
        <v>14</v>
      </c>
      <c r="E66" s="711">
        <v>16</v>
      </c>
      <c r="F66" s="711">
        <v>1</v>
      </c>
      <c r="G66" s="712">
        <v>0</v>
      </c>
      <c r="H66" s="712">
        <v>1</v>
      </c>
      <c r="I66" s="712">
        <v>0</v>
      </c>
      <c r="J66" s="712">
        <v>0</v>
      </c>
      <c r="K66" s="712">
        <v>22</v>
      </c>
      <c r="L66" s="712">
        <v>1</v>
      </c>
      <c r="M66" s="712">
        <v>0</v>
      </c>
      <c r="N66" s="712">
        <v>0</v>
      </c>
      <c r="O66" s="712">
        <v>5</v>
      </c>
      <c r="P66" s="713">
        <f t="shared" si="4"/>
        <v>1</v>
      </c>
      <c r="Q66" s="712">
        <v>1</v>
      </c>
      <c r="R66" s="712">
        <v>0</v>
      </c>
      <c r="S66" s="712">
        <v>1</v>
      </c>
      <c r="T66" s="712">
        <v>0</v>
      </c>
      <c r="U66" s="712">
        <v>0</v>
      </c>
      <c r="V66" s="760">
        <v>0</v>
      </c>
      <c r="W66" s="707">
        <f t="shared" si="5"/>
        <v>31</v>
      </c>
      <c r="X66" s="712">
        <v>15</v>
      </c>
      <c r="Y66" s="741">
        <v>16</v>
      </c>
      <c r="Z66" s="707"/>
    </row>
    <row r="67" spans="1:26" s="700" customFormat="1" ht="17.25" customHeight="1" x14ac:dyDescent="0.15">
      <c r="A67" s="708">
        <v>64</v>
      </c>
      <c r="B67" s="709" t="s">
        <v>240</v>
      </c>
      <c r="C67" s="710">
        <f t="shared" si="3"/>
        <v>40</v>
      </c>
      <c r="D67" s="711">
        <v>18</v>
      </c>
      <c r="E67" s="711">
        <v>22</v>
      </c>
      <c r="F67" s="711">
        <v>1</v>
      </c>
      <c r="G67" s="712">
        <v>0</v>
      </c>
      <c r="H67" s="712">
        <v>1</v>
      </c>
      <c r="I67" s="712">
        <v>0</v>
      </c>
      <c r="J67" s="712">
        <v>0</v>
      </c>
      <c r="K67" s="712">
        <v>37</v>
      </c>
      <c r="L67" s="712">
        <v>1</v>
      </c>
      <c r="M67" s="712">
        <v>0</v>
      </c>
      <c r="N67" s="712">
        <v>0</v>
      </c>
      <c r="O67" s="712">
        <v>0</v>
      </c>
      <c r="P67" s="713">
        <f t="shared" si="4"/>
        <v>7</v>
      </c>
      <c r="Q67" s="712">
        <v>7</v>
      </c>
      <c r="R67" s="712">
        <v>0</v>
      </c>
      <c r="S67" s="712">
        <v>1</v>
      </c>
      <c r="T67" s="712">
        <v>0</v>
      </c>
      <c r="U67" s="712">
        <v>0</v>
      </c>
      <c r="V67" s="760">
        <v>6</v>
      </c>
      <c r="W67" s="707">
        <f t="shared" si="5"/>
        <v>47</v>
      </c>
      <c r="X67" s="712">
        <v>25</v>
      </c>
      <c r="Y67" s="741">
        <v>22</v>
      </c>
      <c r="Z67" s="707"/>
    </row>
    <row r="68" spans="1:26" s="700" customFormat="1" ht="17.25" customHeight="1" x14ac:dyDescent="0.15">
      <c r="A68" s="708">
        <v>65</v>
      </c>
      <c r="B68" s="709" t="s">
        <v>312</v>
      </c>
      <c r="C68" s="710">
        <f t="shared" si="3"/>
        <v>38</v>
      </c>
      <c r="D68" s="711">
        <v>18</v>
      </c>
      <c r="E68" s="711">
        <v>20</v>
      </c>
      <c r="F68" s="711">
        <v>1</v>
      </c>
      <c r="G68" s="712">
        <v>0</v>
      </c>
      <c r="H68" s="712">
        <v>1</v>
      </c>
      <c r="I68" s="712">
        <v>1</v>
      </c>
      <c r="J68" s="712">
        <v>1</v>
      </c>
      <c r="K68" s="712">
        <v>29</v>
      </c>
      <c r="L68" s="712">
        <v>1</v>
      </c>
      <c r="M68" s="712">
        <v>0</v>
      </c>
      <c r="N68" s="712">
        <v>0</v>
      </c>
      <c r="O68" s="712">
        <v>4</v>
      </c>
      <c r="P68" s="713">
        <f t="shared" si="4"/>
        <v>1</v>
      </c>
      <c r="Q68" s="712">
        <v>0</v>
      </c>
      <c r="R68" s="712">
        <v>1</v>
      </c>
      <c r="S68" s="712">
        <v>1</v>
      </c>
      <c r="T68" s="712">
        <v>0</v>
      </c>
      <c r="U68" s="712">
        <v>0</v>
      </c>
      <c r="V68" s="760">
        <v>0</v>
      </c>
      <c r="W68" s="707">
        <f t="shared" si="5"/>
        <v>39</v>
      </c>
      <c r="X68" s="712">
        <v>18</v>
      </c>
      <c r="Y68" s="741">
        <v>21</v>
      </c>
      <c r="Z68" s="707"/>
    </row>
    <row r="69" spans="1:26" s="700" customFormat="1" ht="17.25" customHeight="1" x14ac:dyDescent="0.15">
      <c r="A69" s="708">
        <v>66</v>
      </c>
      <c r="B69" s="709" t="s">
        <v>217</v>
      </c>
      <c r="C69" s="710">
        <f t="shared" ref="C69:C74" si="6">SUM(D69:E69)</f>
        <v>30</v>
      </c>
      <c r="D69" s="711">
        <v>15</v>
      </c>
      <c r="E69" s="711">
        <v>15</v>
      </c>
      <c r="F69" s="711">
        <v>1</v>
      </c>
      <c r="G69" s="712">
        <v>0</v>
      </c>
      <c r="H69" s="712">
        <v>1</v>
      </c>
      <c r="I69" s="712">
        <v>0</v>
      </c>
      <c r="J69" s="712">
        <v>0</v>
      </c>
      <c r="K69" s="712">
        <v>24</v>
      </c>
      <c r="L69" s="712">
        <v>1</v>
      </c>
      <c r="M69" s="712">
        <v>0</v>
      </c>
      <c r="N69" s="712">
        <v>0</v>
      </c>
      <c r="O69" s="712">
        <v>3</v>
      </c>
      <c r="P69" s="713">
        <f t="shared" ref="P69:P74" si="7">SUM(Q69:R69)</f>
        <v>9</v>
      </c>
      <c r="Q69" s="712">
        <v>8</v>
      </c>
      <c r="R69" s="712">
        <v>1</v>
      </c>
      <c r="S69" s="712">
        <v>1</v>
      </c>
      <c r="T69" s="712">
        <v>0</v>
      </c>
      <c r="U69" s="712">
        <v>0</v>
      </c>
      <c r="V69" s="760">
        <v>8</v>
      </c>
      <c r="W69" s="707">
        <f t="shared" ref="W69:W74" si="8">SUM(X69:Y69)</f>
        <v>39</v>
      </c>
      <c r="X69" s="712">
        <v>23</v>
      </c>
      <c r="Y69" s="741">
        <v>16</v>
      </c>
      <c r="Z69" s="707"/>
    </row>
    <row r="70" spans="1:26" s="700" customFormat="1" ht="17.25" customHeight="1" x14ac:dyDescent="0.15">
      <c r="A70" s="708">
        <v>67</v>
      </c>
      <c r="B70" s="709" t="s">
        <v>791</v>
      </c>
      <c r="C70" s="710">
        <f t="shared" si="6"/>
        <v>38</v>
      </c>
      <c r="D70" s="711">
        <v>22</v>
      </c>
      <c r="E70" s="711">
        <v>16</v>
      </c>
      <c r="F70" s="711">
        <v>1</v>
      </c>
      <c r="G70" s="712">
        <v>0</v>
      </c>
      <c r="H70" s="712">
        <v>1</v>
      </c>
      <c r="I70" s="712">
        <v>1</v>
      </c>
      <c r="J70" s="712">
        <v>0</v>
      </c>
      <c r="K70" s="712">
        <v>27</v>
      </c>
      <c r="L70" s="712">
        <v>1</v>
      </c>
      <c r="M70" s="712">
        <v>0</v>
      </c>
      <c r="N70" s="712">
        <v>0</v>
      </c>
      <c r="O70" s="712">
        <v>7</v>
      </c>
      <c r="P70" s="713">
        <f t="shared" si="7"/>
        <v>7</v>
      </c>
      <c r="Q70" s="712">
        <v>6</v>
      </c>
      <c r="R70" s="712">
        <v>1</v>
      </c>
      <c r="S70" s="712">
        <v>1</v>
      </c>
      <c r="T70" s="712">
        <v>0</v>
      </c>
      <c r="U70" s="712">
        <v>0</v>
      </c>
      <c r="V70" s="760">
        <v>6</v>
      </c>
      <c r="W70" s="707">
        <f t="shared" si="8"/>
        <v>45</v>
      </c>
      <c r="X70" s="712">
        <v>28</v>
      </c>
      <c r="Y70" s="741">
        <v>17</v>
      </c>
      <c r="Z70" s="707"/>
    </row>
    <row r="71" spans="1:26" s="700" customFormat="1" ht="17.25" customHeight="1" x14ac:dyDescent="0.15">
      <c r="A71" s="708">
        <v>68</v>
      </c>
      <c r="B71" s="709" t="s">
        <v>792</v>
      </c>
      <c r="C71" s="710">
        <f t="shared" si="6"/>
        <v>33</v>
      </c>
      <c r="D71" s="711">
        <v>15</v>
      </c>
      <c r="E71" s="711">
        <v>18</v>
      </c>
      <c r="F71" s="711">
        <v>1</v>
      </c>
      <c r="G71" s="712">
        <v>0</v>
      </c>
      <c r="H71" s="712">
        <v>1</v>
      </c>
      <c r="I71" s="712">
        <v>0</v>
      </c>
      <c r="J71" s="712">
        <v>1</v>
      </c>
      <c r="K71" s="712">
        <v>23</v>
      </c>
      <c r="L71" s="712">
        <v>1</v>
      </c>
      <c r="M71" s="712">
        <v>0</v>
      </c>
      <c r="N71" s="712">
        <v>0</v>
      </c>
      <c r="O71" s="712">
        <v>6</v>
      </c>
      <c r="P71" s="713">
        <f t="shared" si="7"/>
        <v>8</v>
      </c>
      <c r="Q71" s="712">
        <v>8</v>
      </c>
      <c r="R71" s="712">
        <v>0</v>
      </c>
      <c r="S71" s="712">
        <v>1</v>
      </c>
      <c r="T71" s="712">
        <v>0</v>
      </c>
      <c r="U71" s="712">
        <v>0</v>
      </c>
      <c r="V71" s="760">
        <v>7</v>
      </c>
      <c r="W71" s="707">
        <f t="shared" si="8"/>
        <v>41</v>
      </c>
      <c r="X71" s="712">
        <v>23</v>
      </c>
      <c r="Y71" s="741">
        <v>18</v>
      </c>
      <c r="Z71" s="707"/>
    </row>
    <row r="72" spans="1:26" s="700" customFormat="1" ht="17.25" customHeight="1" x14ac:dyDescent="0.15">
      <c r="A72" s="714">
        <v>69</v>
      </c>
      <c r="B72" s="709" t="s">
        <v>316</v>
      </c>
      <c r="C72" s="715">
        <f t="shared" si="6"/>
        <v>48</v>
      </c>
      <c r="D72" s="716">
        <v>29</v>
      </c>
      <c r="E72" s="716">
        <v>19</v>
      </c>
      <c r="F72" s="716">
        <v>1</v>
      </c>
      <c r="G72" s="674">
        <v>0</v>
      </c>
      <c r="H72" s="674">
        <v>1</v>
      </c>
      <c r="I72" s="674">
        <v>1</v>
      </c>
      <c r="J72" s="674">
        <v>1</v>
      </c>
      <c r="K72" s="674">
        <v>39</v>
      </c>
      <c r="L72" s="674">
        <v>1</v>
      </c>
      <c r="M72" s="674">
        <v>1</v>
      </c>
      <c r="N72" s="674">
        <v>0</v>
      </c>
      <c r="O72" s="674">
        <v>3</v>
      </c>
      <c r="P72" s="673">
        <f t="shared" si="7"/>
        <v>2</v>
      </c>
      <c r="Q72" s="674">
        <v>0</v>
      </c>
      <c r="R72" s="674">
        <v>2</v>
      </c>
      <c r="S72" s="674">
        <v>2</v>
      </c>
      <c r="T72" s="674">
        <v>0</v>
      </c>
      <c r="U72" s="674">
        <v>0</v>
      </c>
      <c r="V72" s="764">
        <v>0</v>
      </c>
      <c r="W72" s="762">
        <f t="shared" si="8"/>
        <v>50</v>
      </c>
      <c r="X72" s="674">
        <v>29</v>
      </c>
      <c r="Y72" s="742">
        <v>21</v>
      </c>
      <c r="Z72" s="707"/>
    </row>
    <row r="73" spans="1:26" s="700" customFormat="1" ht="17.25" customHeight="1" x14ac:dyDescent="0.15">
      <c r="A73" s="786">
        <v>70</v>
      </c>
      <c r="B73" s="717" t="s">
        <v>793</v>
      </c>
      <c r="C73" s="710">
        <f t="shared" si="6"/>
        <v>54</v>
      </c>
      <c r="D73" s="711">
        <v>29</v>
      </c>
      <c r="E73" s="711">
        <v>25</v>
      </c>
      <c r="F73" s="711">
        <v>0</v>
      </c>
      <c r="G73" s="712">
        <v>0</v>
      </c>
      <c r="H73" s="712">
        <v>2</v>
      </c>
      <c r="I73" s="712">
        <v>2</v>
      </c>
      <c r="J73" s="712">
        <v>0</v>
      </c>
      <c r="K73" s="712">
        <v>37</v>
      </c>
      <c r="L73" s="712">
        <v>1</v>
      </c>
      <c r="M73" s="712">
        <v>0</v>
      </c>
      <c r="N73" s="712">
        <v>0</v>
      </c>
      <c r="O73" s="712">
        <v>12</v>
      </c>
      <c r="P73" s="713">
        <f t="shared" si="7"/>
        <v>2</v>
      </c>
      <c r="Q73" s="712">
        <v>0</v>
      </c>
      <c r="R73" s="712">
        <v>2</v>
      </c>
      <c r="S73" s="674">
        <v>2</v>
      </c>
      <c r="T73" s="712">
        <v>0</v>
      </c>
      <c r="U73" s="712">
        <v>0</v>
      </c>
      <c r="V73" s="760">
        <v>0</v>
      </c>
      <c r="W73" s="707">
        <f t="shared" si="8"/>
        <v>56</v>
      </c>
      <c r="X73" s="712">
        <v>29</v>
      </c>
      <c r="Y73" s="741">
        <v>27</v>
      </c>
      <c r="Z73" s="707"/>
    </row>
    <row r="74" spans="1:26" s="700" customFormat="1" ht="17.25" customHeight="1" x14ac:dyDescent="0.15">
      <c r="A74" s="787">
        <v>80</v>
      </c>
      <c r="B74" s="709" t="s">
        <v>794</v>
      </c>
      <c r="C74" s="710">
        <f t="shared" si="6"/>
        <v>17</v>
      </c>
      <c r="D74" s="711">
        <v>7</v>
      </c>
      <c r="E74" s="711">
        <v>10</v>
      </c>
      <c r="F74" s="711">
        <v>1</v>
      </c>
      <c r="G74" s="712">
        <v>0</v>
      </c>
      <c r="H74" s="712">
        <v>1</v>
      </c>
      <c r="I74" s="712">
        <v>1</v>
      </c>
      <c r="J74" s="712">
        <v>1</v>
      </c>
      <c r="K74" s="712">
        <v>12</v>
      </c>
      <c r="L74" s="712">
        <v>1</v>
      </c>
      <c r="M74" s="712">
        <v>0</v>
      </c>
      <c r="N74" s="712">
        <v>0</v>
      </c>
      <c r="O74" s="712">
        <v>0</v>
      </c>
      <c r="P74" s="713">
        <f t="shared" si="7"/>
        <v>1</v>
      </c>
      <c r="Q74" s="712">
        <v>0</v>
      </c>
      <c r="R74" s="712">
        <v>1</v>
      </c>
      <c r="S74" s="674">
        <v>1</v>
      </c>
      <c r="T74" s="712">
        <v>0</v>
      </c>
      <c r="U74" s="712">
        <v>0</v>
      </c>
      <c r="V74" s="760">
        <v>0</v>
      </c>
      <c r="W74" s="707">
        <f t="shared" si="8"/>
        <v>18</v>
      </c>
      <c r="X74" s="712">
        <v>7</v>
      </c>
      <c r="Y74" s="741">
        <v>11</v>
      </c>
      <c r="Z74" s="707"/>
    </row>
    <row r="75" spans="1:26" s="700" customFormat="1" ht="17.25" customHeight="1" x14ac:dyDescent="0.15">
      <c r="A75" s="785">
        <v>90</v>
      </c>
      <c r="B75" s="788" t="s">
        <v>832</v>
      </c>
      <c r="C75" s="789">
        <v>11</v>
      </c>
      <c r="D75" s="790">
        <v>7</v>
      </c>
      <c r="E75" s="790">
        <v>4</v>
      </c>
      <c r="F75" s="790">
        <v>1</v>
      </c>
      <c r="G75" s="791">
        <v>0</v>
      </c>
      <c r="H75" s="791">
        <v>1</v>
      </c>
      <c r="I75" s="791">
        <v>2</v>
      </c>
      <c r="J75" s="791">
        <v>1</v>
      </c>
      <c r="K75" s="791">
        <v>5</v>
      </c>
      <c r="L75" s="791">
        <v>1</v>
      </c>
      <c r="M75" s="791">
        <v>0</v>
      </c>
      <c r="N75" s="791">
        <v>0</v>
      </c>
      <c r="O75" s="791">
        <v>0</v>
      </c>
      <c r="P75" s="792">
        <f>SUM(Q75:R75)</f>
        <v>1</v>
      </c>
      <c r="Q75" s="791">
        <v>0</v>
      </c>
      <c r="R75" s="791">
        <v>1</v>
      </c>
      <c r="S75" s="793">
        <v>1</v>
      </c>
      <c r="T75" s="791">
        <v>0</v>
      </c>
      <c r="U75" s="791">
        <v>0</v>
      </c>
      <c r="V75" s="794">
        <v>0</v>
      </c>
      <c r="W75" s="795">
        <v>12</v>
      </c>
      <c r="X75" s="791">
        <v>7</v>
      </c>
      <c r="Y75" s="796">
        <v>5</v>
      </c>
      <c r="Z75" s="707"/>
    </row>
    <row r="76" spans="1:26" s="700" customFormat="1" ht="13.5" x14ac:dyDescent="0.15">
      <c r="A76" s="1171" t="s">
        <v>644</v>
      </c>
      <c r="B76" s="1172"/>
      <c r="C76" s="721">
        <f t="shared" ref="C76:T76" si="9">SUM(C5:C75)</f>
        <v>2805</v>
      </c>
      <c r="D76" s="722">
        <f t="shared" si="9"/>
        <v>1465</v>
      </c>
      <c r="E76" s="723">
        <f t="shared" si="9"/>
        <v>1340</v>
      </c>
      <c r="F76" s="722">
        <f t="shared" si="9"/>
        <v>67</v>
      </c>
      <c r="G76" s="722">
        <f t="shared" si="9"/>
        <v>2</v>
      </c>
      <c r="H76" s="722">
        <f t="shared" si="9"/>
        <v>87</v>
      </c>
      <c r="I76" s="722">
        <f t="shared" si="9"/>
        <v>65</v>
      </c>
      <c r="J76" s="722">
        <f t="shared" si="9"/>
        <v>38</v>
      </c>
      <c r="K76" s="722">
        <f t="shared" si="9"/>
        <v>2182</v>
      </c>
      <c r="L76" s="722">
        <f t="shared" si="9"/>
        <v>82</v>
      </c>
      <c r="M76" s="722">
        <f t="shared" si="9"/>
        <v>9</v>
      </c>
      <c r="N76" s="722">
        <f t="shared" si="9"/>
        <v>12</v>
      </c>
      <c r="O76" s="722">
        <f t="shared" si="9"/>
        <v>261</v>
      </c>
      <c r="P76" s="724">
        <f t="shared" si="9"/>
        <v>169</v>
      </c>
      <c r="Q76" s="725">
        <f t="shared" si="9"/>
        <v>84</v>
      </c>
      <c r="R76" s="722">
        <f t="shared" si="9"/>
        <v>85</v>
      </c>
      <c r="S76" s="722">
        <f t="shared" si="9"/>
        <v>109</v>
      </c>
      <c r="T76" s="722">
        <f t="shared" si="9"/>
        <v>2</v>
      </c>
      <c r="U76" s="722"/>
      <c r="V76" s="765">
        <f>SUM(V5:V75)</f>
        <v>58</v>
      </c>
      <c r="W76" s="723">
        <f>SUM(W5:W75)</f>
        <v>2974</v>
      </c>
      <c r="X76" s="722">
        <f>SUM(X5:X75)</f>
        <v>1549</v>
      </c>
      <c r="Y76" s="743">
        <f>SUM(Y5:Y75)</f>
        <v>1425</v>
      </c>
      <c r="Z76" s="707"/>
    </row>
    <row r="77" spans="1:26" s="700" customFormat="1" ht="13.5" x14ac:dyDescent="0.15">
      <c r="B77" s="719"/>
      <c r="C77" s="720"/>
      <c r="D77" s="720"/>
      <c r="E77" s="720"/>
      <c r="F77" s="720"/>
      <c r="G77" s="720"/>
      <c r="H77" s="720"/>
      <c r="I77" s="720"/>
      <c r="J77" s="720"/>
      <c r="K77" s="720"/>
      <c r="L77" s="720"/>
      <c r="M77" s="720"/>
      <c r="O77" s="720"/>
      <c r="P77" s="720"/>
      <c r="Q77" s="720"/>
      <c r="R77" s="720"/>
      <c r="S77" s="720"/>
      <c r="T77" s="720"/>
      <c r="U77" s="720"/>
      <c r="V77" s="720"/>
      <c r="W77" s="720"/>
      <c r="X77" s="720"/>
      <c r="Y77" s="720"/>
    </row>
    <row r="78" spans="1:26" s="700" customFormat="1" ht="13.5" x14ac:dyDescent="0.15">
      <c r="B78" s="719"/>
      <c r="C78" s="720"/>
      <c r="D78" s="720"/>
      <c r="E78" s="720"/>
      <c r="F78" s="720"/>
    </row>
  </sheetData>
  <mergeCells count="25">
    <mergeCell ref="A1:H1"/>
    <mergeCell ref="T1:Y1"/>
    <mergeCell ref="V3:V4"/>
    <mergeCell ref="U3:U4"/>
    <mergeCell ref="T3:T4"/>
    <mergeCell ref="S3:S4"/>
    <mergeCell ref="P2:V2"/>
    <mergeCell ref="W2:Y3"/>
    <mergeCell ref="P3:R3"/>
    <mergeCell ref="A76:B76"/>
    <mergeCell ref="Z2:Z4"/>
    <mergeCell ref="C3:E3"/>
    <mergeCell ref="O3:O4"/>
    <mergeCell ref="N3:N4"/>
    <mergeCell ref="A2:A4"/>
    <mergeCell ref="B2:B4"/>
    <mergeCell ref="C2:O2"/>
    <mergeCell ref="G3:G4"/>
    <mergeCell ref="F3:F4"/>
    <mergeCell ref="M3:M4"/>
    <mergeCell ref="L3:L4"/>
    <mergeCell ref="K3:K4"/>
    <mergeCell ref="J3:J4"/>
    <mergeCell ref="I3:I4"/>
    <mergeCell ref="H3:H4"/>
  </mergeCells>
  <phoneticPr fontId="2"/>
  <dataValidations count="1">
    <dataValidation imeMode="halfAlpha" allowBlank="1" showInputMessage="1" showErrorMessage="1" sqref="A65538 IF65538 SB65538 ABX65538 ALT65538 AVP65538 BFL65538 BPH65538 BZD65538 CIZ65538 CSV65538 DCR65538 DMN65538 DWJ65538 EGF65538 EQB65538 EZX65538 FJT65538 FTP65538 GDL65538 GNH65538 GXD65538 HGZ65538 HQV65538 IAR65538 IKN65538 IUJ65538 JEF65538 JOB65538 JXX65538 KHT65538 KRP65538 LBL65538 LLH65538 LVD65538 MEZ65538 MOV65538 MYR65538 NIN65538 NSJ65538 OCF65538 OMB65538 OVX65538 PFT65538 PPP65538 PZL65538 QJH65538 QTD65538 RCZ65538 RMV65538 RWR65538 SGN65538 SQJ65538 TAF65538 TKB65538 TTX65538 UDT65538 UNP65538 UXL65538 VHH65538 VRD65538 WAZ65538 WKV65538 WUR65538 A131074 IF131074 SB131074 ABX131074 ALT131074 AVP131074 BFL131074 BPH131074 BZD131074 CIZ131074 CSV131074 DCR131074 DMN131074 DWJ131074 EGF131074 EQB131074 EZX131074 FJT131074 FTP131074 GDL131074 GNH131074 GXD131074 HGZ131074 HQV131074 IAR131074 IKN131074 IUJ131074 JEF131074 JOB131074 JXX131074 KHT131074 KRP131074 LBL131074 LLH131074 LVD131074 MEZ131074 MOV131074 MYR131074 NIN131074 NSJ131074 OCF131074 OMB131074 OVX131074 PFT131074 PPP131074 PZL131074 QJH131074 QTD131074 RCZ131074 RMV131074 RWR131074 SGN131074 SQJ131074 TAF131074 TKB131074 TTX131074 UDT131074 UNP131074 UXL131074 VHH131074 VRD131074 WAZ131074 WKV131074 WUR131074 A196610 IF196610 SB196610 ABX196610 ALT196610 AVP196610 BFL196610 BPH196610 BZD196610 CIZ196610 CSV196610 DCR196610 DMN196610 DWJ196610 EGF196610 EQB196610 EZX196610 FJT196610 FTP196610 GDL196610 GNH196610 GXD196610 HGZ196610 HQV196610 IAR196610 IKN196610 IUJ196610 JEF196610 JOB196610 JXX196610 KHT196610 KRP196610 LBL196610 LLH196610 LVD196610 MEZ196610 MOV196610 MYR196610 NIN196610 NSJ196610 OCF196610 OMB196610 OVX196610 PFT196610 PPP196610 PZL196610 QJH196610 QTD196610 RCZ196610 RMV196610 RWR196610 SGN196610 SQJ196610 TAF196610 TKB196610 TTX196610 UDT196610 UNP196610 UXL196610 VHH196610 VRD196610 WAZ196610 WKV196610 WUR196610 A262146 IF262146 SB262146 ABX262146 ALT262146 AVP262146 BFL262146 BPH262146 BZD262146 CIZ262146 CSV262146 DCR262146 DMN262146 DWJ262146 EGF262146 EQB262146 EZX262146 FJT262146 FTP262146 GDL262146 GNH262146 GXD262146 HGZ262146 HQV262146 IAR262146 IKN262146 IUJ262146 JEF262146 JOB262146 JXX262146 KHT262146 KRP262146 LBL262146 LLH262146 LVD262146 MEZ262146 MOV262146 MYR262146 NIN262146 NSJ262146 OCF262146 OMB262146 OVX262146 PFT262146 PPP262146 PZL262146 QJH262146 QTD262146 RCZ262146 RMV262146 RWR262146 SGN262146 SQJ262146 TAF262146 TKB262146 TTX262146 UDT262146 UNP262146 UXL262146 VHH262146 VRD262146 WAZ262146 WKV262146 WUR262146 A327682 IF327682 SB327682 ABX327682 ALT327682 AVP327682 BFL327682 BPH327682 BZD327682 CIZ327682 CSV327682 DCR327682 DMN327682 DWJ327682 EGF327682 EQB327682 EZX327682 FJT327682 FTP327682 GDL327682 GNH327682 GXD327682 HGZ327682 HQV327682 IAR327682 IKN327682 IUJ327682 JEF327682 JOB327682 JXX327682 KHT327682 KRP327682 LBL327682 LLH327682 LVD327682 MEZ327682 MOV327682 MYR327682 NIN327682 NSJ327682 OCF327682 OMB327682 OVX327682 PFT327682 PPP327682 PZL327682 QJH327682 QTD327682 RCZ327682 RMV327682 RWR327682 SGN327682 SQJ327682 TAF327682 TKB327682 TTX327682 UDT327682 UNP327682 UXL327682 VHH327682 VRD327682 WAZ327682 WKV327682 WUR327682 A393218 IF393218 SB393218 ABX393218 ALT393218 AVP393218 BFL393218 BPH393218 BZD393218 CIZ393218 CSV393218 DCR393218 DMN393218 DWJ393218 EGF393218 EQB393218 EZX393218 FJT393218 FTP393218 GDL393218 GNH393218 GXD393218 HGZ393218 HQV393218 IAR393218 IKN393218 IUJ393218 JEF393218 JOB393218 JXX393218 KHT393218 KRP393218 LBL393218 LLH393218 LVD393218 MEZ393218 MOV393218 MYR393218 NIN393218 NSJ393218 OCF393218 OMB393218 OVX393218 PFT393218 PPP393218 PZL393218 QJH393218 QTD393218 RCZ393218 RMV393218 RWR393218 SGN393218 SQJ393218 TAF393218 TKB393218 TTX393218 UDT393218 UNP393218 UXL393218 VHH393218 VRD393218 WAZ393218 WKV393218 WUR393218 A458754 IF458754 SB458754 ABX458754 ALT458754 AVP458754 BFL458754 BPH458754 BZD458754 CIZ458754 CSV458754 DCR458754 DMN458754 DWJ458754 EGF458754 EQB458754 EZX458754 FJT458754 FTP458754 GDL458754 GNH458754 GXD458754 HGZ458754 HQV458754 IAR458754 IKN458754 IUJ458754 JEF458754 JOB458754 JXX458754 KHT458754 KRP458754 LBL458754 LLH458754 LVD458754 MEZ458754 MOV458754 MYR458754 NIN458754 NSJ458754 OCF458754 OMB458754 OVX458754 PFT458754 PPP458754 PZL458754 QJH458754 QTD458754 RCZ458754 RMV458754 RWR458754 SGN458754 SQJ458754 TAF458754 TKB458754 TTX458754 UDT458754 UNP458754 UXL458754 VHH458754 VRD458754 WAZ458754 WKV458754 WUR458754 A524290 IF524290 SB524290 ABX524290 ALT524290 AVP524290 BFL524290 BPH524290 BZD524290 CIZ524290 CSV524290 DCR524290 DMN524290 DWJ524290 EGF524290 EQB524290 EZX524290 FJT524290 FTP524290 GDL524290 GNH524290 GXD524290 HGZ524290 HQV524290 IAR524290 IKN524290 IUJ524290 JEF524290 JOB524290 JXX524290 KHT524290 KRP524290 LBL524290 LLH524290 LVD524290 MEZ524290 MOV524290 MYR524290 NIN524290 NSJ524290 OCF524290 OMB524290 OVX524290 PFT524290 PPP524290 PZL524290 QJH524290 QTD524290 RCZ524290 RMV524290 RWR524290 SGN524290 SQJ524290 TAF524290 TKB524290 TTX524290 UDT524290 UNP524290 UXL524290 VHH524290 VRD524290 WAZ524290 WKV524290 WUR524290 A589826 IF589826 SB589826 ABX589826 ALT589826 AVP589826 BFL589826 BPH589826 BZD589826 CIZ589826 CSV589826 DCR589826 DMN589826 DWJ589826 EGF589826 EQB589826 EZX589826 FJT589826 FTP589826 GDL589826 GNH589826 GXD589826 HGZ589826 HQV589826 IAR589826 IKN589826 IUJ589826 JEF589826 JOB589826 JXX589826 KHT589826 KRP589826 LBL589826 LLH589826 LVD589826 MEZ589826 MOV589826 MYR589826 NIN589826 NSJ589826 OCF589826 OMB589826 OVX589826 PFT589826 PPP589826 PZL589826 QJH589826 QTD589826 RCZ589826 RMV589826 RWR589826 SGN589826 SQJ589826 TAF589826 TKB589826 TTX589826 UDT589826 UNP589826 UXL589826 VHH589826 VRD589826 WAZ589826 WKV589826 WUR589826 A655362 IF655362 SB655362 ABX655362 ALT655362 AVP655362 BFL655362 BPH655362 BZD655362 CIZ655362 CSV655362 DCR655362 DMN655362 DWJ655362 EGF655362 EQB655362 EZX655362 FJT655362 FTP655362 GDL655362 GNH655362 GXD655362 HGZ655362 HQV655362 IAR655362 IKN655362 IUJ655362 JEF655362 JOB655362 JXX655362 KHT655362 KRP655362 LBL655362 LLH655362 LVD655362 MEZ655362 MOV655362 MYR655362 NIN655362 NSJ655362 OCF655362 OMB655362 OVX655362 PFT655362 PPP655362 PZL655362 QJH655362 QTD655362 RCZ655362 RMV655362 RWR655362 SGN655362 SQJ655362 TAF655362 TKB655362 TTX655362 UDT655362 UNP655362 UXL655362 VHH655362 VRD655362 WAZ655362 WKV655362 WUR655362 A720898 IF720898 SB720898 ABX720898 ALT720898 AVP720898 BFL720898 BPH720898 BZD720898 CIZ720898 CSV720898 DCR720898 DMN720898 DWJ720898 EGF720898 EQB720898 EZX720898 FJT720898 FTP720898 GDL720898 GNH720898 GXD720898 HGZ720898 HQV720898 IAR720898 IKN720898 IUJ720898 JEF720898 JOB720898 JXX720898 KHT720898 KRP720898 LBL720898 LLH720898 LVD720898 MEZ720898 MOV720898 MYR720898 NIN720898 NSJ720898 OCF720898 OMB720898 OVX720898 PFT720898 PPP720898 PZL720898 QJH720898 QTD720898 RCZ720898 RMV720898 RWR720898 SGN720898 SQJ720898 TAF720898 TKB720898 TTX720898 UDT720898 UNP720898 UXL720898 VHH720898 VRD720898 WAZ720898 WKV720898 WUR720898 A786434 IF786434 SB786434 ABX786434 ALT786434 AVP786434 BFL786434 BPH786434 BZD786434 CIZ786434 CSV786434 DCR786434 DMN786434 DWJ786434 EGF786434 EQB786434 EZX786434 FJT786434 FTP786434 GDL786434 GNH786434 GXD786434 HGZ786434 HQV786434 IAR786434 IKN786434 IUJ786434 JEF786434 JOB786434 JXX786434 KHT786434 KRP786434 LBL786434 LLH786434 LVD786434 MEZ786434 MOV786434 MYR786434 NIN786434 NSJ786434 OCF786434 OMB786434 OVX786434 PFT786434 PPP786434 PZL786434 QJH786434 QTD786434 RCZ786434 RMV786434 RWR786434 SGN786434 SQJ786434 TAF786434 TKB786434 TTX786434 UDT786434 UNP786434 UXL786434 VHH786434 VRD786434 WAZ786434 WKV786434 WUR786434 A851970 IF851970 SB851970 ABX851970 ALT851970 AVP851970 BFL851970 BPH851970 BZD851970 CIZ851970 CSV851970 DCR851970 DMN851970 DWJ851970 EGF851970 EQB851970 EZX851970 FJT851970 FTP851970 GDL851970 GNH851970 GXD851970 HGZ851970 HQV851970 IAR851970 IKN851970 IUJ851970 JEF851970 JOB851970 JXX851970 KHT851970 KRP851970 LBL851970 LLH851970 LVD851970 MEZ851970 MOV851970 MYR851970 NIN851970 NSJ851970 OCF851970 OMB851970 OVX851970 PFT851970 PPP851970 PZL851970 QJH851970 QTD851970 RCZ851970 RMV851970 RWR851970 SGN851970 SQJ851970 TAF851970 TKB851970 TTX851970 UDT851970 UNP851970 UXL851970 VHH851970 VRD851970 WAZ851970 WKV851970 WUR851970 A917506 IF917506 SB917506 ABX917506 ALT917506 AVP917506 BFL917506 BPH917506 BZD917506 CIZ917506 CSV917506 DCR917506 DMN917506 DWJ917506 EGF917506 EQB917506 EZX917506 FJT917506 FTP917506 GDL917506 GNH917506 GXD917506 HGZ917506 HQV917506 IAR917506 IKN917506 IUJ917506 JEF917506 JOB917506 JXX917506 KHT917506 KRP917506 LBL917506 LLH917506 LVD917506 MEZ917506 MOV917506 MYR917506 NIN917506 NSJ917506 OCF917506 OMB917506 OVX917506 PFT917506 PPP917506 PZL917506 QJH917506 QTD917506 RCZ917506 RMV917506 RWR917506 SGN917506 SQJ917506 TAF917506 TKB917506 TTX917506 UDT917506 UNP917506 UXL917506 VHH917506 VRD917506 WAZ917506 WKV917506 WUR917506 A983042 IF983042 SB983042 ABX983042 ALT983042 AVP983042 BFL983042 BPH983042 BZD983042 CIZ983042 CSV983042 DCR983042 DMN983042 DWJ983042 EGF983042 EQB983042 EZX983042 FJT983042 FTP983042 GDL983042 GNH983042 GXD983042 HGZ983042 HQV983042 IAR983042 IKN983042 IUJ983042 JEF983042 JOB983042 JXX983042 KHT983042 KRP983042 LBL983042 LLH983042 LVD983042 MEZ983042 MOV983042 MYR983042 NIN983042 NSJ983042 OCF983042 OMB983042 OVX983042 PFT983042 PPP983042 PZL983042 QJH983042 QTD983042 RCZ983042 RMV983042 RWR983042 SGN983042 SQJ983042 TAF983042 TKB983042 TTX983042 UDT983042 UNP983042 UXL983042 VHH983042 VRD983042 WAZ983042 WKV983042 WUR983042 Z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Z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Z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Z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Z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Z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Z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Z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Z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Z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Z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Z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Z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Z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Z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Z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Z65542:Z131072 JE65542:JE131072 TA65542:TA131072 ACW65542:ACW131072 AMS65542:AMS131072 AWO65542:AWO131072 BGK65542:BGK131072 BQG65542:BQG131072 CAC65542:CAC131072 CJY65542:CJY131072 CTU65542:CTU131072 DDQ65542:DDQ131072 DNM65542:DNM131072 DXI65542:DXI131072 EHE65542:EHE131072 ERA65542:ERA131072 FAW65542:FAW131072 FKS65542:FKS131072 FUO65542:FUO131072 GEK65542:GEK131072 GOG65542:GOG131072 GYC65542:GYC131072 HHY65542:HHY131072 HRU65542:HRU131072 IBQ65542:IBQ131072 ILM65542:ILM131072 IVI65542:IVI131072 JFE65542:JFE131072 JPA65542:JPA131072 JYW65542:JYW131072 KIS65542:KIS131072 KSO65542:KSO131072 LCK65542:LCK131072 LMG65542:LMG131072 LWC65542:LWC131072 MFY65542:MFY131072 MPU65542:MPU131072 MZQ65542:MZQ131072 NJM65542:NJM131072 NTI65542:NTI131072 ODE65542:ODE131072 ONA65542:ONA131072 OWW65542:OWW131072 PGS65542:PGS131072 PQO65542:PQO131072 QAK65542:QAK131072 QKG65542:QKG131072 QUC65542:QUC131072 RDY65542:RDY131072 RNU65542:RNU131072 RXQ65542:RXQ131072 SHM65542:SHM131072 SRI65542:SRI131072 TBE65542:TBE131072 TLA65542:TLA131072 TUW65542:TUW131072 UES65542:UES131072 UOO65542:UOO131072 UYK65542:UYK131072 VIG65542:VIG131072 VSC65542:VSC131072 WBY65542:WBY131072 WLU65542:WLU131072 WVQ65542:WVQ131072 Z131078:Z196608 JE131078:JE196608 TA131078:TA196608 ACW131078:ACW196608 AMS131078:AMS196608 AWO131078:AWO196608 BGK131078:BGK196608 BQG131078:BQG196608 CAC131078:CAC196608 CJY131078:CJY196608 CTU131078:CTU196608 DDQ131078:DDQ196608 DNM131078:DNM196608 DXI131078:DXI196608 EHE131078:EHE196608 ERA131078:ERA196608 FAW131078:FAW196608 FKS131078:FKS196608 FUO131078:FUO196608 GEK131078:GEK196608 GOG131078:GOG196608 GYC131078:GYC196608 HHY131078:HHY196608 HRU131078:HRU196608 IBQ131078:IBQ196608 ILM131078:ILM196608 IVI131078:IVI196608 JFE131078:JFE196608 JPA131078:JPA196608 JYW131078:JYW196608 KIS131078:KIS196608 KSO131078:KSO196608 LCK131078:LCK196608 LMG131078:LMG196608 LWC131078:LWC196608 MFY131078:MFY196608 MPU131078:MPU196608 MZQ131078:MZQ196608 NJM131078:NJM196608 NTI131078:NTI196608 ODE131078:ODE196608 ONA131078:ONA196608 OWW131078:OWW196608 PGS131078:PGS196608 PQO131078:PQO196608 QAK131078:QAK196608 QKG131078:QKG196608 QUC131078:QUC196608 RDY131078:RDY196608 RNU131078:RNU196608 RXQ131078:RXQ196608 SHM131078:SHM196608 SRI131078:SRI196608 TBE131078:TBE196608 TLA131078:TLA196608 TUW131078:TUW196608 UES131078:UES196608 UOO131078:UOO196608 UYK131078:UYK196608 VIG131078:VIG196608 VSC131078:VSC196608 WBY131078:WBY196608 WLU131078:WLU196608 WVQ131078:WVQ196608 Z196614:Z262144 JE196614:JE262144 TA196614:TA262144 ACW196614:ACW262144 AMS196614:AMS262144 AWO196614:AWO262144 BGK196614:BGK262144 BQG196614:BQG262144 CAC196614:CAC262144 CJY196614:CJY262144 CTU196614:CTU262144 DDQ196614:DDQ262144 DNM196614:DNM262144 DXI196614:DXI262144 EHE196614:EHE262144 ERA196614:ERA262144 FAW196614:FAW262144 FKS196614:FKS262144 FUO196614:FUO262144 GEK196614:GEK262144 GOG196614:GOG262144 GYC196614:GYC262144 HHY196614:HHY262144 HRU196614:HRU262144 IBQ196614:IBQ262144 ILM196614:ILM262144 IVI196614:IVI262144 JFE196614:JFE262144 JPA196614:JPA262144 JYW196614:JYW262144 KIS196614:KIS262144 KSO196614:KSO262144 LCK196614:LCK262144 LMG196614:LMG262144 LWC196614:LWC262144 MFY196614:MFY262144 MPU196614:MPU262144 MZQ196614:MZQ262144 NJM196614:NJM262144 NTI196614:NTI262144 ODE196614:ODE262144 ONA196614:ONA262144 OWW196614:OWW262144 PGS196614:PGS262144 PQO196614:PQO262144 QAK196614:QAK262144 QKG196614:QKG262144 QUC196614:QUC262144 RDY196614:RDY262144 RNU196614:RNU262144 RXQ196614:RXQ262144 SHM196614:SHM262144 SRI196614:SRI262144 TBE196614:TBE262144 TLA196614:TLA262144 TUW196614:TUW262144 UES196614:UES262144 UOO196614:UOO262144 UYK196614:UYK262144 VIG196614:VIG262144 VSC196614:VSC262144 WBY196614:WBY262144 WLU196614:WLU262144 WVQ196614:WVQ262144 Z262150:Z327680 JE262150:JE327680 TA262150:TA327680 ACW262150:ACW327680 AMS262150:AMS327680 AWO262150:AWO327680 BGK262150:BGK327680 BQG262150:BQG327680 CAC262150:CAC327680 CJY262150:CJY327680 CTU262150:CTU327680 DDQ262150:DDQ327680 DNM262150:DNM327680 DXI262150:DXI327680 EHE262150:EHE327680 ERA262150:ERA327680 FAW262150:FAW327680 FKS262150:FKS327680 FUO262150:FUO327680 GEK262150:GEK327680 GOG262150:GOG327680 GYC262150:GYC327680 HHY262150:HHY327680 HRU262150:HRU327680 IBQ262150:IBQ327680 ILM262150:ILM327680 IVI262150:IVI327680 JFE262150:JFE327680 JPA262150:JPA327680 JYW262150:JYW327680 KIS262150:KIS327680 KSO262150:KSO327680 LCK262150:LCK327680 LMG262150:LMG327680 LWC262150:LWC327680 MFY262150:MFY327680 MPU262150:MPU327680 MZQ262150:MZQ327680 NJM262150:NJM327680 NTI262150:NTI327680 ODE262150:ODE327680 ONA262150:ONA327680 OWW262150:OWW327680 PGS262150:PGS327680 PQO262150:PQO327680 QAK262150:QAK327680 QKG262150:QKG327680 QUC262150:QUC327680 RDY262150:RDY327680 RNU262150:RNU327680 RXQ262150:RXQ327680 SHM262150:SHM327680 SRI262150:SRI327680 TBE262150:TBE327680 TLA262150:TLA327680 TUW262150:TUW327680 UES262150:UES327680 UOO262150:UOO327680 UYK262150:UYK327680 VIG262150:VIG327680 VSC262150:VSC327680 WBY262150:WBY327680 WLU262150:WLU327680 WVQ262150:WVQ327680 Z327686:Z393216 JE327686:JE393216 TA327686:TA393216 ACW327686:ACW393216 AMS327686:AMS393216 AWO327686:AWO393216 BGK327686:BGK393216 BQG327686:BQG393216 CAC327686:CAC393216 CJY327686:CJY393216 CTU327686:CTU393216 DDQ327686:DDQ393216 DNM327686:DNM393216 DXI327686:DXI393216 EHE327686:EHE393216 ERA327686:ERA393216 FAW327686:FAW393216 FKS327686:FKS393216 FUO327686:FUO393216 GEK327686:GEK393216 GOG327686:GOG393216 GYC327686:GYC393216 HHY327686:HHY393216 HRU327686:HRU393216 IBQ327686:IBQ393216 ILM327686:ILM393216 IVI327686:IVI393216 JFE327686:JFE393216 JPA327686:JPA393216 JYW327686:JYW393216 KIS327686:KIS393216 KSO327686:KSO393216 LCK327686:LCK393216 LMG327686:LMG393216 LWC327686:LWC393216 MFY327686:MFY393216 MPU327686:MPU393216 MZQ327686:MZQ393216 NJM327686:NJM393216 NTI327686:NTI393216 ODE327686:ODE393216 ONA327686:ONA393216 OWW327686:OWW393216 PGS327686:PGS393216 PQO327686:PQO393216 QAK327686:QAK393216 QKG327686:QKG393216 QUC327686:QUC393216 RDY327686:RDY393216 RNU327686:RNU393216 RXQ327686:RXQ393216 SHM327686:SHM393216 SRI327686:SRI393216 TBE327686:TBE393216 TLA327686:TLA393216 TUW327686:TUW393216 UES327686:UES393216 UOO327686:UOO393216 UYK327686:UYK393216 VIG327686:VIG393216 VSC327686:VSC393216 WBY327686:WBY393216 WLU327686:WLU393216 WVQ327686:WVQ393216 Z393222:Z458752 JE393222:JE458752 TA393222:TA458752 ACW393222:ACW458752 AMS393222:AMS458752 AWO393222:AWO458752 BGK393222:BGK458752 BQG393222:BQG458752 CAC393222:CAC458752 CJY393222:CJY458752 CTU393222:CTU458752 DDQ393222:DDQ458752 DNM393222:DNM458752 DXI393222:DXI458752 EHE393222:EHE458752 ERA393222:ERA458752 FAW393222:FAW458752 FKS393222:FKS458752 FUO393222:FUO458752 GEK393222:GEK458752 GOG393222:GOG458752 GYC393222:GYC458752 HHY393222:HHY458752 HRU393222:HRU458752 IBQ393222:IBQ458752 ILM393222:ILM458752 IVI393222:IVI458752 JFE393222:JFE458752 JPA393222:JPA458752 JYW393222:JYW458752 KIS393222:KIS458752 KSO393222:KSO458752 LCK393222:LCK458752 LMG393222:LMG458752 LWC393222:LWC458752 MFY393222:MFY458752 MPU393222:MPU458752 MZQ393222:MZQ458752 NJM393222:NJM458752 NTI393222:NTI458752 ODE393222:ODE458752 ONA393222:ONA458752 OWW393222:OWW458752 PGS393222:PGS458752 PQO393222:PQO458752 QAK393222:QAK458752 QKG393222:QKG458752 QUC393222:QUC458752 RDY393222:RDY458752 RNU393222:RNU458752 RXQ393222:RXQ458752 SHM393222:SHM458752 SRI393222:SRI458752 TBE393222:TBE458752 TLA393222:TLA458752 TUW393222:TUW458752 UES393222:UES458752 UOO393222:UOO458752 UYK393222:UYK458752 VIG393222:VIG458752 VSC393222:VSC458752 WBY393222:WBY458752 WLU393222:WLU458752 WVQ393222:WVQ458752 Z458758:Z524288 JE458758:JE524288 TA458758:TA524288 ACW458758:ACW524288 AMS458758:AMS524288 AWO458758:AWO524288 BGK458758:BGK524288 BQG458758:BQG524288 CAC458758:CAC524288 CJY458758:CJY524288 CTU458758:CTU524288 DDQ458758:DDQ524288 DNM458758:DNM524288 DXI458758:DXI524288 EHE458758:EHE524288 ERA458758:ERA524288 FAW458758:FAW524288 FKS458758:FKS524288 FUO458758:FUO524288 GEK458758:GEK524288 GOG458758:GOG524288 GYC458758:GYC524288 HHY458758:HHY524288 HRU458758:HRU524288 IBQ458758:IBQ524288 ILM458758:ILM524288 IVI458758:IVI524288 JFE458758:JFE524288 JPA458758:JPA524288 JYW458758:JYW524288 KIS458758:KIS524288 KSO458758:KSO524288 LCK458758:LCK524288 LMG458758:LMG524288 LWC458758:LWC524288 MFY458758:MFY524288 MPU458758:MPU524288 MZQ458758:MZQ524288 NJM458758:NJM524288 NTI458758:NTI524288 ODE458758:ODE524288 ONA458758:ONA524288 OWW458758:OWW524288 PGS458758:PGS524288 PQO458758:PQO524288 QAK458758:QAK524288 QKG458758:QKG524288 QUC458758:QUC524288 RDY458758:RDY524288 RNU458758:RNU524288 RXQ458758:RXQ524288 SHM458758:SHM524288 SRI458758:SRI524288 TBE458758:TBE524288 TLA458758:TLA524288 TUW458758:TUW524288 UES458758:UES524288 UOO458758:UOO524288 UYK458758:UYK524288 VIG458758:VIG524288 VSC458758:VSC524288 WBY458758:WBY524288 WLU458758:WLU524288 WVQ458758:WVQ524288 Z524294:Z589824 JE524294:JE589824 TA524294:TA589824 ACW524294:ACW589824 AMS524294:AMS589824 AWO524294:AWO589824 BGK524294:BGK589824 BQG524294:BQG589824 CAC524294:CAC589824 CJY524294:CJY589824 CTU524294:CTU589824 DDQ524294:DDQ589824 DNM524294:DNM589824 DXI524294:DXI589824 EHE524294:EHE589824 ERA524294:ERA589824 FAW524294:FAW589824 FKS524294:FKS589824 FUO524294:FUO589824 GEK524294:GEK589824 GOG524294:GOG589824 GYC524294:GYC589824 HHY524294:HHY589824 HRU524294:HRU589824 IBQ524294:IBQ589824 ILM524294:ILM589824 IVI524294:IVI589824 JFE524294:JFE589824 JPA524294:JPA589824 JYW524294:JYW589824 KIS524294:KIS589824 KSO524294:KSO589824 LCK524294:LCK589824 LMG524294:LMG589824 LWC524294:LWC589824 MFY524294:MFY589824 MPU524294:MPU589824 MZQ524294:MZQ589824 NJM524294:NJM589824 NTI524294:NTI589824 ODE524294:ODE589824 ONA524294:ONA589824 OWW524294:OWW589824 PGS524294:PGS589824 PQO524294:PQO589824 QAK524294:QAK589824 QKG524294:QKG589824 QUC524294:QUC589824 RDY524294:RDY589824 RNU524294:RNU589824 RXQ524294:RXQ589824 SHM524294:SHM589824 SRI524294:SRI589824 TBE524294:TBE589824 TLA524294:TLA589824 TUW524294:TUW589824 UES524294:UES589824 UOO524294:UOO589824 UYK524294:UYK589824 VIG524294:VIG589824 VSC524294:VSC589824 WBY524294:WBY589824 WLU524294:WLU589824 WVQ524294:WVQ589824 Z589830:Z655360 JE589830:JE655360 TA589830:TA655360 ACW589830:ACW655360 AMS589830:AMS655360 AWO589830:AWO655360 BGK589830:BGK655360 BQG589830:BQG655360 CAC589830:CAC655360 CJY589830:CJY655360 CTU589830:CTU655360 DDQ589830:DDQ655360 DNM589830:DNM655360 DXI589830:DXI655360 EHE589830:EHE655360 ERA589830:ERA655360 FAW589830:FAW655360 FKS589830:FKS655360 FUO589830:FUO655360 GEK589830:GEK655360 GOG589830:GOG655360 GYC589830:GYC655360 HHY589830:HHY655360 HRU589830:HRU655360 IBQ589830:IBQ655360 ILM589830:ILM655360 IVI589830:IVI655360 JFE589830:JFE655360 JPA589830:JPA655360 JYW589830:JYW655360 KIS589830:KIS655360 KSO589830:KSO655360 LCK589830:LCK655360 LMG589830:LMG655360 LWC589830:LWC655360 MFY589830:MFY655360 MPU589830:MPU655360 MZQ589830:MZQ655360 NJM589830:NJM655360 NTI589830:NTI655360 ODE589830:ODE655360 ONA589830:ONA655360 OWW589830:OWW655360 PGS589830:PGS655360 PQO589830:PQO655360 QAK589830:QAK655360 QKG589830:QKG655360 QUC589830:QUC655360 RDY589830:RDY655360 RNU589830:RNU655360 RXQ589830:RXQ655360 SHM589830:SHM655360 SRI589830:SRI655360 TBE589830:TBE655360 TLA589830:TLA655360 TUW589830:TUW655360 UES589830:UES655360 UOO589830:UOO655360 UYK589830:UYK655360 VIG589830:VIG655360 VSC589830:VSC655360 WBY589830:WBY655360 WLU589830:WLU655360 WVQ589830:WVQ655360 Z655366:Z720896 JE655366:JE720896 TA655366:TA720896 ACW655366:ACW720896 AMS655366:AMS720896 AWO655366:AWO720896 BGK655366:BGK720896 BQG655366:BQG720896 CAC655366:CAC720896 CJY655366:CJY720896 CTU655366:CTU720896 DDQ655366:DDQ720896 DNM655366:DNM720896 DXI655366:DXI720896 EHE655366:EHE720896 ERA655366:ERA720896 FAW655366:FAW720896 FKS655366:FKS720896 FUO655366:FUO720896 GEK655366:GEK720896 GOG655366:GOG720896 GYC655366:GYC720896 HHY655366:HHY720896 HRU655366:HRU720896 IBQ655366:IBQ720896 ILM655366:ILM720896 IVI655366:IVI720896 JFE655366:JFE720896 JPA655366:JPA720896 JYW655366:JYW720896 KIS655366:KIS720896 KSO655366:KSO720896 LCK655366:LCK720896 LMG655366:LMG720896 LWC655366:LWC720896 MFY655366:MFY720896 MPU655366:MPU720896 MZQ655366:MZQ720896 NJM655366:NJM720896 NTI655366:NTI720896 ODE655366:ODE720896 ONA655366:ONA720896 OWW655366:OWW720896 PGS655366:PGS720896 PQO655366:PQO720896 QAK655366:QAK720896 QKG655366:QKG720896 QUC655366:QUC720896 RDY655366:RDY720896 RNU655366:RNU720896 RXQ655366:RXQ720896 SHM655366:SHM720896 SRI655366:SRI720896 TBE655366:TBE720896 TLA655366:TLA720896 TUW655366:TUW720896 UES655366:UES720896 UOO655366:UOO720896 UYK655366:UYK720896 VIG655366:VIG720896 VSC655366:VSC720896 WBY655366:WBY720896 WLU655366:WLU720896 WVQ655366:WVQ720896 Z720902:Z786432 JE720902:JE786432 TA720902:TA786432 ACW720902:ACW786432 AMS720902:AMS786432 AWO720902:AWO786432 BGK720902:BGK786432 BQG720902:BQG786432 CAC720902:CAC786432 CJY720902:CJY786432 CTU720902:CTU786432 DDQ720902:DDQ786432 DNM720902:DNM786432 DXI720902:DXI786432 EHE720902:EHE786432 ERA720902:ERA786432 FAW720902:FAW786432 FKS720902:FKS786432 FUO720902:FUO786432 GEK720902:GEK786432 GOG720902:GOG786432 GYC720902:GYC786432 HHY720902:HHY786432 HRU720902:HRU786432 IBQ720902:IBQ786432 ILM720902:ILM786432 IVI720902:IVI786432 JFE720902:JFE786432 JPA720902:JPA786432 JYW720902:JYW786432 KIS720902:KIS786432 KSO720902:KSO786432 LCK720902:LCK786432 LMG720902:LMG786432 LWC720902:LWC786432 MFY720902:MFY786432 MPU720902:MPU786432 MZQ720902:MZQ786432 NJM720902:NJM786432 NTI720902:NTI786432 ODE720902:ODE786432 ONA720902:ONA786432 OWW720902:OWW786432 PGS720902:PGS786432 PQO720902:PQO786432 QAK720902:QAK786432 QKG720902:QKG786432 QUC720902:QUC786432 RDY720902:RDY786432 RNU720902:RNU786432 RXQ720902:RXQ786432 SHM720902:SHM786432 SRI720902:SRI786432 TBE720902:TBE786432 TLA720902:TLA786432 TUW720902:TUW786432 UES720902:UES786432 UOO720902:UOO786432 UYK720902:UYK786432 VIG720902:VIG786432 VSC720902:VSC786432 WBY720902:WBY786432 WLU720902:WLU786432 WVQ720902:WVQ786432 Z786438:Z851968 JE786438:JE851968 TA786438:TA851968 ACW786438:ACW851968 AMS786438:AMS851968 AWO786438:AWO851968 BGK786438:BGK851968 BQG786438:BQG851968 CAC786438:CAC851968 CJY786438:CJY851968 CTU786438:CTU851968 DDQ786438:DDQ851968 DNM786438:DNM851968 DXI786438:DXI851968 EHE786438:EHE851968 ERA786438:ERA851968 FAW786438:FAW851968 FKS786438:FKS851968 FUO786438:FUO851968 GEK786438:GEK851968 GOG786438:GOG851968 GYC786438:GYC851968 HHY786438:HHY851968 HRU786438:HRU851968 IBQ786438:IBQ851968 ILM786438:ILM851968 IVI786438:IVI851968 JFE786438:JFE851968 JPA786438:JPA851968 JYW786438:JYW851968 KIS786438:KIS851968 KSO786438:KSO851968 LCK786438:LCK851968 LMG786438:LMG851968 LWC786438:LWC851968 MFY786438:MFY851968 MPU786438:MPU851968 MZQ786438:MZQ851968 NJM786438:NJM851968 NTI786438:NTI851968 ODE786438:ODE851968 ONA786438:ONA851968 OWW786438:OWW851968 PGS786438:PGS851968 PQO786438:PQO851968 QAK786438:QAK851968 QKG786438:QKG851968 QUC786438:QUC851968 RDY786438:RDY851968 RNU786438:RNU851968 RXQ786438:RXQ851968 SHM786438:SHM851968 SRI786438:SRI851968 TBE786438:TBE851968 TLA786438:TLA851968 TUW786438:TUW851968 UES786438:UES851968 UOO786438:UOO851968 UYK786438:UYK851968 VIG786438:VIG851968 VSC786438:VSC851968 WBY786438:WBY851968 WLU786438:WLU851968 WVQ786438:WVQ851968 Z851974:Z917504 JE851974:JE917504 TA851974:TA917504 ACW851974:ACW917504 AMS851974:AMS917504 AWO851974:AWO917504 BGK851974:BGK917504 BQG851974:BQG917504 CAC851974:CAC917504 CJY851974:CJY917504 CTU851974:CTU917504 DDQ851974:DDQ917504 DNM851974:DNM917504 DXI851974:DXI917504 EHE851974:EHE917504 ERA851974:ERA917504 FAW851974:FAW917504 FKS851974:FKS917504 FUO851974:FUO917504 GEK851974:GEK917504 GOG851974:GOG917504 GYC851974:GYC917504 HHY851974:HHY917504 HRU851974:HRU917504 IBQ851974:IBQ917504 ILM851974:ILM917504 IVI851974:IVI917504 JFE851974:JFE917504 JPA851974:JPA917504 JYW851974:JYW917504 KIS851974:KIS917504 KSO851974:KSO917504 LCK851974:LCK917504 LMG851974:LMG917504 LWC851974:LWC917504 MFY851974:MFY917504 MPU851974:MPU917504 MZQ851974:MZQ917504 NJM851974:NJM917504 NTI851974:NTI917504 ODE851974:ODE917504 ONA851974:ONA917504 OWW851974:OWW917504 PGS851974:PGS917504 PQO851974:PQO917504 QAK851974:QAK917504 QKG851974:QKG917504 QUC851974:QUC917504 RDY851974:RDY917504 RNU851974:RNU917504 RXQ851974:RXQ917504 SHM851974:SHM917504 SRI851974:SRI917504 TBE851974:TBE917504 TLA851974:TLA917504 TUW851974:TUW917504 UES851974:UES917504 UOO851974:UOO917504 UYK851974:UYK917504 VIG851974:VIG917504 VSC851974:VSC917504 WBY851974:WBY917504 WLU851974:WLU917504 WVQ851974:WVQ917504 Z917510:Z983040 JE917510:JE983040 TA917510:TA983040 ACW917510:ACW983040 AMS917510:AMS983040 AWO917510:AWO983040 BGK917510:BGK983040 BQG917510:BQG983040 CAC917510:CAC983040 CJY917510:CJY983040 CTU917510:CTU983040 DDQ917510:DDQ983040 DNM917510:DNM983040 DXI917510:DXI983040 EHE917510:EHE983040 ERA917510:ERA983040 FAW917510:FAW983040 FKS917510:FKS983040 FUO917510:FUO983040 GEK917510:GEK983040 GOG917510:GOG983040 GYC917510:GYC983040 HHY917510:HHY983040 HRU917510:HRU983040 IBQ917510:IBQ983040 ILM917510:ILM983040 IVI917510:IVI983040 JFE917510:JFE983040 JPA917510:JPA983040 JYW917510:JYW983040 KIS917510:KIS983040 KSO917510:KSO983040 LCK917510:LCK983040 LMG917510:LMG983040 LWC917510:LWC983040 MFY917510:MFY983040 MPU917510:MPU983040 MZQ917510:MZQ983040 NJM917510:NJM983040 NTI917510:NTI983040 ODE917510:ODE983040 ONA917510:ONA983040 OWW917510:OWW983040 PGS917510:PGS983040 PQO917510:PQO983040 QAK917510:QAK983040 QKG917510:QKG983040 QUC917510:QUC983040 RDY917510:RDY983040 RNU917510:RNU983040 RXQ917510:RXQ983040 SHM917510:SHM983040 SRI917510:SRI983040 TBE917510:TBE983040 TLA917510:TLA983040 TUW917510:TUW983040 UES917510:UES983040 UOO917510:UOO983040 UYK917510:UYK983040 VIG917510:VIG983040 VSC917510:VSC983040 WBY917510:WBY983040 WLU917510:WLU983040 WVQ917510:WVQ983040 Z983046:Z1048576 JE983046:JE1048576 TA983046:TA1048576 ACW983046:ACW1048576 AMS983046:AMS1048576 AWO983046:AWO1048576 BGK983046:BGK1048576 BQG983046:BQG1048576 CAC983046:CAC1048576 CJY983046:CJY1048576 CTU983046:CTU1048576 DDQ983046:DDQ1048576 DNM983046:DNM1048576 DXI983046:DXI1048576 EHE983046:EHE1048576 ERA983046:ERA1048576 FAW983046:FAW1048576 FKS983046:FKS1048576 FUO983046:FUO1048576 GEK983046:GEK1048576 GOG983046:GOG1048576 GYC983046:GYC1048576 HHY983046:HHY1048576 HRU983046:HRU1048576 IBQ983046:IBQ1048576 ILM983046:ILM1048576 IVI983046:IVI1048576 JFE983046:JFE1048576 JPA983046:JPA1048576 JYW983046:JYW1048576 KIS983046:KIS1048576 KSO983046:KSO1048576 LCK983046:LCK1048576 LMG983046:LMG1048576 LWC983046:LWC1048576 MFY983046:MFY1048576 MPU983046:MPU1048576 MZQ983046:MZQ1048576 NJM983046:NJM1048576 NTI983046:NTI1048576 ODE983046:ODE1048576 ONA983046:ONA1048576 OWW983046:OWW1048576 PGS983046:PGS1048576 PQO983046:PQO1048576 QAK983046:QAK1048576 QKG983046:QKG1048576 QUC983046:QUC1048576 RDY983046:RDY1048576 RNU983046:RNU1048576 RXQ983046:RXQ1048576 SHM983046:SHM1048576 SRI983046:SRI1048576 TBE983046:TBE1048576 TLA983046:TLA1048576 TUW983046:TUW1048576 UES983046:UES1048576 UOO983046:UOO1048576 UYK983046:UYK1048576 VIG983046:VIG1048576 VSC983046:VSC1048576 WBY983046:WBY1048576 WLU983046:WLU1048576 WVQ983046:WVQ1048576 WUR1:WUR2 A65542:A131072 IF65542:IF131072 SB65542:SB131072 ABX65542:ABX131072 ALT65542:ALT131072 AVP65542:AVP131072 BFL65542:BFL131072 BPH65542:BPH131072 BZD65542:BZD131072 CIZ65542:CIZ131072 CSV65542:CSV131072 DCR65542:DCR131072 DMN65542:DMN131072 DWJ65542:DWJ131072 EGF65542:EGF131072 EQB65542:EQB131072 EZX65542:EZX131072 FJT65542:FJT131072 FTP65542:FTP131072 GDL65542:GDL131072 GNH65542:GNH131072 GXD65542:GXD131072 HGZ65542:HGZ131072 HQV65542:HQV131072 IAR65542:IAR131072 IKN65542:IKN131072 IUJ65542:IUJ131072 JEF65542:JEF131072 JOB65542:JOB131072 JXX65542:JXX131072 KHT65542:KHT131072 KRP65542:KRP131072 LBL65542:LBL131072 LLH65542:LLH131072 LVD65542:LVD131072 MEZ65542:MEZ131072 MOV65542:MOV131072 MYR65542:MYR131072 NIN65542:NIN131072 NSJ65542:NSJ131072 OCF65542:OCF131072 OMB65542:OMB131072 OVX65542:OVX131072 PFT65542:PFT131072 PPP65542:PPP131072 PZL65542:PZL131072 QJH65542:QJH131072 QTD65542:QTD131072 RCZ65542:RCZ131072 RMV65542:RMV131072 RWR65542:RWR131072 SGN65542:SGN131072 SQJ65542:SQJ131072 TAF65542:TAF131072 TKB65542:TKB131072 TTX65542:TTX131072 UDT65542:UDT131072 UNP65542:UNP131072 UXL65542:UXL131072 VHH65542:VHH131072 VRD65542:VRD131072 WAZ65542:WAZ131072 WKV65542:WKV131072 WUR65542:WUR131072 A131078:A196608 IF131078:IF196608 SB131078:SB196608 ABX131078:ABX196608 ALT131078:ALT196608 AVP131078:AVP196608 BFL131078:BFL196608 BPH131078:BPH196608 BZD131078:BZD196608 CIZ131078:CIZ196608 CSV131078:CSV196608 DCR131078:DCR196608 DMN131078:DMN196608 DWJ131078:DWJ196608 EGF131078:EGF196608 EQB131078:EQB196608 EZX131078:EZX196608 FJT131078:FJT196608 FTP131078:FTP196608 GDL131078:GDL196608 GNH131078:GNH196608 GXD131078:GXD196608 HGZ131078:HGZ196608 HQV131078:HQV196608 IAR131078:IAR196608 IKN131078:IKN196608 IUJ131078:IUJ196608 JEF131078:JEF196608 JOB131078:JOB196608 JXX131078:JXX196608 KHT131078:KHT196608 KRP131078:KRP196608 LBL131078:LBL196608 LLH131078:LLH196608 LVD131078:LVD196608 MEZ131078:MEZ196608 MOV131078:MOV196608 MYR131078:MYR196608 NIN131078:NIN196608 NSJ131078:NSJ196608 OCF131078:OCF196608 OMB131078:OMB196608 OVX131078:OVX196608 PFT131078:PFT196608 PPP131078:PPP196608 PZL131078:PZL196608 QJH131078:QJH196608 QTD131078:QTD196608 RCZ131078:RCZ196608 RMV131078:RMV196608 RWR131078:RWR196608 SGN131078:SGN196608 SQJ131078:SQJ196608 TAF131078:TAF196608 TKB131078:TKB196608 TTX131078:TTX196608 UDT131078:UDT196608 UNP131078:UNP196608 UXL131078:UXL196608 VHH131078:VHH196608 VRD131078:VRD196608 WAZ131078:WAZ196608 WKV131078:WKV196608 WUR131078:WUR196608 A196614:A262144 IF196614:IF262144 SB196614:SB262144 ABX196614:ABX262144 ALT196614:ALT262144 AVP196614:AVP262144 BFL196614:BFL262144 BPH196614:BPH262144 BZD196614:BZD262144 CIZ196614:CIZ262144 CSV196614:CSV262144 DCR196614:DCR262144 DMN196614:DMN262144 DWJ196614:DWJ262144 EGF196614:EGF262144 EQB196614:EQB262144 EZX196614:EZX262144 FJT196614:FJT262144 FTP196614:FTP262144 GDL196614:GDL262144 GNH196614:GNH262144 GXD196614:GXD262144 HGZ196614:HGZ262144 HQV196614:HQV262144 IAR196614:IAR262144 IKN196614:IKN262144 IUJ196614:IUJ262144 JEF196614:JEF262144 JOB196614:JOB262144 JXX196614:JXX262144 KHT196614:KHT262144 KRP196614:KRP262144 LBL196614:LBL262144 LLH196614:LLH262144 LVD196614:LVD262144 MEZ196614:MEZ262144 MOV196614:MOV262144 MYR196614:MYR262144 NIN196614:NIN262144 NSJ196614:NSJ262144 OCF196614:OCF262144 OMB196614:OMB262144 OVX196614:OVX262144 PFT196614:PFT262144 PPP196614:PPP262144 PZL196614:PZL262144 QJH196614:QJH262144 QTD196614:QTD262144 RCZ196614:RCZ262144 RMV196614:RMV262144 RWR196614:RWR262144 SGN196614:SGN262144 SQJ196614:SQJ262144 TAF196614:TAF262144 TKB196614:TKB262144 TTX196614:TTX262144 UDT196614:UDT262144 UNP196614:UNP262144 UXL196614:UXL262144 VHH196614:VHH262144 VRD196614:VRD262144 WAZ196614:WAZ262144 WKV196614:WKV262144 WUR196614:WUR262144 A262150:A327680 IF262150:IF327680 SB262150:SB327680 ABX262150:ABX327680 ALT262150:ALT327680 AVP262150:AVP327680 BFL262150:BFL327680 BPH262150:BPH327680 BZD262150:BZD327680 CIZ262150:CIZ327680 CSV262150:CSV327680 DCR262150:DCR327680 DMN262150:DMN327680 DWJ262150:DWJ327680 EGF262150:EGF327680 EQB262150:EQB327680 EZX262150:EZX327680 FJT262150:FJT327680 FTP262150:FTP327680 GDL262150:GDL327680 GNH262150:GNH327680 GXD262150:GXD327680 HGZ262150:HGZ327680 HQV262150:HQV327680 IAR262150:IAR327680 IKN262150:IKN327680 IUJ262150:IUJ327680 JEF262150:JEF327680 JOB262150:JOB327680 JXX262150:JXX327680 KHT262150:KHT327680 KRP262150:KRP327680 LBL262150:LBL327680 LLH262150:LLH327680 LVD262150:LVD327680 MEZ262150:MEZ327680 MOV262150:MOV327680 MYR262150:MYR327680 NIN262150:NIN327680 NSJ262150:NSJ327680 OCF262150:OCF327680 OMB262150:OMB327680 OVX262150:OVX327680 PFT262150:PFT327680 PPP262150:PPP327680 PZL262150:PZL327680 QJH262150:QJH327680 QTD262150:QTD327680 RCZ262150:RCZ327680 RMV262150:RMV327680 RWR262150:RWR327680 SGN262150:SGN327680 SQJ262150:SQJ327680 TAF262150:TAF327680 TKB262150:TKB327680 TTX262150:TTX327680 UDT262150:UDT327680 UNP262150:UNP327680 UXL262150:UXL327680 VHH262150:VHH327680 VRD262150:VRD327680 WAZ262150:WAZ327680 WKV262150:WKV327680 WUR262150:WUR327680 A327686:A393216 IF327686:IF393216 SB327686:SB393216 ABX327686:ABX393216 ALT327686:ALT393216 AVP327686:AVP393216 BFL327686:BFL393216 BPH327686:BPH393216 BZD327686:BZD393216 CIZ327686:CIZ393216 CSV327686:CSV393216 DCR327686:DCR393216 DMN327686:DMN393216 DWJ327686:DWJ393216 EGF327686:EGF393216 EQB327686:EQB393216 EZX327686:EZX393216 FJT327686:FJT393216 FTP327686:FTP393216 GDL327686:GDL393216 GNH327686:GNH393216 GXD327686:GXD393216 HGZ327686:HGZ393216 HQV327686:HQV393216 IAR327686:IAR393216 IKN327686:IKN393216 IUJ327686:IUJ393216 JEF327686:JEF393216 JOB327686:JOB393216 JXX327686:JXX393216 KHT327686:KHT393216 KRP327686:KRP393216 LBL327686:LBL393216 LLH327686:LLH393216 LVD327686:LVD393216 MEZ327686:MEZ393216 MOV327686:MOV393216 MYR327686:MYR393216 NIN327686:NIN393216 NSJ327686:NSJ393216 OCF327686:OCF393216 OMB327686:OMB393216 OVX327686:OVX393216 PFT327686:PFT393216 PPP327686:PPP393216 PZL327686:PZL393216 QJH327686:QJH393216 QTD327686:QTD393216 RCZ327686:RCZ393216 RMV327686:RMV393216 RWR327686:RWR393216 SGN327686:SGN393216 SQJ327686:SQJ393216 TAF327686:TAF393216 TKB327686:TKB393216 TTX327686:TTX393216 UDT327686:UDT393216 UNP327686:UNP393216 UXL327686:UXL393216 VHH327686:VHH393216 VRD327686:VRD393216 WAZ327686:WAZ393216 WKV327686:WKV393216 WUR327686:WUR393216 A393222:A458752 IF393222:IF458752 SB393222:SB458752 ABX393222:ABX458752 ALT393222:ALT458752 AVP393222:AVP458752 BFL393222:BFL458752 BPH393222:BPH458752 BZD393222:BZD458752 CIZ393222:CIZ458752 CSV393222:CSV458752 DCR393222:DCR458752 DMN393222:DMN458752 DWJ393222:DWJ458752 EGF393222:EGF458752 EQB393222:EQB458752 EZX393222:EZX458752 FJT393222:FJT458752 FTP393222:FTP458752 GDL393222:GDL458752 GNH393222:GNH458752 GXD393222:GXD458752 HGZ393222:HGZ458752 HQV393222:HQV458752 IAR393222:IAR458752 IKN393222:IKN458752 IUJ393222:IUJ458752 JEF393222:JEF458752 JOB393222:JOB458752 JXX393222:JXX458752 KHT393222:KHT458752 KRP393222:KRP458752 LBL393222:LBL458752 LLH393222:LLH458752 LVD393222:LVD458752 MEZ393222:MEZ458752 MOV393222:MOV458752 MYR393222:MYR458752 NIN393222:NIN458752 NSJ393222:NSJ458752 OCF393222:OCF458752 OMB393222:OMB458752 OVX393222:OVX458752 PFT393222:PFT458752 PPP393222:PPP458752 PZL393222:PZL458752 QJH393222:QJH458752 QTD393222:QTD458752 RCZ393222:RCZ458752 RMV393222:RMV458752 RWR393222:RWR458752 SGN393222:SGN458752 SQJ393222:SQJ458752 TAF393222:TAF458752 TKB393222:TKB458752 TTX393222:TTX458752 UDT393222:UDT458752 UNP393222:UNP458752 UXL393222:UXL458752 VHH393222:VHH458752 VRD393222:VRD458752 WAZ393222:WAZ458752 WKV393222:WKV458752 WUR393222:WUR458752 A458758:A524288 IF458758:IF524288 SB458758:SB524288 ABX458758:ABX524288 ALT458758:ALT524288 AVP458758:AVP524288 BFL458758:BFL524288 BPH458758:BPH524288 BZD458758:BZD524288 CIZ458758:CIZ524288 CSV458758:CSV524288 DCR458758:DCR524288 DMN458758:DMN524288 DWJ458758:DWJ524288 EGF458758:EGF524288 EQB458758:EQB524288 EZX458758:EZX524288 FJT458758:FJT524288 FTP458758:FTP524288 GDL458758:GDL524288 GNH458758:GNH524288 GXD458758:GXD524288 HGZ458758:HGZ524288 HQV458758:HQV524288 IAR458758:IAR524288 IKN458758:IKN524288 IUJ458758:IUJ524288 JEF458758:JEF524288 JOB458758:JOB524288 JXX458758:JXX524288 KHT458758:KHT524288 KRP458758:KRP524288 LBL458758:LBL524288 LLH458758:LLH524288 LVD458758:LVD524288 MEZ458758:MEZ524288 MOV458758:MOV524288 MYR458758:MYR524288 NIN458758:NIN524288 NSJ458758:NSJ524288 OCF458758:OCF524288 OMB458758:OMB524288 OVX458758:OVX524288 PFT458758:PFT524288 PPP458758:PPP524288 PZL458758:PZL524288 QJH458758:QJH524288 QTD458758:QTD524288 RCZ458758:RCZ524288 RMV458758:RMV524288 RWR458758:RWR524288 SGN458758:SGN524288 SQJ458758:SQJ524288 TAF458758:TAF524288 TKB458758:TKB524288 TTX458758:TTX524288 UDT458758:UDT524288 UNP458758:UNP524288 UXL458758:UXL524288 VHH458758:VHH524288 VRD458758:VRD524288 WAZ458758:WAZ524288 WKV458758:WKV524288 WUR458758:WUR524288 A524294:A589824 IF524294:IF589824 SB524294:SB589824 ABX524294:ABX589824 ALT524294:ALT589824 AVP524294:AVP589824 BFL524294:BFL589824 BPH524294:BPH589824 BZD524294:BZD589824 CIZ524294:CIZ589824 CSV524294:CSV589824 DCR524294:DCR589824 DMN524294:DMN589824 DWJ524294:DWJ589824 EGF524294:EGF589824 EQB524294:EQB589824 EZX524294:EZX589824 FJT524294:FJT589824 FTP524294:FTP589824 GDL524294:GDL589824 GNH524294:GNH589824 GXD524294:GXD589824 HGZ524294:HGZ589824 HQV524294:HQV589824 IAR524294:IAR589824 IKN524294:IKN589824 IUJ524294:IUJ589824 JEF524294:JEF589824 JOB524294:JOB589824 JXX524294:JXX589824 KHT524294:KHT589824 KRP524294:KRP589824 LBL524294:LBL589824 LLH524294:LLH589824 LVD524294:LVD589824 MEZ524294:MEZ589824 MOV524294:MOV589824 MYR524294:MYR589824 NIN524294:NIN589824 NSJ524294:NSJ589824 OCF524294:OCF589824 OMB524294:OMB589824 OVX524294:OVX589824 PFT524294:PFT589824 PPP524294:PPP589824 PZL524294:PZL589824 QJH524294:QJH589824 QTD524294:QTD589824 RCZ524294:RCZ589824 RMV524294:RMV589824 RWR524294:RWR589824 SGN524294:SGN589824 SQJ524294:SQJ589824 TAF524294:TAF589824 TKB524294:TKB589824 TTX524294:TTX589824 UDT524294:UDT589824 UNP524294:UNP589824 UXL524294:UXL589824 VHH524294:VHH589824 VRD524294:VRD589824 WAZ524294:WAZ589824 WKV524294:WKV589824 WUR524294:WUR589824 A589830:A655360 IF589830:IF655360 SB589830:SB655360 ABX589830:ABX655360 ALT589830:ALT655360 AVP589830:AVP655360 BFL589830:BFL655360 BPH589830:BPH655360 BZD589830:BZD655360 CIZ589830:CIZ655360 CSV589830:CSV655360 DCR589830:DCR655360 DMN589830:DMN655360 DWJ589830:DWJ655360 EGF589830:EGF655360 EQB589830:EQB655360 EZX589830:EZX655360 FJT589830:FJT655360 FTP589830:FTP655360 GDL589830:GDL655360 GNH589830:GNH655360 GXD589830:GXD655360 HGZ589830:HGZ655360 HQV589830:HQV655360 IAR589830:IAR655360 IKN589830:IKN655360 IUJ589830:IUJ655360 JEF589830:JEF655360 JOB589830:JOB655360 JXX589830:JXX655360 KHT589830:KHT655360 KRP589830:KRP655360 LBL589830:LBL655360 LLH589830:LLH655360 LVD589830:LVD655360 MEZ589830:MEZ655360 MOV589830:MOV655360 MYR589830:MYR655360 NIN589830:NIN655360 NSJ589830:NSJ655360 OCF589830:OCF655360 OMB589830:OMB655360 OVX589830:OVX655360 PFT589830:PFT655360 PPP589830:PPP655360 PZL589830:PZL655360 QJH589830:QJH655360 QTD589830:QTD655360 RCZ589830:RCZ655360 RMV589830:RMV655360 RWR589830:RWR655360 SGN589830:SGN655360 SQJ589830:SQJ655360 TAF589830:TAF655360 TKB589830:TKB655360 TTX589830:TTX655360 UDT589830:UDT655360 UNP589830:UNP655360 UXL589830:UXL655360 VHH589830:VHH655360 VRD589830:VRD655360 WAZ589830:WAZ655360 WKV589830:WKV655360 WUR589830:WUR655360 A655366:A720896 IF655366:IF720896 SB655366:SB720896 ABX655366:ABX720896 ALT655366:ALT720896 AVP655366:AVP720896 BFL655366:BFL720896 BPH655366:BPH720896 BZD655366:BZD720896 CIZ655366:CIZ720896 CSV655366:CSV720896 DCR655366:DCR720896 DMN655366:DMN720896 DWJ655366:DWJ720896 EGF655366:EGF720896 EQB655366:EQB720896 EZX655366:EZX720896 FJT655366:FJT720896 FTP655366:FTP720896 GDL655366:GDL720896 GNH655366:GNH720896 GXD655366:GXD720896 HGZ655366:HGZ720896 HQV655366:HQV720896 IAR655366:IAR720896 IKN655366:IKN720896 IUJ655366:IUJ720896 JEF655366:JEF720896 JOB655366:JOB720896 JXX655366:JXX720896 KHT655366:KHT720896 KRP655366:KRP720896 LBL655366:LBL720896 LLH655366:LLH720896 LVD655366:LVD720896 MEZ655366:MEZ720896 MOV655366:MOV720896 MYR655366:MYR720896 NIN655366:NIN720896 NSJ655366:NSJ720896 OCF655366:OCF720896 OMB655366:OMB720896 OVX655366:OVX720896 PFT655366:PFT720896 PPP655366:PPP720896 PZL655366:PZL720896 QJH655366:QJH720896 QTD655366:QTD720896 RCZ655366:RCZ720896 RMV655366:RMV720896 RWR655366:RWR720896 SGN655366:SGN720896 SQJ655366:SQJ720896 TAF655366:TAF720896 TKB655366:TKB720896 TTX655366:TTX720896 UDT655366:UDT720896 UNP655366:UNP720896 UXL655366:UXL720896 VHH655366:VHH720896 VRD655366:VRD720896 WAZ655366:WAZ720896 WKV655366:WKV720896 WUR655366:WUR720896 A720902:A786432 IF720902:IF786432 SB720902:SB786432 ABX720902:ABX786432 ALT720902:ALT786432 AVP720902:AVP786432 BFL720902:BFL786432 BPH720902:BPH786432 BZD720902:BZD786432 CIZ720902:CIZ786432 CSV720902:CSV786432 DCR720902:DCR786432 DMN720902:DMN786432 DWJ720902:DWJ786432 EGF720902:EGF786432 EQB720902:EQB786432 EZX720902:EZX786432 FJT720902:FJT786432 FTP720902:FTP786432 GDL720902:GDL786432 GNH720902:GNH786432 GXD720902:GXD786432 HGZ720902:HGZ786432 HQV720902:HQV786432 IAR720902:IAR786432 IKN720902:IKN786432 IUJ720902:IUJ786432 JEF720902:JEF786432 JOB720902:JOB786432 JXX720902:JXX786432 KHT720902:KHT786432 KRP720902:KRP786432 LBL720902:LBL786432 LLH720902:LLH786432 LVD720902:LVD786432 MEZ720902:MEZ786432 MOV720902:MOV786432 MYR720902:MYR786432 NIN720902:NIN786432 NSJ720902:NSJ786432 OCF720902:OCF786432 OMB720902:OMB786432 OVX720902:OVX786432 PFT720902:PFT786432 PPP720902:PPP786432 PZL720902:PZL786432 QJH720902:QJH786432 QTD720902:QTD786432 RCZ720902:RCZ786432 RMV720902:RMV786432 RWR720902:RWR786432 SGN720902:SGN786432 SQJ720902:SQJ786432 TAF720902:TAF786432 TKB720902:TKB786432 TTX720902:TTX786432 UDT720902:UDT786432 UNP720902:UNP786432 UXL720902:UXL786432 VHH720902:VHH786432 VRD720902:VRD786432 WAZ720902:WAZ786432 WKV720902:WKV786432 WUR720902:WUR786432 A786438:A851968 IF786438:IF851968 SB786438:SB851968 ABX786438:ABX851968 ALT786438:ALT851968 AVP786438:AVP851968 BFL786438:BFL851968 BPH786438:BPH851968 BZD786438:BZD851968 CIZ786438:CIZ851968 CSV786438:CSV851968 DCR786438:DCR851968 DMN786438:DMN851968 DWJ786438:DWJ851968 EGF786438:EGF851968 EQB786438:EQB851968 EZX786438:EZX851968 FJT786438:FJT851968 FTP786438:FTP851968 GDL786438:GDL851968 GNH786438:GNH851968 GXD786438:GXD851968 HGZ786438:HGZ851968 HQV786438:HQV851968 IAR786438:IAR851968 IKN786438:IKN851968 IUJ786438:IUJ851968 JEF786438:JEF851968 JOB786438:JOB851968 JXX786438:JXX851968 KHT786438:KHT851968 KRP786438:KRP851968 LBL786438:LBL851968 LLH786438:LLH851968 LVD786438:LVD851968 MEZ786438:MEZ851968 MOV786438:MOV851968 MYR786438:MYR851968 NIN786438:NIN851968 NSJ786438:NSJ851968 OCF786438:OCF851968 OMB786438:OMB851968 OVX786438:OVX851968 PFT786438:PFT851968 PPP786438:PPP851968 PZL786438:PZL851968 QJH786438:QJH851968 QTD786438:QTD851968 RCZ786438:RCZ851968 RMV786438:RMV851968 RWR786438:RWR851968 SGN786438:SGN851968 SQJ786438:SQJ851968 TAF786438:TAF851968 TKB786438:TKB851968 TTX786438:TTX851968 UDT786438:UDT851968 UNP786438:UNP851968 UXL786438:UXL851968 VHH786438:VHH851968 VRD786438:VRD851968 WAZ786438:WAZ851968 WKV786438:WKV851968 WUR786438:WUR851968 A851974:A917504 IF851974:IF917504 SB851974:SB917504 ABX851974:ABX917504 ALT851974:ALT917504 AVP851974:AVP917504 BFL851974:BFL917504 BPH851974:BPH917504 BZD851974:BZD917504 CIZ851974:CIZ917504 CSV851974:CSV917504 DCR851974:DCR917504 DMN851974:DMN917504 DWJ851974:DWJ917504 EGF851974:EGF917504 EQB851974:EQB917504 EZX851974:EZX917504 FJT851974:FJT917504 FTP851974:FTP917504 GDL851974:GDL917504 GNH851974:GNH917504 GXD851974:GXD917504 HGZ851974:HGZ917504 HQV851974:HQV917504 IAR851974:IAR917504 IKN851974:IKN917504 IUJ851974:IUJ917504 JEF851974:JEF917504 JOB851974:JOB917504 JXX851974:JXX917504 KHT851974:KHT917504 KRP851974:KRP917504 LBL851974:LBL917504 LLH851974:LLH917504 LVD851974:LVD917504 MEZ851974:MEZ917504 MOV851974:MOV917504 MYR851974:MYR917504 NIN851974:NIN917504 NSJ851974:NSJ917504 OCF851974:OCF917504 OMB851974:OMB917504 OVX851974:OVX917504 PFT851974:PFT917504 PPP851974:PPP917504 PZL851974:PZL917504 QJH851974:QJH917504 QTD851974:QTD917504 RCZ851974:RCZ917504 RMV851974:RMV917504 RWR851974:RWR917504 SGN851974:SGN917504 SQJ851974:SQJ917504 TAF851974:TAF917504 TKB851974:TKB917504 TTX851974:TTX917504 UDT851974:UDT917504 UNP851974:UNP917504 UXL851974:UXL917504 VHH851974:VHH917504 VRD851974:VRD917504 WAZ851974:WAZ917504 WKV851974:WKV917504 WUR851974:WUR917504 A917510:A983040 IF917510:IF983040 SB917510:SB983040 ABX917510:ABX983040 ALT917510:ALT983040 AVP917510:AVP983040 BFL917510:BFL983040 BPH917510:BPH983040 BZD917510:BZD983040 CIZ917510:CIZ983040 CSV917510:CSV983040 DCR917510:DCR983040 DMN917510:DMN983040 DWJ917510:DWJ983040 EGF917510:EGF983040 EQB917510:EQB983040 EZX917510:EZX983040 FJT917510:FJT983040 FTP917510:FTP983040 GDL917510:GDL983040 GNH917510:GNH983040 GXD917510:GXD983040 HGZ917510:HGZ983040 HQV917510:HQV983040 IAR917510:IAR983040 IKN917510:IKN983040 IUJ917510:IUJ983040 JEF917510:JEF983040 JOB917510:JOB983040 JXX917510:JXX983040 KHT917510:KHT983040 KRP917510:KRP983040 LBL917510:LBL983040 LLH917510:LLH983040 LVD917510:LVD983040 MEZ917510:MEZ983040 MOV917510:MOV983040 MYR917510:MYR983040 NIN917510:NIN983040 NSJ917510:NSJ983040 OCF917510:OCF983040 OMB917510:OMB983040 OVX917510:OVX983040 PFT917510:PFT983040 PPP917510:PPP983040 PZL917510:PZL983040 QJH917510:QJH983040 QTD917510:QTD983040 RCZ917510:RCZ983040 RMV917510:RMV983040 RWR917510:RWR983040 SGN917510:SGN983040 SQJ917510:SQJ983040 TAF917510:TAF983040 TKB917510:TKB983040 TTX917510:TTX983040 UDT917510:UDT983040 UNP917510:UNP983040 UXL917510:UXL983040 VHH917510:VHH983040 VRD917510:VRD983040 WAZ917510:WAZ983040 WKV917510:WKV983040 WUR917510:WUR983040 A983046:A1048576 IF983046:IF1048576 SB983046:SB1048576 ABX983046:ABX1048576 ALT983046:ALT1048576 AVP983046:AVP1048576 BFL983046:BFL1048576 BPH983046:BPH1048576 BZD983046:BZD1048576 CIZ983046:CIZ1048576 CSV983046:CSV1048576 DCR983046:DCR1048576 DMN983046:DMN1048576 DWJ983046:DWJ1048576 EGF983046:EGF1048576 EQB983046:EQB1048576 EZX983046:EZX1048576 FJT983046:FJT1048576 FTP983046:FTP1048576 GDL983046:GDL1048576 GNH983046:GNH1048576 GXD983046:GXD1048576 HGZ983046:HGZ1048576 HQV983046:HQV1048576 IAR983046:IAR1048576 IKN983046:IKN1048576 IUJ983046:IUJ1048576 JEF983046:JEF1048576 JOB983046:JOB1048576 JXX983046:JXX1048576 KHT983046:KHT1048576 KRP983046:KRP1048576 LBL983046:LBL1048576 LLH983046:LLH1048576 LVD983046:LVD1048576 MEZ983046:MEZ1048576 MOV983046:MOV1048576 MYR983046:MYR1048576 NIN983046:NIN1048576 NSJ983046:NSJ1048576 OCF983046:OCF1048576 OMB983046:OMB1048576 OVX983046:OVX1048576 PFT983046:PFT1048576 PPP983046:PPP1048576 PZL983046:PZL1048576 QJH983046:QJH1048576 QTD983046:QTD1048576 RCZ983046:RCZ1048576 RMV983046:RMV1048576 RWR983046:RWR1048576 SGN983046:SGN1048576 SQJ983046:SQJ1048576 TAF983046:TAF1048576 TKB983046:TKB1048576 TTX983046:TTX1048576 UDT983046:UDT1048576 UNP983046:UNP1048576 UXL983046:UXL1048576 VHH983046:VHH1048576 VRD983046:VRD1048576 WAZ983046:WAZ1048576 WKV983046:WKV1048576 WUR983046:WUR1048576 A1:A2 IF1:IF2 SB1:SB2 ABX1:ABX2 ALT1:ALT2 AVP1:AVP2 BFL1:BFL2 BPH1:BPH2 BZD1:BZD2 CIZ1:CIZ2 CSV1:CSV2 DCR1:DCR2 DMN1:DMN2 DWJ1:DWJ2 EGF1:EGF2 EQB1:EQB2 EZX1:EZX2 FJT1:FJT2 FTP1:FTP2 GDL1:GDL2 GNH1:GNH2 GXD1:GXD2 HGZ1:HGZ2 HQV1:HQV2 IAR1:IAR2 IKN1:IKN2 IUJ1:IUJ2 JEF1:JEF2 JOB1:JOB2 JXX1:JXX2 KHT1:KHT2 KRP1:KRP2 LBL1:LBL2 LLH1:LLH2 LVD1:LVD2 MEZ1:MEZ2 MOV1:MOV2 MYR1:MYR2 NIN1:NIN2 NSJ1:NSJ2 OCF1:OCF2 OMB1:OMB2 OVX1:OVX2 PFT1:PFT2 PPP1:PPP2 PZL1:PZL2 QJH1:QJH2 QTD1:QTD2 RCZ1:RCZ2 RMV1:RMV2 RWR1:RWR2 SGN1:SGN2 SQJ1:SQJ2 TAF1:TAF2 TKB1:TKB2 TTX1:TTX2 UDT1:UDT2 UNP1:UNP2 UXL1:UXL2 VHH1:VHH2 VRD1:VRD2 WAZ1:WAZ2 WKV1:WKV2 WUR5:WUR65536 WKV5:WKV65536 WAZ5:WAZ65536 VRD5:VRD65536 VHH5:VHH65536 UXL5:UXL65536 UNP5:UNP65536 UDT5:UDT65536 TTX5:TTX65536 TKB5:TKB65536 TAF5:TAF65536 SQJ5:SQJ65536 SGN5:SGN65536 RWR5:RWR65536 RMV5:RMV65536 RCZ5:RCZ65536 QTD5:QTD65536 QJH5:QJH65536 PZL5:PZL65536 PPP5:PPP65536 PFT5:PFT65536 OVX5:OVX65536 OMB5:OMB65536 OCF5:OCF65536 NSJ5:NSJ65536 NIN5:NIN65536 MYR5:MYR65536 MOV5:MOV65536 MEZ5:MEZ65536 LVD5:LVD65536 LLH5:LLH65536 LBL5:LBL65536 KRP5:KRP65536 KHT5:KHT65536 JXX5:JXX65536 JOB5:JOB65536 JEF5:JEF65536 IUJ5:IUJ65536 IKN5:IKN65536 IAR5:IAR65536 HQV5:HQV65536 HGZ5:HGZ65536 GXD5:GXD65536 GNH5:GNH65536 GDL5:GDL65536 FTP5:FTP65536 FJT5:FJT65536 EZX5:EZX65536 EQB5:EQB65536 EGF5:EGF65536 DWJ5:DWJ65536 DMN5:DMN65536 DCR5:DCR65536 CSV5:CSV65536 CIZ5:CIZ65536 BZD5:BZD65536 BPH5:BPH65536 BFL5:BFL65536 AVP5:AVP65536 ALT5:ALT65536 ABX5:ABX65536 SB5:SB65536 IF5:IF65536 A5:A65536 JE5:JE65536 TA5:TA65536 ACW5:ACW65536 AMS5:AMS65536 AWO5:AWO65536 BGK5:BGK65536 BQG5:BQG65536 CAC5:CAC65536 CJY5:CJY65536 CTU5:CTU65536 DDQ5:DDQ65536 DNM5:DNM65536 DXI5:DXI65536 EHE5:EHE65536 ERA5:ERA65536 FAW5:FAW65536 FKS5:FKS65536 FUO5:FUO65536 GEK5:GEK65536 GOG5:GOG65536 GYC5:GYC65536 HHY5:HHY65536 HRU5:HRU65536 IBQ5:IBQ65536 ILM5:ILM65536 IVI5:IVI65536 JFE5:JFE65536 JPA5:JPA65536 JYW5:JYW65536 KIS5:KIS65536 KSO5:KSO65536 LCK5:LCK65536 LMG5:LMG65536 LWC5:LWC65536 MFY5:MFY65536 MPU5:MPU65536 MZQ5:MZQ65536 NJM5:NJM65536 NTI5:NTI65536 ODE5:ODE65536 ONA5:ONA65536 OWW5:OWW65536 PGS5:PGS65536 PQO5:PQO65536 QAK5:QAK65536 QKG5:QKG65536 QUC5:QUC65536 RDY5:RDY65536 RNU5:RNU65536 RXQ5:RXQ65536 SHM5:SHM65536 SRI5:SRI65536 TBE5:TBE65536 TLA5:TLA65536 TUW5:TUW65536 UES5:UES65536 UOO5:UOO65536 UYK5:UYK65536 VIG5:VIG65536 VSC5:VSC65536 WBY5:WBY65536 WLU5:WLU65536 WVQ5:WVQ65536 Z5:Z65536" xr:uid="{BCC5CE7F-0401-4271-86F5-7079595AB1DA}"/>
  </dataValidations>
  <printOptions horizontalCentered="1"/>
  <pageMargins left="0.7" right="0.7" top="0.75" bottom="0.75" header="0.3" footer="0.3"/>
  <pageSetup paperSize="9" scale="79"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E1ED-C07F-43E0-965E-A13897A6F994}">
  <sheetPr>
    <pageSetUpPr fitToPage="1"/>
  </sheetPr>
  <dimension ref="A1:AA17"/>
  <sheetViews>
    <sheetView showZeros="0" view="pageBreakPreview" zoomScaleNormal="100" zoomScaleSheetLayoutView="100" workbookViewId="0">
      <selection activeCell="AE35" sqref="AE35"/>
    </sheetView>
  </sheetViews>
  <sheetFormatPr defaultRowHeight="14.25" x14ac:dyDescent="0.15"/>
  <cols>
    <col min="1" max="1" width="12.625" style="572" customWidth="1"/>
    <col min="2" max="5" width="5.5" style="572" customWidth="1"/>
    <col min="6" max="10" width="5" style="571" customWidth="1"/>
    <col min="11" max="13" width="6.375" style="571" customWidth="1"/>
    <col min="14" max="14" width="6.5" style="571" customWidth="1"/>
    <col min="15" max="15" width="5.625" style="571" customWidth="1"/>
    <col min="16" max="18" width="4.875" style="571" customWidth="1"/>
    <col min="19" max="19" width="4.375" style="571" customWidth="1"/>
    <col min="20" max="20" width="4.875" style="571" customWidth="1"/>
    <col min="21" max="23" width="5.75" style="571" customWidth="1"/>
    <col min="24" max="24" width="5.375" style="571" customWidth="1"/>
    <col min="25" max="257" width="9" style="571"/>
    <col min="258" max="258" width="12.625" style="571" customWidth="1"/>
    <col min="259" max="262" width="5.5" style="571" customWidth="1"/>
    <col min="263" max="267" width="5" style="571" customWidth="1"/>
    <col min="268" max="269" width="6.375" style="571" customWidth="1"/>
    <col min="270" max="270" width="6.5" style="571" customWidth="1"/>
    <col min="271" max="271" width="5.625" style="571" customWidth="1"/>
    <col min="272" max="274" width="4.875" style="571" customWidth="1"/>
    <col min="275" max="275" width="4.375" style="571" customWidth="1"/>
    <col min="276" max="276" width="4.875" style="571" customWidth="1"/>
    <col min="277" max="279" width="5.75" style="571" customWidth="1"/>
    <col min="280" max="280" width="5.375" style="571" customWidth="1"/>
    <col min="281" max="513" width="9" style="571"/>
    <col min="514" max="514" width="12.625" style="571" customWidth="1"/>
    <col min="515" max="518" width="5.5" style="571" customWidth="1"/>
    <col min="519" max="523" width="5" style="571" customWidth="1"/>
    <col min="524" max="525" width="6.375" style="571" customWidth="1"/>
    <col min="526" max="526" width="6.5" style="571" customWidth="1"/>
    <col min="527" max="527" width="5.625" style="571" customWidth="1"/>
    <col min="528" max="530" width="4.875" style="571" customWidth="1"/>
    <col min="531" max="531" width="4.375" style="571" customWidth="1"/>
    <col min="532" max="532" width="4.875" style="571" customWidth="1"/>
    <col min="533" max="535" width="5.75" style="571" customWidth="1"/>
    <col min="536" max="536" width="5.375" style="571" customWidth="1"/>
    <col min="537" max="769" width="9" style="571"/>
    <col min="770" max="770" width="12.625" style="571" customWidth="1"/>
    <col min="771" max="774" width="5.5" style="571" customWidth="1"/>
    <col min="775" max="779" width="5" style="571" customWidth="1"/>
    <col min="780" max="781" width="6.375" style="571" customWidth="1"/>
    <col min="782" max="782" width="6.5" style="571" customWidth="1"/>
    <col min="783" max="783" width="5.625" style="571" customWidth="1"/>
    <col min="784" max="786" width="4.875" style="571" customWidth="1"/>
    <col min="787" max="787" width="4.375" style="571" customWidth="1"/>
    <col min="788" max="788" width="4.875" style="571" customWidth="1"/>
    <col min="789" max="791" width="5.75" style="571" customWidth="1"/>
    <col min="792" max="792" width="5.375" style="571" customWidth="1"/>
    <col min="793" max="1025" width="9" style="571"/>
    <col min="1026" max="1026" width="12.625" style="571" customWidth="1"/>
    <col min="1027" max="1030" width="5.5" style="571" customWidth="1"/>
    <col min="1031" max="1035" width="5" style="571" customWidth="1"/>
    <col min="1036" max="1037" width="6.375" style="571" customWidth="1"/>
    <col min="1038" max="1038" width="6.5" style="571" customWidth="1"/>
    <col min="1039" max="1039" width="5.625" style="571" customWidth="1"/>
    <col min="1040" max="1042" width="4.875" style="571" customWidth="1"/>
    <col min="1043" max="1043" width="4.375" style="571" customWidth="1"/>
    <col min="1044" max="1044" width="4.875" style="571" customWidth="1"/>
    <col min="1045" max="1047" width="5.75" style="571" customWidth="1"/>
    <col min="1048" max="1048" width="5.375" style="571" customWidth="1"/>
    <col min="1049" max="1281" width="9" style="571"/>
    <col min="1282" max="1282" width="12.625" style="571" customWidth="1"/>
    <col min="1283" max="1286" width="5.5" style="571" customWidth="1"/>
    <col min="1287" max="1291" width="5" style="571" customWidth="1"/>
    <col min="1292" max="1293" width="6.375" style="571" customWidth="1"/>
    <col min="1294" max="1294" width="6.5" style="571" customWidth="1"/>
    <col min="1295" max="1295" width="5.625" style="571" customWidth="1"/>
    <col min="1296" max="1298" width="4.875" style="571" customWidth="1"/>
    <col min="1299" max="1299" width="4.375" style="571" customWidth="1"/>
    <col min="1300" max="1300" width="4.875" style="571" customWidth="1"/>
    <col min="1301" max="1303" width="5.75" style="571" customWidth="1"/>
    <col min="1304" max="1304" width="5.375" style="571" customWidth="1"/>
    <col min="1305" max="1537" width="9" style="571"/>
    <col min="1538" max="1538" width="12.625" style="571" customWidth="1"/>
    <col min="1539" max="1542" width="5.5" style="571" customWidth="1"/>
    <col min="1543" max="1547" width="5" style="571" customWidth="1"/>
    <col min="1548" max="1549" width="6.375" style="571" customWidth="1"/>
    <col min="1550" max="1550" width="6.5" style="571" customWidth="1"/>
    <col min="1551" max="1551" width="5.625" style="571" customWidth="1"/>
    <col min="1552" max="1554" width="4.875" style="571" customWidth="1"/>
    <col min="1555" max="1555" width="4.375" style="571" customWidth="1"/>
    <col min="1556" max="1556" width="4.875" style="571" customWidth="1"/>
    <col min="1557" max="1559" width="5.75" style="571" customWidth="1"/>
    <col min="1560" max="1560" width="5.375" style="571" customWidth="1"/>
    <col min="1561" max="1793" width="9" style="571"/>
    <col min="1794" max="1794" width="12.625" style="571" customWidth="1"/>
    <col min="1795" max="1798" width="5.5" style="571" customWidth="1"/>
    <col min="1799" max="1803" width="5" style="571" customWidth="1"/>
    <col min="1804" max="1805" width="6.375" style="571" customWidth="1"/>
    <col min="1806" max="1806" width="6.5" style="571" customWidth="1"/>
    <col min="1807" max="1807" width="5.625" style="571" customWidth="1"/>
    <col min="1808" max="1810" width="4.875" style="571" customWidth="1"/>
    <col min="1811" max="1811" width="4.375" style="571" customWidth="1"/>
    <col min="1812" max="1812" width="4.875" style="571" customWidth="1"/>
    <col min="1813" max="1815" width="5.75" style="571" customWidth="1"/>
    <col min="1816" max="1816" width="5.375" style="571" customWidth="1"/>
    <col min="1817" max="2049" width="9" style="571"/>
    <col min="2050" max="2050" width="12.625" style="571" customWidth="1"/>
    <col min="2051" max="2054" width="5.5" style="571" customWidth="1"/>
    <col min="2055" max="2059" width="5" style="571" customWidth="1"/>
    <col min="2060" max="2061" width="6.375" style="571" customWidth="1"/>
    <col min="2062" max="2062" width="6.5" style="571" customWidth="1"/>
    <col min="2063" max="2063" width="5.625" style="571" customWidth="1"/>
    <col min="2064" max="2066" width="4.875" style="571" customWidth="1"/>
    <col min="2067" max="2067" width="4.375" style="571" customWidth="1"/>
    <col min="2068" max="2068" width="4.875" style="571" customWidth="1"/>
    <col min="2069" max="2071" width="5.75" style="571" customWidth="1"/>
    <col min="2072" max="2072" width="5.375" style="571" customWidth="1"/>
    <col min="2073" max="2305" width="9" style="571"/>
    <col min="2306" max="2306" width="12.625" style="571" customWidth="1"/>
    <col min="2307" max="2310" width="5.5" style="571" customWidth="1"/>
    <col min="2311" max="2315" width="5" style="571" customWidth="1"/>
    <col min="2316" max="2317" width="6.375" style="571" customWidth="1"/>
    <col min="2318" max="2318" width="6.5" style="571" customWidth="1"/>
    <col min="2319" max="2319" width="5.625" style="571" customWidth="1"/>
    <col min="2320" max="2322" width="4.875" style="571" customWidth="1"/>
    <col min="2323" max="2323" width="4.375" style="571" customWidth="1"/>
    <col min="2324" max="2324" width="4.875" style="571" customWidth="1"/>
    <col min="2325" max="2327" width="5.75" style="571" customWidth="1"/>
    <col min="2328" max="2328" width="5.375" style="571" customWidth="1"/>
    <col min="2329" max="2561" width="9" style="571"/>
    <col min="2562" max="2562" width="12.625" style="571" customWidth="1"/>
    <col min="2563" max="2566" width="5.5" style="571" customWidth="1"/>
    <col min="2567" max="2571" width="5" style="571" customWidth="1"/>
    <col min="2572" max="2573" width="6.375" style="571" customWidth="1"/>
    <col min="2574" max="2574" width="6.5" style="571" customWidth="1"/>
    <col min="2575" max="2575" width="5.625" style="571" customWidth="1"/>
    <col min="2576" max="2578" width="4.875" style="571" customWidth="1"/>
    <col min="2579" max="2579" width="4.375" style="571" customWidth="1"/>
    <col min="2580" max="2580" width="4.875" style="571" customWidth="1"/>
    <col min="2581" max="2583" width="5.75" style="571" customWidth="1"/>
    <col min="2584" max="2584" width="5.375" style="571" customWidth="1"/>
    <col min="2585" max="2817" width="9" style="571"/>
    <col min="2818" max="2818" width="12.625" style="571" customWidth="1"/>
    <col min="2819" max="2822" width="5.5" style="571" customWidth="1"/>
    <col min="2823" max="2827" width="5" style="571" customWidth="1"/>
    <col min="2828" max="2829" width="6.375" style="571" customWidth="1"/>
    <col min="2830" max="2830" width="6.5" style="571" customWidth="1"/>
    <col min="2831" max="2831" width="5.625" style="571" customWidth="1"/>
    <col min="2832" max="2834" width="4.875" style="571" customWidth="1"/>
    <col min="2835" max="2835" width="4.375" style="571" customWidth="1"/>
    <col min="2836" max="2836" width="4.875" style="571" customWidth="1"/>
    <col min="2837" max="2839" width="5.75" style="571" customWidth="1"/>
    <col min="2840" max="2840" width="5.375" style="571" customWidth="1"/>
    <col min="2841" max="3073" width="9" style="571"/>
    <col min="3074" max="3074" width="12.625" style="571" customWidth="1"/>
    <col min="3075" max="3078" width="5.5" style="571" customWidth="1"/>
    <col min="3079" max="3083" width="5" style="571" customWidth="1"/>
    <col min="3084" max="3085" width="6.375" style="571" customWidth="1"/>
    <col min="3086" max="3086" width="6.5" style="571" customWidth="1"/>
    <col min="3087" max="3087" width="5.625" style="571" customWidth="1"/>
    <col min="3088" max="3090" width="4.875" style="571" customWidth="1"/>
    <col min="3091" max="3091" width="4.375" style="571" customWidth="1"/>
    <col min="3092" max="3092" width="4.875" style="571" customWidth="1"/>
    <col min="3093" max="3095" width="5.75" style="571" customWidth="1"/>
    <col min="3096" max="3096" width="5.375" style="571" customWidth="1"/>
    <col min="3097" max="3329" width="9" style="571"/>
    <col min="3330" max="3330" width="12.625" style="571" customWidth="1"/>
    <col min="3331" max="3334" width="5.5" style="571" customWidth="1"/>
    <col min="3335" max="3339" width="5" style="571" customWidth="1"/>
    <col min="3340" max="3341" width="6.375" style="571" customWidth="1"/>
    <col min="3342" max="3342" width="6.5" style="571" customWidth="1"/>
    <col min="3343" max="3343" width="5.625" style="571" customWidth="1"/>
    <col min="3344" max="3346" width="4.875" style="571" customWidth="1"/>
    <col min="3347" max="3347" width="4.375" style="571" customWidth="1"/>
    <col min="3348" max="3348" width="4.875" style="571" customWidth="1"/>
    <col min="3349" max="3351" width="5.75" style="571" customWidth="1"/>
    <col min="3352" max="3352" width="5.375" style="571" customWidth="1"/>
    <col min="3353" max="3585" width="9" style="571"/>
    <col min="3586" max="3586" width="12.625" style="571" customWidth="1"/>
    <col min="3587" max="3590" width="5.5" style="571" customWidth="1"/>
    <col min="3591" max="3595" width="5" style="571" customWidth="1"/>
    <col min="3596" max="3597" width="6.375" style="571" customWidth="1"/>
    <col min="3598" max="3598" width="6.5" style="571" customWidth="1"/>
    <col min="3599" max="3599" width="5.625" style="571" customWidth="1"/>
    <col min="3600" max="3602" width="4.875" style="571" customWidth="1"/>
    <col min="3603" max="3603" width="4.375" style="571" customWidth="1"/>
    <col min="3604" max="3604" width="4.875" style="571" customWidth="1"/>
    <col min="3605" max="3607" width="5.75" style="571" customWidth="1"/>
    <col min="3608" max="3608" width="5.375" style="571" customWidth="1"/>
    <col min="3609" max="3841" width="9" style="571"/>
    <col min="3842" max="3842" width="12.625" style="571" customWidth="1"/>
    <col min="3843" max="3846" width="5.5" style="571" customWidth="1"/>
    <col min="3847" max="3851" width="5" style="571" customWidth="1"/>
    <col min="3852" max="3853" width="6.375" style="571" customWidth="1"/>
    <col min="3854" max="3854" width="6.5" style="571" customWidth="1"/>
    <col min="3855" max="3855" width="5.625" style="571" customWidth="1"/>
    <col min="3856" max="3858" width="4.875" style="571" customWidth="1"/>
    <col min="3859" max="3859" width="4.375" style="571" customWidth="1"/>
    <col min="3860" max="3860" width="4.875" style="571" customWidth="1"/>
    <col min="3861" max="3863" width="5.75" style="571" customWidth="1"/>
    <col min="3864" max="3864" width="5.375" style="571" customWidth="1"/>
    <col min="3865" max="4097" width="9" style="571"/>
    <col min="4098" max="4098" width="12.625" style="571" customWidth="1"/>
    <col min="4099" max="4102" width="5.5" style="571" customWidth="1"/>
    <col min="4103" max="4107" width="5" style="571" customWidth="1"/>
    <col min="4108" max="4109" width="6.375" style="571" customWidth="1"/>
    <col min="4110" max="4110" width="6.5" style="571" customWidth="1"/>
    <col min="4111" max="4111" width="5.625" style="571" customWidth="1"/>
    <col min="4112" max="4114" width="4.875" style="571" customWidth="1"/>
    <col min="4115" max="4115" width="4.375" style="571" customWidth="1"/>
    <col min="4116" max="4116" width="4.875" style="571" customWidth="1"/>
    <col min="4117" max="4119" width="5.75" style="571" customWidth="1"/>
    <col min="4120" max="4120" width="5.375" style="571" customWidth="1"/>
    <col min="4121" max="4353" width="9" style="571"/>
    <col min="4354" max="4354" width="12.625" style="571" customWidth="1"/>
    <col min="4355" max="4358" width="5.5" style="571" customWidth="1"/>
    <col min="4359" max="4363" width="5" style="571" customWidth="1"/>
    <col min="4364" max="4365" width="6.375" style="571" customWidth="1"/>
    <col min="4366" max="4366" width="6.5" style="571" customWidth="1"/>
    <col min="4367" max="4367" width="5.625" style="571" customWidth="1"/>
    <col min="4368" max="4370" width="4.875" style="571" customWidth="1"/>
    <col min="4371" max="4371" width="4.375" style="571" customWidth="1"/>
    <col min="4372" max="4372" width="4.875" style="571" customWidth="1"/>
    <col min="4373" max="4375" width="5.75" style="571" customWidth="1"/>
    <col min="4376" max="4376" width="5.375" style="571" customWidth="1"/>
    <col min="4377" max="4609" width="9" style="571"/>
    <col min="4610" max="4610" width="12.625" style="571" customWidth="1"/>
    <col min="4611" max="4614" width="5.5" style="571" customWidth="1"/>
    <col min="4615" max="4619" width="5" style="571" customWidth="1"/>
    <col min="4620" max="4621" width="6.375" style="571" customWidth="1"/>
    <col min="4622" max="4622" width="6.5" style="571" customWidth="1"/>
    <col min="4623" max="4623" width="5.625" style="571" customWidth="1"/>
    <col min="4624" max="4626" width="4.875" style="571" customWidth="1"/>
    <col min="4627" max="4627" width="4.375" style="571" customWidth="1"/>
    <col min="4628" max="4628" width="4.875" style="571" customWidth="1"/>
    <col min="4629" max="4631" width="5.75" style="571" customWidth="1"/>
    <col min="4632" max="4632" width="5.375" style="571" customWidth="1"/>
    <col min="4633" max="4865" width="9" style="571"/>
    <col min="4866" max="4866" width="12.625" style="571" customWidth="1"/>
    <col min="4867" max="4870" width="5.5" style="571" customWidth="1"/>
    <col min="4871" max="4875" width="5" style="571" customWidth="1"/>
    <col min="4876" max="4877" width="6.375" style="571" customWidth="1"/>
    <col min="4878" max="4878" width="6.5" style="571" customWidth="1"/>
    <col min="4879" max="4879" width="5.625" style="571" customWidth="1"/>
    <col min="4880" max="4882" width="4.875" style="571" customWidth="1"/>
    <col min="4883" max="4883" width="4.375" style="571" customWidth="1"/>
    <col min="4884" max="4884" width="4.875" style="571" customWidth="1"/>
    <col min="4885" max="4887" width="5.75" style="571" customWidth="1"/>
    <col min="4888" max="4888" width="5.375" style="571" customWidth="1"/>
    <col min="4889" max="5121" width="9" style="571"/>
    <col min="5122" max="5122" width="12.625" style="571" customWidth="1"/>
    <col min="5123" max="5126" width="5.5" style="571" customWidth="1"/>
    <col min="5127" max="5131" width="5" style="571" customWidth="1"/>
    <col min="5132" max="5133" width="6.375" style="571" customWidth="1"/>
    <col min="5134" max="5134" width="6.5" style="571" customWidth="1"/>
    <col min="5135" max="5135" width="5.625" style="571" customWidth="1"/>
    <col min="5136" max="5138" width="4.875" style="571" customWidth="1"/>
    <col min="5139" max="5139" width="4.375" style="571" customWidth="1"/>
    <col min="5140" max="5140" width="4.875" style="571" customWidth="1"/>
    <col min="5141" max="5143" width="5.75" style="571" customWidth="1"/>
    <col min="5144" max="5144" width="5.375" style="571" customWidth="1"/>
    <col min="5145" max="5377" width="9" style="571"/>
    <col min="5378" max="5378" width="12.625" style="571" customWidth="1"/>
    <col min="5379" max="5382" width="5.5" style="571" customWidth="1"/>
    <col min="5383" max="5387" width="5" style="571" customWidth="1"/>
    <col min="5388" max="5389" width="6.375" style="571" customWidth="1"/>
    <col min="5390" max="5390" width="6.5" style="571" customWidth="1"/>
    <col min="5391" max="5391" width="5.625" style="571" customWidth="1"/>
    <col min="5392" max="5394" width="4.875" style="571" customWidth="1"/>
    <col min="5395" max="5395" width="4.375" style="571" customWidth="1"/>
    <col min="5396" max="5396" width="4.875" style="571" customWidth="1"/>
    <col min="5397" max="5399" width="5.75" style="571" customWidth="1"/>
    <col min="5400" max="5400" width="5.375" style="571" customWidth="1"/>
    <col min="5401" max="5633" width="9" style="571"/>
    <col min="5634" max="5634" width="12.625" style="571" customWidth="1"/>
    <col min="5635" max="5638" width="5.5" style="571" customWidth="1"/>
    <col min="5639" max="5643" width="5" style="571" customWidth="1"/>
    <col min="5644" max="5645" width="6.375" style="571" customWidth="1"/>
    <col min="5646" max="5646" width="6.5" style="571" customWidth="1"/>
    <col min="5647" max="5647" width="5.625" style="571" customWidth="1"/>
    <col min="5648" max="5650" width="4.875" style="571" customWidth="1"/>
    <col min="5651" max="5651" width="4.375" style="571" customWidth="1"/>
    <col min="5652" max="5652" width="4.875" style="571" customWidth="1"/>
    <col min="5653" max="5655" width="5.75" style="571" customWidth="1"/>
    <col min="5656" max="5656" width="5.375" style="571" customWidth="1"/>
    <col min="5657" max="5889" width="9" style="571"/>
    <col min="5890" max="5890" width="12.625" style="571" customWidth="1"/>
    <col min="5891" max="5894" width="5.5" style="571" customWidth="1"/>
    <col min="5895" max="5899" width="5" style="571" customWidth="1"/>
    <col min="5900" max="5901" width="6.375" style="571" customWidth="1"/>
    <col min="5902" max="5902" width="6.5" style="571" customWidth="1"/>
    <col min="5903" max="5903" width="5.625" style="571" customWidth="1"/>
    <col min="5904" max="5906" width="4.875" style="571" customWidth="1"/>
    <col min="5907" max="5907" width="4.375" style="571" customWidth="1"/>
    <col min="5908" max="5908" width="4.875" style="571" customWidth="1"/>
    <col min="5909" max="5911" width="5.75" style="571" customWidth="1"/>
    <col min="5912" max="5912" width="5.375" style="571" customWidth="1"/>
    <col min="5913" max="6145" width="9" style="571"/>
    <col min="6146" max="6146" width="12.625" style="571" customWidth="1"/>
    <col min="6147" max="6150" width="5.5" style="571" customWidth="1"/>
    <col min="6151" max="6155" width="5" style="571" customWidth="1"/>
    <col min="6156" max="6157" width="6.375" style="571" customWidth="1"/>
    <col min="6158" max="6158" width="6.5" style="571" customWidth="1"/>
    <col min="6159" max="6159" width="5.625" style="571" customWidth="1"/>
    <col min="6160" max="6162" width="4.875" style="571" customWidth="1"/>
    <col min="6163" max="6163" width="4.375" style="571" customWidth="1"/>
    <col min="6164" max="6164" width="4.875" style="571" customWidth="1"/>
    <col min="6165" max="6167" width="5.75" style="571" customWidth="1"/>
    <col min="6168" max="6168" width="5.375" style="571" customWidth="1"/>
    <col min="6169" max="6401" width="9" style="571"/>
    <col min="6402" max="6402" width="12.625" style="571" customWidth="1"/>
    <col min="6403" max="6406" width="5.5" style="571" customWidth="1"/>
    <col min="6407" max="6411" width="5" style="571" customWidth="1"/>
    <col min="6412" max="6413" width="6.375" style="571" customWidth="1"/>
    <col min="6414" max="6414" width="6.5" style="571" customWidth="1"/>
    <col min="6415" max="6415" width="5.625" style="571" customWidth="1"/>
    <col min="6416" max="6418" width="4.875" style="571" customWidth="1"/>
    <col min="6419" max="6419" width="4.375" style="571" customWidth="1"/>
    <col min="6420" max="6420" width="4.875" style="571" customWidth="1"/>
    <col min="6421" max="6423" width="5.75" style="571" customWidth="1"/>
    <col min="6424" max="6424" width="5.375" style="571" customWidth="1"/>
    <col min="6425" max="6657" width="9" style="571"/>
    <col min="6658" max="6658" width="12.625" style="571" customWidth="1"/>
    <col min="6659" max="6662" width="5.5" style="571" customWidth="1"/>
    <col min="6663" max="6667" width="5" style="571" customWidth="1"/>
    <col min="6668" max="6669" width="6.375" style="571" customWidth="1"/>
    <col min="6670" max="6670" width="6.5" style="571" customWidth="1"/>
    <col min="6671" max="6671" width="5.625" style="571" customWidth="1"/>
    <col min="6672" max="6674" width="4.875" style="571" customWidth="1"/>
    <col min="6675" max="6675" width="4.375" style="571" customWidth="1"/>
    <col min="6676" max="6676" width="4.875" style="571" customWidth="1"/>
    <col min="6677" max="6679" width="5.75" style="571" customWidth="1"/>
    <col min="6680" max="6680" width="5.375" style="571" customWidth="1"/>
    <col min="6681" max="6913" width="9" style="571"/>
    <col min="6914" max="6914" width="12.625" style="571" customWidth="1"/>
    <col min="6915" max="6918" width="5.5" style="571" customWidth="1"/>
    <col min="6919" max="6923" width="5" style="571" customWidth="1"/>
    <col min="6924" max="6925" width="6.375" style="571" customWidth="1"/>
    <col min="6926" max="6926" width="6.5" style="571" customWidth="1"/>
    <col min="6927" max="6927" width="5.625" style="571" customWidth="1"/>
    <col min="6928" max="6930" width="4.875" style="571" customWidth="1"/>
    <col min="6931" max="6931" width="4.375" style="571" customWidth="1"/>
    <col min="6932" max="6932" width="4.875" style="571" customWidth="1"/>
    <col min="6933" max="6935" width="5.75" style="571" customWidth="1"/>
    <col min="6936" max="6936" width="5.375" style="571" customWidth="1"/>
    <col min="6937" max="7169" width="9" style="571"/>
    <col min="7170" max="7170" width="12.625" style="571" customWidth="1"/>
    <col min="7171" max="7174" width="5.5" style="571" customWidth="1"/>
    <col min="7175" max="7179" width="5" style="571" customWidth="1"/>
    <col min="7180" max="7181" width="6.375" style="571" customWidth="1"/>
    <col min="7182" max="7182" width="6.5" style="571" customWidth="1"/>
    <col min="7183" max="7183" width="5.625" style="571" customWidth="1"/>
    <col min="7184" max="7186" width="4.875" style="571" customWidth="1"/>
    <col min="7187" max="7187" width="4.375" style="571" customWidth="1"/>
    <col min="7188" max="7188" width="4.875" style="571" customWidth="1"/>
    <col min="7189" max="7191" width="5.75" style="571" customWidth="1"/>
    <col min="7192" max="7192" width="5.375" style="571" customWidth="1"/>
    <col min="7193" max="7425" width="9" style="571"/>
    <col min="7426" max="7426" width="12.625" style="571" customWidth="1"/>
    <col min="7427" max="7430" width="5.5" style="571" customWidth="1"/>
    <col min="7431" max="7435" width="5" style="571" customWidth="1"/>
    <col min="7436" max="7437" width="6.375" style="571" customWidth="1"/>
    <col min="7438" max="7438" width="6.5" style="571" customWidth="1"/>
    <col min="7439" max="7439" width="5.625" style="571" customWidth="1"/>
    <col min="7440" max="7442" width="4.875" style="571" customWidth="1"/>
    <col min="7443" max="7443" width="4.375" style="571" customWidth="1"/>
    <col min="7444" max="7444" width="4.875" style="571" customWidth="1"/>
    <col min="7445" max="7447" width="5.75" style="571" customWidth="1"/>
    <col min="7448" max="7448" width="5.375" style="571" customWidth="1"/>
    <col min="7449" max="7681" width="9" style="571"/>
    <col min="7682" max="7682" width="12.625" style="571" customWidth="1"/>
    <col min="7683" max="7686" width="5.5" style="571" customWidth="1"/>
    <col min="7687" max="7691" width="5" style="571" customWidth="1"/>
    <col min="7692" max="7693" width="6.375" style="571" customWidth="1"/>
    <col min="7694" max="7694" width="6.5" style="571" customWidth="1"/>
    <col min="7695" max="7695" width="5.625" style="571" customWidth="1"/>
    <col min="7696" max="7698" width="4.875" style="571" customWidth="1"/>
    <col min="7699" max="7699" width="4.375" style="571" customWidth="1"/>
    <col min="7700" max="7700" width="4.875" style="571" customWidth="1"/>
    <col min="7701" max="7703" width="5.75" style="571" customWidth="1"/>
    <col min="7704" max="7704" width="5.375" style="571" customWidth="1"/>
    <col min="7705" max="7937" width="9" style="571"/>
    <col min="7938" max="7938" width="12.625" style="571" customWidth="1"/>
    <col min="7939" max="7942" width="5.5" style="571" customWidth="1"/>
    <col min="7943" max="7947" width="5" style="571" customWidth="1"/>
    <col min="7948" max="7949" width="6.375" style="571" customWidth="1"/>
    <col min="7950" max="7950" width="6.5" style="571" customWidth="1"/>
    <col min="7951" max="7951" width="5.625" style="571" customWidth="1"/>
    <col min="7952" max="7954" width="4.875" style="571" customWidth="1"/>
    <col min="7955" max="7955" width="4.375" style="571" customWidth="1"/>
    <col min="7956" max="7956" width="4.875" style="571" customWidth="1"/>
    <col min="7957" max="7959" width="5.75" style="571" customWidth="1"/>
    <col min="7960" max="7960" width="5.375" style="571" customWidth="1"/>
    <col min="7961" max="8193" width="9" style="571"/>
    <col min="8194" max="8194" width="12.625" style="571" customWidth="1"/>
    <col min="8195" max="8198" width="5.5" style="571" customWidth="1"/>
    <col min="8199" max="8203" width="5" style="571" customWidth="1"/>
    <col min="8204" max="8205" width="6.375" style="571" customWidth="1"/>
    <col min="8206" max="8206" width="6.5" style="571" customWidth="1"/>
    <col min="8207" max="8207" width="5.625" style="571" customWidth="1"/>
    <col min="8208" max="8210" width="4.875" style="571" customWidth="1"/>
    <col min="8211" max="8211" width="4.375" style="571" customWidth="1"/>
    <col min="8212" max="8212" width="4.875" style="571" customWidth="1"/>
    <col min="8213" max="8215" width="5.75" style="571" customWidth="1"/>
    <col min="8216" max="8216" width="5.375" style="571" customWidth="1"/>
    <col min="8217" max="8449" width="9" style="571"/>
    <col min="8450" max="8450" width="12.625" style="571" customWidth="1"/>
    <col min="8451" max="8454" width="5.5" style="571" customWidth="1"/>
    <col min="8455" max="8459" width="5" style="571" customWidth="1"/>
    <col min="8460" max="8461" width="6.375" style="571" customWidth="1"/>
    <col min="8462" max="8462" width="6.5" style="571" customWidth="1"/>
    <col min="8463" max="8463" width="5.625" style="571" customWidth="1"/>
    <col min="8464" max="8466" width="4.875" style="571" customWidth="1"/>
    <col min="8467" max="8467" width="4.375" style="571" customWidth="1"/>
    <col min="8468" max="8468" width="4.875" style="571" customWidth="1"/>
    <col min="8469" max="8471" width="5.75" style="571" customWidth="1"/>
    <col min="8472" max="8472" width="5.375" style="571" customWidth="1"/>
    <col min="8473" max="8705" width="9" style="571"/>
    <col min="8706" max="8706" width="12.625" style="571" customWidth="1"/>
    <col min="8707" max="8710" width="5.5" style="571" customWidth="1"/>
    <col min="8711" max="8715" width="5" style="571" customWidth="1"/>
    <col min="8716" max="8717" width="6.375" style="571" customWidth="1"/>
    <col min="8718" max="8718" width="6.5" style="571" customWidth="1"/>
    <col min="8719" max="8719" width="5.625" style="571" customWidth="1"/>
    <col min="8720" max="8722" width="4.875" style="571" customWidth="1"/>
    <col min="8723" max="8723" width="4.375" style="571" customWidth="1"/>
    <col min="8724" max="8724" width="4.875" style="571" customWidth="1"/>
    <col min="8725" max="8727" width="5.75" style="571" customWidth="1"/>
    <col min="8728" max="8728" width="5.375" style="571" customWidth="1"/>
    <col min="8729" max="8961" width="9" style="571"/>
    <col min="8962" max="8962" width="12.625" style="571" customWidth="1"/>
    <col min="8963" max="8966" width="5.5" style="571" customWidth="1"/>
    <col min="8967" max="8971" width="5" style="571" customWidth="1"/>
    <col min="8972" max="8973" width="6.375" style="571" customWidth="1"/>
    <col min="8974" max="8974" width="6.5" style="571" customWidth="1"/>
    <col min="8975" max="8975" width="5.625" style="571" customWidth="1"/>
    <col min="8976" max="8978" width="4.875" style="571" customWidth="1"/>
    <col min="8979" max="8979" width="4.375" style="571" customWidth="1"/>
    <col min="8980" max="8980" width="4.875" style="571" customWidth="1"/>
    <col min="8981" max="8983" width="5.75" style="571" customWidth="1"/>
    <col min="8984" max="8984" width="5.375" style="571" customWidth="1"/>
    <col min="8985" max="9217" width="9" style="571"/>
    <col min="9218" max="9218" width="12.625" style="571" customWidth="1"/>
    <col min="9219" max="9222" width="5.5" style="571" customWidth="1"/>
    <col min="9223" max="9227" width="5" style="571" customWidth="1"/>
    <col min="9228" max="9229" width="6.375" style="571" customWidth="1"/>
    <col min="9230" max="9230" width="6.5" style="571" customWidth="1"/>
    <col min="9231" max="9231" width="5.625" style="571" customWidth="1"/>
    <col min="9232" max="9234" width="4.875" style="571" customWidth="1"/>
    <col min="9235" max="9235" width="4.375" style="571" customWidth="1"/>
    <col min="9236" max="9236" width="4.875" style="571" customWidth="1"/>
    <col min="9237" max="9239" width="5.75" style="571" customWidth="1"/>
    <col min="9240" max="9240" width="5.375" style="571" customWidth="1"/>
    <col min="9241" max="9473" width="9" style="571"/>
    <col min="9474" max="9474" width="12.625" style="571" customWidth="1"/>
    <col min="9475" max="9478" width="5.5" style="571" customWidth="1"/>
    <col min="9479" max="9483" width="5" style="571" customWidth="1"/>
    <col min="9484" max="9485" width="6.375" style="571" customWidth="1"/>
    <col min="9486" max="9486" width="6.5" style="571" customWidth="1"/>
    <col min="9487" max="9487" width="5.625" style="571" customWidth="1"/>
    <col min="9488" max="9490" width="4.875" style="571" customWidth="1"/>
    <col min="9491" max="9491" width="4.375" style="571" customWidth="1"/>
    <col min="9492" max="9492" width="4.875" style="571" customWidth="1"/>
    <col min="9493" max="9495" width="5.75" style="571" customWidth="1"/>
    <col min="9496" max="9496" width="5.375" style="571" customWidth="1"/>
    <col min="9497" max="9729" width="9" style="571"/>
    <col min="9730" max="9730" width="12.625" style="571" customWidth="1"/>
    <col min="9731" max="9734" width="5.5" style="571" customWidth="1"/>
    <col min="9735" max="9739" width="5" style="571" customWidth="1"/>
    <col min="9740" max="9741" width="6.375" style="571" customWidth="1"/>
    <col min="9742" max="9742" width="6.5" style="571" customWidth="1"/>
    <col min="9743" max="9743" width="5.625" style="571" customWidth="1"/>
    <col min="9744" max="9746" width="4.875" style="571" customWidth="1"/>
    <col min="9747" max="9747" width="4.375" style="571" customWidth="1"/>
    <col min="9748" max="9748" width="4.875" style="571" customWidth="1"/>
    <col min="9749" max="9751" width="5.75" style="571" customWidth="1"/>
    <col min="9752" max="9752" width="5.375" style="571" customWidth="1"/>
    <col min="9753" max="9985" width="9" style="571"/>
    <col min="9986" max="9986" width="12.625" style="571" customWidth="1"/>
    <col min="9987" max="9990" width="5.5" style="571" customWidth="1"/>
    <col min="9991" max="9995" width="5" style="571" customWidth="1"/>
    <col min="9996" max="9997" width="6.375" style="571" customWidth="1"/>
    <col min="9998" max="9998" width="6.5" style="571" customWidth="1"/>
    <col min="9999" max="9999" width="5.625" style="571" customWidth="1"/>
    <col min="10000" max="10002" width="4.875" style="571" customWidth="1"/>
    <col min="10003" max="10003" width="4.375" style="571" customWidth="1"/>
    <col min="10004" max="10004" width="4.875" style="571" customWidth="1"/>
    <col min="10005" max="10007" width="5.75" style="571" customWidth="1"/>
    <col min="10008" max="10008" width="5.375" style="571" customWidth="1"/>
    <col min="10009" max="10241" width="9" style="571"/>
    <col min="10242" max="10242" width="12.625" style="571" customWidth="1"/>
    <col min="10243" max="10246" width="5.5" style="571" customWidth="1"/>
    <col min="10247" max="10251" width="5" style="571" customWidth="1"/>
    <col min="10252" max="10253" width="6.375" style="571" customWidth="1"/>
    <col min="10254" max="10254" width="6.5" style="571" customWidth="1"/>
    <col min="10255" max="10255" width="5.625" style="571" customWidth="1"/>
    <col min="10256" max="10258" width="4.875" style="571" customWidth="1"/>
    <col min="10259" max="10259" width="4.375" style="571" customWidth="1"/>
    <col min="10260" max="10260" width="4.875" style="571" customWidth="1"/>
    <col min="10261" max="10263" width="5.75" style="571" customWidth="1"/>
    <col min="10264" max="10264" width="5.375" style="571" customWidth="1"/>
    <col min="10265" max="10497" width="9" style="571"/>
    <col min="10498" max="10498" width="12.625" style="571" customWidth="1"/>
    <col min="10499" max="10502" width="5.5" style="571" customWidth="1"/>
    <col min="10503" max="10507" width="5" style="571" customWidth="1"/>
    <col min="10508" max="10509" width="6.375" style="571" customWidth="1"/>
    <col min="10510" max="10510" width="6.5" style="571" customWidth="1"/>
    <col min="10511" max="10511" width="5.625" style="571" customWidth="1"/>
    <col min="10512" max="10514" width="4.875" style="571" customWidth="1"/>
    <col min="10515" max="10515" width="4.375" style="571" customWidth="1"/>
    <col min="10516" max="10516" width="4.875" style="571" customWidth="1"/>
    <col min="10517" max="10519" width="5.75" style="571" customWidth="1"/>
    <col min="10520" max="10520" width="5.375" style="571" customWidth="1"/>
    <col min="10521" max="10753" width="9" style="571"/>
    <col min="10754" max="10754" width="12.625" style="571" customWidth="1"/>
    <col min="10755" max="10758" width="5.5" style="571" customWidth="1"/>
    <col min="10759" max="10763" width="5" style="571" customWidth="1"/>
    <col min="10764" max="10765" width="6.375" style="571" customWidth="1"/>
    <col min="10766" max="10766" width="6.5" style="571" customWidth="1"/>
    <col min="10767" max="10767" width="5.625" style="571" customWidth="1"/>
    <col min="10768" max="10770" width="4.875" style="571" customWidth="1"/>
    <col min="10771" max="10771" width="4.375" style="571" customWidth="1"/>
    <col min="10772" max="10772" width="4.875" style="571" customWidth="1"/>
    <col min="10773" max="10775" width="5.75" style="571" customWidth="1"/>
    <col min="10776" max="10776" width="5.375" style="571" customWidth="1"/>
    <col min="10777" max="11009" width="9" style="571"/>
    <col min="11010" max="11010" width="12.625" style="571" customWidth="1"/>
    <col min="11011" max="11014" width="5.5" style="571" customWidth="1"/>
    <col min="11015" max="11019" width="5" style="571" customWidth="1"/>
    <col min="11020" max="11021" width="6.375" style="571" customWidth="1"/>
    <col min="11022" max="11022" width="6.5" style="571" customWidth="1"/>
    <col min="11023" max="11023" width="5.625" style="571" customWidth="1"/>
    <col min="11024" max="11026" width="4.875" style="571" customWidth="1"/>
    <col min="11027" max="11027" width="4.375" style="571" customWidth="1"/>
    <col min="11028" max="11028" width="4.875" style="571" customWidth="1"/>
    <col min="11029" max="11031" width="5.75" style="571" customWidth="1"/>
    <col min="11032" max="11032" width="5.375" style="571" customWidth="1"/>
    <col min="11033" max="11265" width="9" style="571"/>
    <col min="11266" max="11266" width="12.625" style="571" customWidth="1"/>
    <col min="11267" max="11270" width="5.5" style="571" customWidth="1"/>
    <col min="11271" max="11275" width="5" style="571" customWidth="1"/>
    <col min="11276" max="11277" width="6.375" style="571" customWidth="1"/>
    <col min="11278" max="11278" width="6.5" style="571" customWidth="1"/>
    <col min="11279" max="11279" width="5.625" style="571" customWidth="1"/>
    <col min="11280" max="11282" width="4.875" style="571" customWidth="1"/>
    <col min="11283" max="11283" width="4.375" style="571" customWidth="1"/>
    <col min="11284" max="11284" width="4.875" style="571" customWidth="1"/>
    <col min="11285" max="11287" width="5.75" style="571" customWidth="1"/>
    <col min="11288" max="11288" width="5.375" style="571" customWidth="1"/>
    <col min="11289" max="11521" width="9" style="571"/>
    <col min="11522" max="11522" width="12.625" style="571" customWidth="1"/>
    <col min="11523" max="11526" width="5.5" style="571" customWidth="1"/>
    <col min="11527" max="11531" width="5" style="571" customWidth="1"/>
    <col min="11532" max="11533" width="6.375" style="571" customWidth="1"/>
    <col min="11534" max="11534" width="6.5" style="571" customWidth="1"/>
    <col min="11535" max="11535" width="5.625" style="571" customWidth="1"/>
    <col min="11536" max="11538" width="4.875" style="571" customWidth="1"/>
    <col min="11539" max="11539" width="4.375" style="571" customWidth="1"/>
    <col min="11540" max="11540" width="4.875" style="571" customWidth="1"/>
    <col min="11541" max="11543" width="5.75" style="571" customWidth="1"/>
    <col min="11544" max="11544" width="5.375" style="571" customWidth="1"/>
    <col min="11545" max="11777" width="9" style="571"/>
    <col min="11778" max="11778" width="12.625" style="571" customWidth="1"/>
    <col min="11779" max="11782" width="5.5" style="571" customWidth="1"/>
    <col min="11783" max="11787" width="5" style="571" customWidth="1"/>
    <col min="11788" max="11789" width="6.375" style="571" customWidth="1"/>
    <col min="11790" max="11790" width="6.5" style="571" customWidth="1"/>
    <col min="11791" max="11791" width="5.625" style="571" customWidth="1"/>
    <col min="11792" max="11794" width="4.875" style="571" customWidth="1"/>
    <col min="11795" max="11795" width="4.375" style="571" customWidth="1"/>
    <col min="11796" max="11796" width="4.875" style="571" customWidth="1"/>
    <col min="11797" max="11799" width="5.75" style="571" customWidth="1"/>
    <col min="11800" max="11800" width="5.375" style="571" customWidth="1"/>
    <col min="11801" max="12033" width="9" style="571"/>
    <col min="12034" max="12034" width="12.625" style="571" customWidth="1"/>
    <col min="12035" max="12038" width="5.5" style="571" customWidth="1"/>
    <col min="12039" max="12043" width="5" style="571" customWidth="1"/>
    <col min="12044" max="12045" width="6.375" style="571" customWidth="1"/>
    <col min="12046" max="12046" width="6.5" style="571" customWidth="1"/>
    <col min="12047" max="12047" width="5.625" style="571" customWidth="1"/>
    <col min="12048" max="12050" width="4.875" style="571" customWidth="1"/>
    <col min="12051" max="12051" width="4.375" style="571" customWidth="1"/>
    <col min="12052" max="12052" width="4.875" style="571" customWidth="1"/>
    <col min="12053" max="12055" width="5.75" style="571" customWidth="1"/>
    <col min="12056" max="12056" width="5.375" style="571" customWidth="1"/>
    <col min="12057" max="12289" width="9" style="571"/>
    <col min="12290" max="12290" width="12.625" style="571" customWidth="1"/>
    <col min="12291" max="12294" width="5.5" style="571" customWidth="1"/>
    <col min="12295" max="12299" width="5" style="571" customWidth="1"/>
    <col min="12300" max="12301" width="6.375" style="571" customWidth="1"/>
    <col min="12302" max="12302" width="6.5" style="571" customWidth="1"/>
    <col min="12303" max="12303" width="5.625" style="571" customWidth="1"/>
    <col min="12304" max="12306" width="4.875" style="571" customWidth="1"/>
    <col min="12307" max="12307" width="4.375" style="571" customWidth="1"/>
    <col min="12308" max="12308" width="4.875" style="571" customWidth="1"/>
    <col min="12309" max="12311" width="5.75" style="571" customWidth="1"/>
    <col min="12312" max="12312" width="5.375" style="571" customWidth="1"/>
    <col min="12313" max="12545" width="9" style="571"/>
    <col min="12546" max="12546" width="12.625" style="571" customWidth="1"/>
    <col min="12547" max="12550" width="5.5" style="571" customWidth="1"/>
    <col min="12551" max="12555" width="5" style="571" customWidth="1"/>
    <col min="12556" max="12557" width="6.375" style="571" customWidth="1"/>
    <col min="12558" max="12558" width="6.5" style="571" customWidth="1"/>
    <col min="12559" max="12559" width="5.625" style="571" customWidth="1"/>
    <col min="12560" max="12562" width="4.875" style="571" customWidth="1"/>
    <col min="12563" max="12563" width="4.375" style="571" customWidth="1"/>
    <col min="12564" max="12564" width="4.875" style="571" customWidth="1"/>
    <col min="12565" max="12567" width="5.75" style="571" customWidth="1"/>
    <col min="12568" max="12568" width="5.375" style="571" customWidth="1"/>
    <col min="12569" max="12801" width="9" style="571"/>
    <col min="12802" max="12802" width="12.625" style="571" customWidth="1"/>
    <col min="12803" max="12806" width="5.5" style="571" customWidth="1"/>
    <col min="12807" max="12811" width="5" style="571" customWidth="1"/>
    <col min="12812" max="12813" width="6.375" style="571" customWidth="1"/>
    <col min="12814" max="12814" width="6.5" style="571" customWidth="1"/>
    <col min="12815" max="12815" width="5.625" style="571" customWidth="1"/>
    <col min="12816" max="12818" width="4.875" style="571" customWidth="1"/>
    <col min="12819" max="12819" width="4.375" style="571" customWidth="1"/>
    <col min="12820" max="12820" width="4.875" style="571" customWidth="1"/>
    <col min="12821" max="12823" width="5.75" style="571" customWidth="1"/>
    <col min="12824" max="12824" width="5.375" style="571" customWidth="1"/>
    <col min="12825" max="13057" width="9" style="571"/>
    <col min="13058" max="13058" width="12.625" style="571" customWidth="1"/>
    <col min="13059" max="13062" width="5.5" style="571" customWidth="1"/>
    <col min="13063" max="13067" width="5" style="571" customWidth="1"/>
    <col min="13068" max="13069" width="6.375" style="571" customWidth="1"/>
    <col min="13070" max="13070" width="6.5" style="571" customWidth="1"/>
    <col min="13071" max="13071" width="5.625" style="571" customWidth="1"/>
    <col min="13072" max="13074" width="4.875" style="571" customWidth="1"/>
    <col min="13075" max="13075" width="4.375" style="571" customWidth="1"/>
    <col min="13076" max="13076" width="4.875" style="571" customWidth="1"/>
    <col min="13077" max="13079" width="5.75" style="571" customWidth="1"/>
    <col min="13080" max="13080" width="5.375" style="571" customWidth="1"/>
    <col min="13081" max="13313" width="9" style="571"/>
    <col min="13314" max="13314" width="12.625" style="571" customWidth="1"/>
    <col min="13315" max="13318" width="5.5" style="571" customWidth="1"/>
    <col min="13319" max="13323" width="5" style="571" customWidth="1"/>
    <col min="13324" max="13325" width="6.375" style="571" customWidth="1"/>
    <col min="13326" max="13326" width="6.5" style="571" customWidth="1"/>
    <col min="13327" max="13327" width="5.625" style="571" customWidth="1"/>
    <col min="13328" max="13330" width="4.875" style="571" customWidth="1"/>
    <col min="13331" max="13331" width="4.375" style="571" customWidth="1"/>
    <col min="13332" max="13332" width="4.875" style="571" customWidth="1"/>
    <col min="13333" max="13335" width="5.75" style="571" customWidth="1"/>
    <col min="13336" max="13336" width="5.375" style="571" customWidth="1"/>
    <col min="13337" max="13569" width="9" style="571"/>
    <col min="13570" max="13570" width="12.625" style="571" customWidth="1"/>
    <col min="13571" max="13574" width="5.5" style="571" customWidth="1"/>
    <col min="13575" max="13579" width="5" style="571" customWidth="1"/>
    <col min="13580" max="13581" width="6.375" style="571" customWidth="1"/>
    <col min="13582" max="13582" width="6.5" style="571" customWidth="1"/>
    <col min="13583" max="13583" width="5.625" style="571" customWidth="1"/>
    <col min="13584" max="13586" width="4.875" style="571" customWidth="1"/>
    <col min="13587" max="13587" width="4.375" style="571" customWidth="1"/>
    <col min="13588" max="13588" width="4.875" style="571" customWidth="1"/>
    <col min="13589" max="13591" width="5.75" style="571" customWidth="1"/>
    <col min="13592" max="13592" width="5.375" style="571" customWidth="1"/>
    <col min="13593" max="13825" width="9" style="571"/>
    <col min="13826" max="13826" width="12.625" style="571" customWidth="1"/>
    <col min="13827" max="13830" width="5.5" style="571" customWidth="1"/>
    <col min="13831" max="13835" width="5" style="571" customWidth="1"/>
    <col min="13836" max="13837" width="6.375" style="571" customWidth="1"/>
    <col min="13838" max="13838" width="6.5" style="571" customWidth="1"/>
    <col min="13839" max="13839" width="5.625" style="571" customWidth="1"/>
    <col min="13840" max="13842" width="4.875" style="571" customWidth="1"/>
    <col min="13843" max="13843" width="4.375" style="571" customWidth="1"/>
    <col min="13844" max="13844" width="4.875" style="571" customWidth="1"/>
    <col min="13845" max="13847" width="5.75" style="571" customWidth="1"/>
    <col min="13848" max="13848" width="5.375" style="571" customWidth="1"/>
    <col min="13849" max="14081" width="9" style="571"/>
    <col min="14082" max="14082" width="12.625" style="571" customWidth="1"/>
    <col min="14083" max="14086" width="5.5" style="571" customWidth="1"/>
    <col min="14087" max="14091" width="5" style="571" customWidth="1"/>
    <col min="14092" max="14093" width="6.375" style="571" customWidth="1"/>
    <col min="14094" max="14094" width="6.5" style="571" customWidth="1"/>
    <col min="14095" max="14095" width="5.625" style="571" customWidth="1"/>
    <col min="14096" max="14098" width="4.875" style="571" customWidth="1"/>
    <col min="14099" max="14099" width="4.375" style="571" customWidth="1"/>
    <col min="14100" max="14100" width="4.875" style="571" customWidth="1"/>
    <col min="14101" max="14103" width="5.75" style="571" customWidth="1"/>
    <col min="14104" max="14104" width="5.375" style="571" customWidth="1"/>
    <col min="14105" max="14337" width="9" style="571"/>
    <col min="14338" max="14338" width="12.625" style="571" customWidth="1"/>
    <col min="14339" max="14342" width="5.5" style="571" customWidth="1"/>
    <col min="14343" max="14347" width="5" style="571" customWidth="1"/>
    <col min="14348" max="14349" width="6.375" style="571" customWidth="1"/>
    <col min="14350" max="14350" width="6.5" style="571" customWidth="1"/>
    <col min="14351" max="14351" width="5.625" style="571" customWidth="1"/>
    <col min="14352" max="14354" width="4.875" style="571" customWidth="1"/>
    <col min="14355" max="14355" width="4.375" style="571" customWidth="1"/>
    <col min="14356" max="14356" width="4.875" style="571" customWidth="1"/>
    <col min="14357" max="14359" width="5.75" style="571" customWidth="1"/>
    <col min="14360" max="14360" width="5.375" style="571" customWidth="1"/>
    <col min="14361" max="14593" width="9" style="571"/>
    <col min="14594" max="14594" width="12.625" style="571" customWidth="1"/>
    <col min="14595" max="14598" width="5.5" style="571" customWidth="1"/>
    <col min="14599" max="14603" width="5" style="571" customWidth="1"/>
    <col min="14604" max="14605" width="6.375" style="571" customWidth="1"/>
    <col min="14606" max="14606" width="6.5" style="571" customWidth="1"/>
    <col min="14607" max="14607" width="5.625" style="571" customWidth="1"/>
    <col min="14608" max="14610" width="4.875" style="571" customWidth="1"/>
    <col min="14611" max="14611" width="4.375" style="571" customWidth="1"/>
    <col min="14612" max="14612" width="4.875" style="571" customWidth="1"/>
    <col min="14613" max="14615" width="5.75" style="571" customWidth="1"/>
    <col min="14616" max="14616" width="5.375" style="571" customWidth="1"/>
    <col min="14617" max="14849" width="9" style="571"/>
    <col min="14850" max="14850" width="12.625" style="571" customWidth="1"/>
    <col min="14851" max="14854" width="5.5" style="571" customWidth="1"/>
    <col min="14855" max="14859" width="5" style="571" customWidth="1"/>
    <col min="14860" max="14861" width="6.375" style="571" customWidth="1"/>
    <col min="14862" max="14862" width="6.5" style="571" customWidth="1"/>
    <col min="14863" max="14863" width="5.625" style="571" customWidth="1"/>
    <col min="14864" max="14866" width="4.875" style="571" customWidth="1"/>
    <col min="14867" max="14867" width="4.375" style="571" customWidth="1"/>
    <col min="14868" max="14868" width="4.875" style="571" customWidth="1"/>
    <col min="14869" max="14871" width="5.75" style="571" customWidth="1"/>
    <col min="14872" max="14872" width="5.375" style="571" customWidth="1"/>
    <col min="14873" max="15105" width="9" style="571"/>
    <col min="15106" max="15106" width="12.625" style="571" customWidth="1"/>
    <col min="15107" max="15110" width="5.5" style="571" customWidth="1"/>
    <col min="15111" max="15115" width="5" style="571" customWidth="1"/>
    <col min="15116" max="15117" width="6.375" style="571" customWidth="1"/>
    <col min="15118" max="15118" width="6.5" style="571" customWidth="1"/>
    <col min="15119" max="15119" width="5.625" style="571" customWidth="1"/>
    <col min="15120" max="15122" width="4.875" style="571" customWidth="1"/>
    <col min="15123" max="15123" width="4.375" style="571" customWidth="1"/>
    <col min="15124" max="15124" width="4.875" style="571" customWidth="1"/>
    <col min="15125" max="15127" width="5.75" style="571" customWidth="1"/>
    <col min="15128" max="15128" width="5.375" style="571" customWidth="1"/>
    <col min="15129" max="15361" width="9" style="571"/>
    <col min="15362" max="15362" width="12.625" style="571" customWidth="1"/>
    <col min="15363" max="15366" width="5.5" style="571" customWidth="1"/>
    <col min="15367" max="15371" width="5" style="571" customWidth="1"/>
    <col min="15372" max="15373" width="6.375" style="571" customWidth="1"/>
    <col min="15374" max="15374" width="6.5" style="571" customWidth="1"/>
    <col min="15375" max="15375" width="5.625" style="571" customWidth="1"/>
    <col min="15376" max="15378" width="4.875" style="571" customWidth="1"/>
    <col min="15379" max="15379" width="4.375" style="571" customWidth="1"/>
    <col min="15380" max="15380" width="4.875" style="571" customWidth="1"/>
    <col min="15381" max="15383" width="5.75" style="571" customWidth="1"/>
    <col min="15384" max="15384" width="5.375" style="571" customWidth="1"/>
    <col min="15385" max="15617" width="9" style="571"/>
    <col min="15618" max="15618" width="12.625" style="571" customWidth="1"/>
    <col min="15619" max="15622" width="5.5" style="571" customWidth="1"/>
    <col min="15623" max="15627" width="5" style="571" customWidth="1"/>
    <col min="15628" max="15629" width="6.375" style="571" customWidth="1"/>
    <col min="15630" max="15630" width="6.5" style="571" customWidth="1"/>
    <col min="15631" max="15631" width="5.625" style="571" customWidth="1"/>
    <col min="15632" max="15634" width="4.875" style="571" customWidth="1"/>
    <col min="15635" max="15635" width="4.375" style="571" customWidth="1"/>
    <col min="15636" max="15636" width="4.875" style="571" customWidth="1"/>
    <col min="15637" max="15639" width="5.75" style="571" customWidth="1"/>
    <col min="15640" max="15640" width="5.375" style="571" customWidth="1"/>
    <col min="15641" max="15873" width="9" style="571"/>
    <col min="15874" max="15874" width="12.625" style="571" customWidth="1"/>
    <col min="15875" max="15878" width="5.5" style="571" customWidth="1"/>
    <col min="15879" max="15883" width="5" style="571" customWidth="1"/>
    <col min="15884" max="15885" width="6.375" style="571" customWidth="1"/>
    <col min="15886" max="15886" width="6.5" style="571" customWidth="1"/>
    <col min="15887" max="15887" width="5.625" style="571" customWidth="1"/>
    <col min="15888" max="15890" width="4.875" style="571" customWidth="1"/>
    <col min="15891" max="15891" width="4.375" style="571" customWidth="1"/>
    <col min="15892" max="15892" width="4.875" style="571" customWidth="1"/>
    <col min="15893" max="15895" width="5.75" style="571" customWidth="1"/>
    <col min="15896" max="15896" width="5.375" style="571" customWidth="1"/>
    <col min="15897" max="16129" width="9" style="571"/>
    <col min="16130" max="16130" width="12.625" style="571" customWidth="1"/>
    <col min="16131" max="16134" width="5.5" style="571" customWidth="1"/>
    <col min="16135" max="16139" width="5" style="571" customWidth="1"/>
    <col min="16140" max="16141" width="6.375" style="571" customWidth="1"/>
    <col min="16142" max="16142" width="6.5" style="571" customWidth="1"/>
    <col min="16143" max="16143" width="5.625" style="571" customWidth="1"/>
    <col min="16144" max="16146" width="4.875" style="571" customWidth="1"/>
    <col min="16147" max="16147" width="4.375" style="571" customWidth="1"/>
    <col min="16148" max="16148" width="4.875" style="571" customWidth="1"/>
    <col min="16149" max="16151" width="5.75" style="571" customWidth="1"/>
    <col min="16152" max="16152" width="5.375" style="571" customWidth="1"/>
    <col min="16153" max="16384" width="9" style="571"/>
  </cols>
  <sheetData>
    <row r="1" spans="1:27" s="93" customFormat="1" ht="25.5" customHeight="1" x14ac:dyDescent="0.15">
      <c r="A1" s="613" t="s">
        <v>865</v>
      </c>
      <c r="B1" s="660"/>
      <c r="C1" s="660"/>
      <c r="D1" s="660"/>
      <c r="E1" s="660"/>
      <c r="V1" s="687"/>
      <c r="W1" s="687" t="s">
        <v>820</v>
      </c>
      <c r="X1" s="687"/>
      <c r="Y1" s="687"/>
      <c r="Z1" s="687"/>
      <c r="AA1" s="687"/>
    </row>
    <row r="2" spans="1:27" x14ac:dyDescent="0.15">
      <c r="A2" s="1206" t="s">
        <v>805</v>
      </c>
      <c r="B2" s="1160" t="s">
        <v>806</v>
      </c>
      <c r="C2" s="1161"/>
      <c r="D2" s="1161"/>
      <c r="E2" s="1161"/>
      <c r="F2" s="1161"/>
      <c r="G2" s="1161"/>
      <c r="H2" s="1161"/>
      <c r="I2" s="1161"/>
      <c r="J2" s="1161"/>
      <c r="K2" s="1161"/>
      <c r="L2" s="1161"/>
      <c r="M2" s="1161"/>
      <c r="N2" s="1161"/>
      <c r="O2" s="1160" t="s">
        <v>807</v>
      </c>
      <c r="P2" s="1161"/>
      <c r="Q2" s="1161"/>
      <c r="R2" s="1161"/>
      <c r="S2" s="1161"/>
      <c r="T2" s="1162"/>
      <c r="U2" s="1209" t="s">
        <v>808</v>
      </c>
      <c r="V2" s="1210"/>
      <c r="W2" s="1211"/>
      <c r="X2" s="572"/>
    </row>
    <row r="3" spans="1:27" ht="39.950000000000003" customHeight="1" x14ac:dyDescent="0.15">
      <c r="A3" s="1207"/>
      <c r="B3" s="1142" t="s">
        <v>809</v>
      </c>
      <c r="C3" s="1176"/>
      <c r="D3" s="1176"/>
      <c r="E3" s="1152" t="s">
        <v>645</v>
      </c>
      <c r="F3" s="1152" t="s">
        <v>646</v>
      </c>
      <c r="G3" s="1152" t="s">
        <v>647</v>
      </c>
      <c r="H3" s="1148" t="s">
        <v>648</v>
      </c>
      <c r="I3" s="1148" t="s">
        <v>649</v>
      </c>
      <c r="J3" s="1152" t="s">
        <v>650</v>
      </c>
      <c r="K3" s="1179" t="s">
        <v>651</v>
      </c>
      <c r="L3" s="1189" t="s">
        <v>818</v>
      </c>
      <c r="M3" s="1179" t="s">
        <v>880</v>
      </c>
      <c r="N3" s="574" t="s">
        <v>653</v>
      </c>
      <c r="O3" s="1142" t="s">
        <v>809</v>
      </c>
      <c r="P3" s="1176"/>
      <c r="Q3" s="1176"/>
      <c r="R3" s="1148" t="s">
        <v>810</v>
      </c>
      <c r="S3" s="1148" t="s">
        <v>811</v>
      </c>
      <c r="T3" s="1195" t="s">
        <v>656</v>
      </c>
      <c r="U3" s="1212"/>
      <c r="V3" s="1212"/>
      <c r="W3" s="1213"/>
    </row>
    <row r="4" spans="1:27" ht="15.2" customHeight="1" x14ac:dyDescent="0.15">
      <c r="A4" s="1208"/>
      <c r="B4" s="661" t="s">
        <v>659</v>
      </c>
      <c r="C4" s="662" t="s">
        <v>657</v>
      </c>
      <c r="D4" s="662" t="s">
        <v>658</v>
      </c>
      <c r="E4" s="1198"/>
      <c r="F4" s="1198"/>
      <c r="G4" s="1198"/>
      <c r="H4" s="1214"/>
      <c r="I4" s="1214"/>
      <c r="J4" s="1198"/>
      <c r="K4" s="1180"/>
      <c r="L4" s="1190"/>
      <c r="M4" s="1180"/>
      <c r="N4" s="662" t="s">
        <v>659</v>
      </c>
      <c r="O4" s="661" t="s">
        <v>659</v>
      </c>
      <c r="P4" s="662" t="s">
        <v>657</v>
      </c>
      <c r="Q4" s="662" t="s">
        <v>658</v>
      </c>
      <c r="R4" s="1214"/>
      <c r="S4" s="1214"/>
      <c r="T4" s="1196"/>
      <c r="U4" s="770" t="s">
        <v>644</v>
      </c>
      <c r="V4" s="662" t="s">
        <v>657</v>
      </c>
      <c r="W4" s="729" t="s">
        <v>658</v>
      </c>
    </row>
    <row r="5" spans="1:27" ht="14.25" customHeight="1" x14ac:dyDescent="0.15">
      <c r="A5" s="1215" t="s">
        <v>812</v>
      </c>
      <c r="B5" s="663">
        <v>16</v>
      </c>
      <c r="C5" s="664">
        <v>11</v>
      </c>
      <c r="D5" s="664">
        <v>5</v>
      </c>
      <c r="E5" s="664"/>
      <c r="F5" s="665"/>
      <c r="G5" s="665"/>
      <c r="H5" s="665"/>
      <c r="I5" s="665"/>
      <c r="J5" s="665"/>
      <c r="K5" s="665"/>
      <c r="L5" s="665"/>
      <c r="M5" s="665"/>
      <c r="N5" s="664">
        <v>16</v>
      </c>
      <c r="O5" s="666">
        <v>0</v>
      </c>
      <c r="P5" s="667">
        <v>0</v>
      </c>
      <c r="Q5" s="667">
        <v>0</v>
      </c>
      <c r="R5" s="667"/>
      <c r="S5" s="667"/>
      <c r="T5" s="771"/>
      <c r="U5" s="766">
        <v>16</v>
      </c>
      <c r="V5" s="668">
        <v>11</v>
      </c>
      <c r="W5" s="730">
        <v>5</v>
      </c>
    </row>
    <row r="6" spans="1:27" ht="14.25" customHeight="1" x14ac:dyDescent="0.15">
      <c r="A6" s="1216"/>
      <c r="B6" s="669">
        <v>82</v>
      </c>
      <c r="C6" s="665">
        <v>49</v>
      </c>
      <c r="D6" s="665">
        <v>33</v>
      </c>
      <c r="E6" s="665">
        <v>1</v>
      </c>
      <c r="F6" s="665">
        <v>0</v>
      </c>
      <c r="G6" s="665">
        <v>2</v>
      </c>
      <c r="H6" s="665"/>
      <c r="I6" s="665">
        <v>1</v>
      </c>
      <c r="J6" s="665">
        <v>62</v>
      </c>
      <c r="K6" s="665">
        <v>1</v>
      </c>
      <c r="L6" s="665">
        <v>0</v>
      </c>
      <c r="M6" s="665">
        <v>0</v>
      </c>
      <c r="N6" s="665">
        <v>15</v>
      </c>
      <c r="O6" s="666">
        <v>12</v>
      </c>
      <c r="P6" s="667">
        <v>10</v>
      </c>
      <c r="Q6" s="667">
        <v>2</v>
      </c>
      <c r="R6" s="667">
        <v>6</v>
      </c>
      <c r="S6" s="667"/>
      <c r="T6" s="771">
        <v>6</v>
      </c>
      <c r="U6" s="767">
        <v>94</v>
      </c>
      <c r="V6" s="667">
        <v>59</v>
      </c>
      <c r="W6" s="731">
        <v>35</v>
      </c>
    </row>
    <row r="7" spans="1:27" ht="14.25" customHeight="1" x14ac:dyDescent="0.15">
      <c r="A7" s="1217" t="s">
        <v>813</v>
      </c>
      <c r="B7" s="670">
        <v>16</v>
      </c>
      <c r="C7" s="671">
        <v>12</v>
      </c>
      <c r="D7" s="671">
        <v>4</v>
      </c>
      <c r="E7" s="671"/>
      <c r="F7" s="672"/>
      <c r="G7" s="672"/>
      <c r="H7" s="672"/>
      <c r="I7" s="672"/>
      <c r="J7" s="672"/>
      <c r="K7" s="672"/>
      <c r="L7" s="672"/>
      <c r="M7" s="672"/>
      <c r="N7" s="671">
        <v>16</v>
      </c>
      <c r="O7" s="673">
        <v>0</v>
      </c>
      <c r="P7" s="674">
        <v>0</v>
      </c>
      <c r="Q7" s="674">
        <v>0</v>
      </c>
      <c r="R7" s="674"/>
      <c r="S7" s="674"/>
      <c r="T7" s="764"/>
      <c r="U7" s="768">
        <v>16</v>
      </c>
      <c r="V7" s="675">
        <v>12</v>
      </c>
      <c r="W7" s="732">
        <v>4</v>
      </c>
    </row>
    <row r="8" spans="1:27" ht="14.25" customHeight="1" x14ac:dyDescent="0.15">
      <c r="A8" s="1216"/>
      <c r="B8" s="676">
        <v>83</v>
      </c>
      <c r="C8" s="677">
        <v>66</v>
      </c>
      <c r="D8" s="677">
        <v>17</v>
      </c>
      <c r="E8" s="677">
        <v>1</v>
      </c>
      <c r="F8" s="677">
        <v>0</v>
      </c>
      <c r="G8" s="677">
        <v>2</v>
      </c>
      <c r="H8" s="677">
        <v>2</v>
      </c>
      <c r="I8" s="677">
        <v>1</v>
      </c>
      <c r="J8" s="677">
        <v>64</v>
      </c>
      <c r="K8" s="677">
        <v>1</v>
      </c>
      <c r="L8" s="677">
        <v>0</v>
      </c>
      <c r="M8" s="677">
        <v>0</v>
      </c>
      <c r="N8" s="677">
        <v>12</v>
      </c>
      <c r="O8" s="678">
        <v>6</v>
      </c>
      <c r="P8" s="679">
        <v>4</v>
      </c>
      <c r="Q8" s="679">
        <v>2</v>
      </c>
      <c r="R8" s="679">
        <v>6</v>
      </c>
      <c r="S8" s="679"/>
      <c r="T8" s="759"/>
      <c r="U8" s="757">
        <v>89</v>
      </c>
      <c r="V8" s="679">
        <v>70</v>
      </c>
      <c r="W8" s="733">
        <v>19</v>
      </c>
    </row>
    <row r="9" spans="1:27" ht="14.25" customHeight="1" x14ac:dyDescent="0.15">
      <c r="A9" s="1217" t="s">
        <v>814</v>
      </c>
      <c r="B9" s="670">
        <v>33</v>
      </c>
      <c r="C9" s="671">
        <v>12</v>
      </c>
      <c r="D9" s="671">
        <v>21</v>
      </c>
      <c r="E9" s="671"/>
      <c r="F9" s="672"/>
      <c r="G9" s="672"/>
      <c r="H9" s="672"/>
      <c r="I9" s="672"/>
      <c r="J9" s="665"/>
      <c r="K9" s="672"/>
      <c r="L9" s="672"/>
      <c r="M9" s="672"/>
      <c r="N9" s="671">
        <v>33</v>
      </c>
      <c r="O9" s="673">
        <v>0</v>
      </c>
      <c r="P9" s="674">
        <v>0</v>
      </c>
      <c r="Q9" s="674">
        <v>0</v>
      </c>
      <c r="R9" s="674"/>
      <c r="S9" s="674"/>
      <c r="T9" s="764"/>
      <c r="U9" s="768">
        <v>33</v>
      </c>
      <c r="V9" s="675">
        <v>12</v>
      </c>
      <c r="W9" s="732">
        <v>21</v>
      </c>
    </row>
    <row r="10" spans="1:27" ht="14.25" customHeight="1" x14ac:dyDescent="0.15">
      <c r="A10" s="1216"/>
      <c r="B10" s="676">
        <v>64</v>
      </c>
      <c r="C10" s="677">
        <v>23</v>
      </c>
      <c r="D10" s="677">
        <v>41</v>
      </c>
      <c r="E10" s="677">
        <v>1</v>
      </c>
      <c r="F10" s="677">
        <v>1</v>
      </c>
      <c r="G10" s="677">
        <v>1</v>
      </c>
      <c r="H10" s="677">
        <v>2</v>
      </c>
      <c r="I10" s="677">
        <v>2</v>
      </c>
      <c r="J10" s="677">
        <v>47</v>
      </c>
      <c r="K10" s="677">
        <v>1</v>
      </c>
      <c r="L10" s="677">
        <v>0</v>
      </c>
      <c r="M10" s="677">
        <v>0</v>
      </c>
      <c r="N10" s="677">
        <v>9</v>
      </c>
      <c r="O10" s="678">
        <v>12</v>
      </c>
      <c r="P10" s="679">
        <v>10</v>
      </c>
      <c r="Q10" s="679">
        <v>2</v>
      </c>
      <c r="R10" s="679">
        <v>4</v>
      </c>
      <c r="S10" s="679">
        <v>1</v>
      </c>
      <c r="T10" s="759">
        <v>7</v>
      </c>
      <c r="U10" s="757">
        <v>76</v>
      </c>
      <c r="V10" s="679">
        <v>33</v>
      </c>
      <c r="W10" s="733">
        <v>43</v>
      </c>
    </row>
    <row r="11" spans="1:27" ht="14.25" customHeight="1" x14ac:dyDescent="0.15">
      <c r="A11" s="1217" t="s">
        <v>815</v>
      </c>
      <c r="B11" s="663">
        <v>17</v>
      </c>
      <c r="C11" s="664">
        <v>13</v>
      </c>
      <c r="D11" s="664">
        <v>4</v>
      </c>
      <c r="E11" s="664"/>
      <c r="F11" s="665"/>
      <c r="G11" s="665"/>
      <c r="H11" s="665"/>
      <c r="I11" s="665"/>
      <c r="J11" s="665"/>
      <c r="K11" s="665"/>
      <c r="L11" s="665"/>
      <c r="M11" s="665"/>
      <c r="N11" s="664">
        <v>17</v>
      </c>
      <c r="O11" s="666">
        <v>0</v>
      </c>
      <c r="P11" s="667">
        <v>0</v>
      </c>
      <c r="Q11" s="667">
        <v>0</v>
      </c>
      <c r="R11" s="667"/>
      <c r="S11" s="667"/>
      <c r="T11" s="771"/>
      <c r="U11" s="766">
        <v>17</v>
      </c>
      <c r="V11" s="668">
        <v>13</v>
      </c>
      <c r="W11" s="730">
        <v>4</v>
      </c>
    </row>
    <row r="12" spans="1:27" ht="14.25" customHeight="1" x14ac:dyDescent="0.15">
      <c r="A12" s="1218"/>
      <c r="B12" s="680">
        <v>64</v>
      </c>
      <c r="C12" s="681">
        <v>41</v>
      </c>
      <c r="D12" s="681">
        <v>23</v>
      </c>
      <c r="E12" s="681">
        <v>1</v>
      </c>
      <c r="F12" s="681">
        <v>0</v>
      </c>
      <c r="G12" s="681">
        <v>2</v>
      </c>
      <c r="H12" s="681">
        <v>2</v>
      </c>
      <c r="I12" s="681">
        <v>2</v>
      </c>
      <c r="J12" s="681">
        <v>47</v>
      </c>
      <c r="K12" s="681">
        <v>1</v>
      </c>
      <c r="L12" s="681">
        <v>0</v>
      </c>
      <c r="M12" s="681">
        <v>0</v>
      </c>
      <c r="N12" s="681">
        <v>9</v>
      </c>
      <c r="O12" s="682">
        <v>5</v>
      </c>
      <c r="P12" s="683">
        <v>3</v>
      </c>
      <c r="Q12" s="683">
        <v>2</v>
      </c>
      <c r="R12" s="683">
        <v>5</v>
      </c>
      <c r="S12" s="683"/>
      <c r="T12" s="772"/>
      <c r="U12" s="769">
        <v>69</v>
      </c>
      <c r="V12" s="683">
        <v>44</v>
      </c>
      <c r="W12" s="734">
        <v>25</v>
      </c>
    </row>
    <row r="13" spans="1:27" s="685" customFormat="1" ht="14.25" customHeight="1" x14ac:dyDescent="0.15">
      <c r="A13" s="1217" t="s">
        <v>770</v>
      </c>
      <c r="B13" s="663">
        <v>82</v>
      </c>
      <c r="C13" s="664">
        <v>48</v>
      </c>
      <c r="D13" s="664">
        <v>34</v>
      </c>
      <c r="E13" s="664"/>
      <c r="F13" s="664"/>
      <c r="G13" s="664">
        <v>0</v>
      </c>
      <c r="H13" s="664"/>
      <c r="I13" s="664"/>
      <c r="J13" s="664"/>
      <c r="K13" s="664">
        <v>0</v>
      </c>
      <c r="L13" s="664">
        <v>0</v>
      </c>
      <c r="M13" s="664">
        <v>0</v>
      </c>
      <c r="N13" s="664">
        <v>82</v>
      </c>
      <c r="O13" s="684">
        <v>0</v>
      </c>
      <c r="P13" s="668">
        <v>0</v>
      </c>
      <c r="Q13" s="668">
        <v>0</v>
      </c>
      <c r="R13" s="668"/>
      <c r="S13" s="668"/>
      <c r="T13" s="773"/>
      <c r="U13" s="766">
        <v>82</v>
      </c>
      <c r="V13" s="668">
        <v>48</v>
      </c>
      <c r="W13" s="730">
        <v>34</v>
      </c>
    </row>
    <row r="14" spans="1:27" ht="14.25" customHeight="1" x14ac:dyDescent="0.15">
      <c r="A14" s="1218"/>
      <c r="B14" s="680">
        <v>293</v>
      </c>
      <c r="C14" s="681">
        <v>179</v>
      </c>
      <c r="D14" s="681">
        <v>114</v>
      </c>
      <c r="E14" s="681">
        <v>4</v>
      </c>
      <c r="F14" s="681">
        <v>1</v>
      </c>
      <c r="G14" s="681">
        <v>7</v>
      </c>
      <c r="H14" s="681">
        <v>6</v>
      </c>
      <c r="I14" s="681">
        <v>6</v>
      </c>
      <c r="J14" s="681">
        <v>220</v>
      </c>
      <c r="K14" s="681">
        <v>4</v>
      </c>
      <c r="L14" s="681">
        <v>0</v>
      </c>
      <c r="M14" s="681">
        <v>0</v>
      </c>
      <c r="N14" s="681">
        <v>45</v>
      </c>
      <c r="O14" s="682">
        <v>35</v>
      </c>
      <c r="P14" s="683">
        <v>27</v>
      </c>
      <c r="Q14" s="683">
        <v>8</v>
      </c>
      <c r="R14" s="683">
        <v>21</v>
      </c>
      <c r="S14" s="683">
        <v>1</v>
      </c>
      <c r="T14" s="772">
        <v>13</v>
      </c>
      <c r="U14" s="769">
        <v>328</v>
      </c>
      <c r="V14" s="683">
        <v>206</v>
      </c>
      <c r="W14" s="734">
        <v>122</v>
      </c>
    </row>
    <row r="15" spans="1:27" x14ac:dyDescent="0.15">
      <c r="A15" s="1205" t="s">
        <v>816</v>
      </c>
      <c r="B15" s="1205"/>
      <c r="C15" s="1205"/>
      <c r="D15" s="1205"/>
      <c r="E15" s="1205"/>
      <c r="F15" s="686"/>
      <c r="G15" s="686"/>
    </row>
    <row r="17" spans="1:1" x14ac:dyDescent="0.15">
      <c r="A17" s="600" t="s">
        <v>817</v>
      </c>
    </row>
  </sheetData>
  <mergeCells count="24">
    <mergeCell ref="F3:F4"/>
    <mergeCell ref="E3:E4"/>
    <mergeCell ref="T3:T4"/>
    <mergeCell ref="S3:S4"/>
    <mergeCell ref="R3:R4"/>
    <mergeCell ref="L3:L4"/>
    <mergeCell ref="K3:K4"/>
    <mergeCell ref="M3:M4"/>
    <mergeCell ref="A15:E15"/>
    <mergeCell ref="A2:A4"/>
    <mergeCell ref="B2:N2"/>
    <mergeCell ref="O2:T2"/>
    <mergeCell ref="U2:W3"/>
    <mergeCell ref="B3:D3"/>
    <mergeCell ref="O3:Q3"/>
    <mergeCell ref="I3:I4"/>
    <mergeCell ref="J3:J4"/>
    <mergeCell ref="H3:H4"/>
    <mergeCell ref="A5:A6"/>
    <mergeCell ref="A7:A8"/>
    <mergeCell ref="A9:A10"/>
    <mergeCell ref="A11:A12"/>
    <mergeCell ref="A13:A14"/>
    <mergeCell ref="G3:G4"/>
  </mergeCells>
  <phoneticPr fontId="2"/>
  <dataValidations count="1">
    <dataValidation imeMode="halfAlpha" allowBlank="1" showInputMessage="1" showErrorMessage="1" sqref="A1" xr:uid="{40999112-5066-40C7-A48F-4B142CCEF34C}"/>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46EE-DA11-407E-83ED-B5AA4757717C}">
  <sheetPr>
    <pageSetUpPr fitToPage="1"/>
  </sheetPr>
  <dimension ref="A1:Y28"/>
  <sheetViews>
    <sheetView showZeros="0" zoomScale="115" zoomScaleNormal="115" zoomScaleSheetLayoutView="85" workbookViewId="0">
      <selection activeCell="AB26" sqref="AB26"/>
    </sheetView>
  </sheetViews>
  <sheetFormatPr defaultRowHeight="14.25" x14ac:dyDescent="0.15"/>
  <cols>
    <col min="1" max="1" width="9.625" style="93" customWidth="1"/>
    <col min="2" max="20" width="4.875" style="93" customWidth="1"/>
    <col min="21" max="21" width="4.875" style="652" customWidth="1"/>
    <col min="22" max="22" width="4.875" style="93" customWidth="1"/>
    <col min="23" max="23" width="6.125" style="93" customWidth="1"/>
    <col min="24" max="25" width="4.875" style="93" customWidth="1"/>
    <col min="26" max="252" width="9" style="93"/>
    <col min="253" max="253" width="9.375" style="93" customWidth="1"/>
    <col min="254" max="264" width="4.875" style="93" customWidth="1"/>
    <col min="265" max="267" width="6.875" style="93" customWidth="1"/>
    <col min="268" max="271" width="5.125" style="93" customWidth="1"/>
    <col min="272" max="272" width="5.75" style="93" customWidth="1"/>
    <col min="273" max="274" width="5.5" style="93" customWidth="1"/>
    <col min="275" max="275" width="6.125" style="93" customWidth="1"/>
    <col min="276" max="278" width="5.25" style="93" customWidth="1"/>
    <col min="279" max="279" width="4.125" style="93" customWidth="1"/>
    <col min="280" max="281" width="5.5" style="93" customWidth="1"/>
    <col min="282" max="508" width="9" style="93"/>
    <col min="509" max="509" width="9.375" style="93" customWidth="1"/>
    <col min="510" max="520" width="4.875" style="93" customWidth="1"/>
    <col min="521" max="523" width="6.875" style="93" customWidth="1"/>
    <col min="524" max="527" width="5.125" style="93" customWidth="1"/>
    <col min="528" max="528" width="5.75" style="93" customWidth="1"/>
    <col min="529" max="530" width="5.5" style="93" customWidth="1"/>
    <col min="531" max="531" width="6.125" style="93" customWidth="1"/>
    <col min="532" max="534" width="5.25" style="93" customWidth="1"/>
    <col min="535" max="535" width="4.125" style="93" customWidth="1"/>
    <col min="536" max="537" width="5.5" style="93" customWidth="1"/>
    <col min="538" max="764" width="9" style="93"/>
    <col min="765" max="765" width="9.375" style="93" customWidth="1"/>
    <col min="766" max="776" width="4.875" style="93" customWidth="1"/>
    <col min="777" max="779" width="6.875" style="93" customWidth="1"/>
    <col min="780" max="783" width="5.125" style="93" customWidth="1"/>
    <col min="784" max="784" width="5.75" style="93" customWidth="1"/>
    <col min="785" max="786" width="5.5" style="93" customWidth="1"/>
    <col min="787" max="787" width="6.125" style="93" customWidth="1"/>
    <col min="788" max="790" width="5.25" style="93" customWidth="1"/>
    <col min="791" max="791" width="4.125" style="93" customWidth="1"/>
    <col min="792" max="793" width="5.5" style="93" customWidth="1"/>
    <col min="794" max="1020" width="9" style="93"/>
    <col min="1021" max="1021" width="9.375" style="93" customWidth="1"/>
    <col min="1022" max="1032" width="4.875" style="93" customWidth="1"/>
    <col min="1033" max="1035" width="6.875" style="93" customWidth="1"/>
    <col min="1036" max="1039" width="5.125" style="93" customWidth="1"/>
    <col min="1040" max="1040" width="5.75" style="93" customWidth="1"/>
    <col min="1041" max="1042" width="5.5" style="93" customWidth="1"/>
    <col min="1043" max="1043" width="6.125" style="93" customWidth="1"/>
    <col min="1044" max="1046" width="5.25" style="93" customWidth="1"/>
    <col min="1047" max="1047" width="4.125" style="93" customWidth="1"/>
    <col min="1048" max="1049" width="5.5" style="93" customWidth="1"/>
    <col min="1050" max="1276" width="9" style="93"/>
    <col min="1277" max="1277" width="9.375" style="93" customWidth="1"/>
    <col min="1278" max="1288" width="4.875" style="93" customWidth="1"/>
    <col min="1289" max="1291" width="6.875" style="93" customWidth="1"/>
    <col min="1292" max="1295" width="5.125" style="93" customWidth="1"/>
    <col min="1296" max="1296" width="5.75" style="93" customWidth="1"/>
    <col min="1297" max="1298" width="5.5" style="93" customWidth="1"/>
    <col min="1299" max="1299" width="6.125" style="93" customWidth="1"/>
    <col min="1300" max="1302" width="5.25" style="93" customWidth="1"/>
    <col min="1303" max="1303" width="4.125" style="93" customWidth="1"/>
    <col min="1304" max="1305" width="5.5" style="93" customWidth="1"/>
    <col min="1306" max="1532" width="9" style="93"/>
    <col min="1533" max="1533" width="9.375" style="93" customWidth="1"/>
    <col min="1534" max="1544" width="4.875" style="93" customWidth="1"/>
    <col min="1545" max="1547" width="6.875" style="93" customWidth="1"/>
    <col min="1548" max="1551" width="5.125" style="93" customWidth="1"/>
    <col min="1552" max="1552" width="5.75" style="93" customWidth="1"/>
    <col min="1553" max="1554" width="5.5" style="93" customWidth="1"/>
    <col min="1555" max="1555" width="6.125" style="93" customWidth="1"/>
    <col min="1556" max="1558" width="5.25" style="93" customWidth="1"/>
    <col min="1559" max="1559" width="4.125" style="93" customWidth="1"/>
    <col min="1560" max="1561" width="5.5" style="93" customWidth="1"/>
    <col min="1562" max="1788" width="9" style="93"/>
    <col min="1789" max="1789" width="9.375" style="93" customWidth="1"/>
    <col min="1790" max="1800" width="4.875" style="93" customWidth="1"/>
    <col min="1801" max="1803" width="6.875" style="93" customWidth="1"/>
    <col min="1804" max="1807" width="5.125" style="93" customWidth="1"/>
    <col min="1808" max="1808" width="5.75" style="93" customWidth="1"/>
    <col min="1809" max="1810" width="5.5" style="93" customWidth="1"/>
    <col min="1811" max="1811" width="6.125" style="93" customWidth="1"/>
    <col min="1812" max="1814" width="5.25" style="93" customWidth="1"/>
    <col min="1815" max="1815" width="4.125" style="93" customWidth="1"/>
    <col min="1816" max="1817" width="5.5" style="93" customWidth="1"/>
    <col min="1818" max="2044" width="9" style="93"/>
    <col min="2045" max="2045" width="9.375" style="93" customWidth="1"/>
    <col min="2046" max="2056" width="4.875" style="93" customWidth="1"/>
    <col min="2057" max="2059" width="6.875" style="93" customWidth="1"/>
    <col min="2060" max="2063" width="5.125" style="93" customWidth="1"/>
    <col min="2064" max="2064" width="5.75" style="93" customWidth="1"/>
    <col min="2065" max="2066" width="5.5" style="93" customWidth="1"/>
    <col min="2067" max="2067" width="6.125" style="93" customWidth="1"/>
    <col min="2068" max="2070" width="5.25" style="93" customWidth="1"/>
    <col min="2071" max="2071" width="4.125" style="93" customWidth="1"/>
    <col min="2072" max="2073" width="5.5" style="93" customWidth="1"/>
    <col min="2074" max="2300" width="9" style="93"/>
    <col min="2301" max="2301" width="9.375" style="93" customWidth="1"/>
    <col min="2302" max="2312" width="4.875" style="93" customWidth="1"/>
    <col min="2313" max="2315" width="6.875" style="93" customWidth="1"/>
    <col min="2316" max="2319" width="5.125" style="93" customWidth="1"/>
    <col min="2320" max="2320" width="5.75" style="93" customWidth="1"/>
    <col min="2321" max="2322" width="5.5" style="93" customWidth="1"/>
    <col min="2323" max="2323" width="6.125" style="93" customWidth="1"/>
    <col min="2324" max="2326" width="5.25" style="93" customWidth="1"/>
    <col min="2327" max="2327" width="4.125" style="93" customWidth="1"/>
    <col min="2328" max="2329" width="5.5" style="93" customWidth="1"/>
    <col min="2330" max="2556" width="9" style="93"/>
    <col min="2557" max="2557" width="9.375" style="93" customWidth="1"/>
    <col min="2558" max="2568" width="4.875" style="93" customWidth="1"/>
    <col min="2569" max="2571" width="6.875" style="93" customWidth="1"/>
    <col min="2572" max="2575" width="5.125" style="93" customWidth="1"/>
    <col min="2576" max="2576" width="5.75" style="93" customWidth="1"/>
    <col min="2577" max="2578" width="5.5" style="93" customWidth="1"/>
    <col min="2579" max="2579" width="6.125" style="93" customWidth="1"/>
    <col min="2580" max="2582" width="5.25" style="93" customWidth="1"/>
    <col min="2583" max="2583" width="4.125" style="93" customWidth="1"/>
    <col min="2584" max="2585" width="5.5" style="93" customWidth="1"/>
    <col min="2586" max="2812" width="9" style="93"/>
    <col min="2813" max="2813" width="9.375" style="93" customWidth="1"/>
    <col min="2814" max="2824" width="4.875" style="93" customWidth="1"/>
    <col min="2825" max="2827" width="6.875" style="93" customWidth="1"/>
    <col min="2828" max="2831" width="5.125" style="93" customWidth="1"/>
    <col min="2832" max="2832" width="5.75" style="93" customWidth="1"/>
    <col min="2833" max="2834" width="5.5" style="93" customWidth="1"/>
    <col min="2835" max="2835" width="6.125" style="93" customWidth="1"/>
    <col min="2836" max="2838" width="5.25" style="93" customWidth="1"/>
    <col min="2839" max="2839" width="4.125" style="93" customWidth="1"/>
    <col min="2840" max="2841" width="5.5" style="93" customWidth="1"/>
    <col min="2842" max="3068" width="9" style="93"/>
    <col min="3069" max="3069" width="9.375" style="93" customWidth="1"/>
    <col min="3070" max="3080" width="4.875" style="93" customWidth="1"/>
    <col min="3081" max="3083" width="6.875" style="93" customWidth="1"/>
    <col min="3084" max="3087" width="5.125" style="93" customWidth="1"/>
    <col min="3088" max="3088" width="5.75" style="93" customWidth="1"/>
    <col min="3089" max="3090" width="5.5" style="93" customWidth="1"/>
    <col min="3091" max="3091" width="6.125" style="93" customWidth="1"/>
    <col min="3092" max="3094" width="5.25" style="93" customWidth="1"/>
    <col min="3095" max="3095" width="4.125" style="93" customWidth="1"/>
    <col min="3096" max="3097" width="5.5" style="93" customWidth="1"/>
    <col min="3098" max="3324" width="9" style="93"/>
    <col min="3325" max="3325" width="9.375" style="93" customWidth="1"/>
    <col min="3326" max="3336" width="4.875" style="93" customWidth="1"/>
    <col min="3337" max="3339" width="6.875" style="93" customWidth="1"/>
    <col min="3340" max="3343" width="5.125" style="93" customWidth="1"/>
    <col min="3344" max="3344" width="5.75" style="93" customWidth="1"/>
    <col min="3345" max="3346" width="5.5" style="93" customWidth="1"/>
    <col min="3347" max="3347" width="6.125" style="93" customWidth="1"/>
    <col min="3348" max="3350" width="5.25" style="93" customWidth="1"/>
    <col min="3351" max="3351" width="4.125" style="93" customWidth="1"/>
    <col min="3352" max="3353" width="5.5" style="93" customWidth="1"/>
    <col min="3354" max="3580" width="9" style="93"/>
    <col min="3581" max="3581" width="9.375" style="93" customWidth="1"/>
    <col min="3582" max="3592" width="4.875" style="93" customWidth="1"/>
    <col min="3593" max="3595" width="6.875" style="93" customWidth="1"/>
    <col min="3596" max="3599" width="5.125" style="93" customWidth="1"/>
    <col min="3600" max="3600" width="5.75" style="93" customWidth="1"/>
    <col min="3601" max="3602" width="5.5" style="93" customWidth="1"/>
    <col min="3603" max="3603" width="6.125" style="93" customWidth="1"/>
    <col min="3604" max="3606" width="5.25" style="93" customWidth="1"/>
    <col min="3607" max="3607" width="4.125" style="93" customWidth="1"/>
    <col min="3608" max="3609" width="5.5" style="93" customWidth="1"/>
    <col min="3610" max="3836" width="9" style="93"/>
    <col min="3837" max="3837" width="9.375" style="93" customWidth="1"/>
    <col min="3838" max="3848" width="4.875" style="93" customWidth="1"/>
    <col min="3849" max="3851" width="6.875" style="93" customWidth="1"/>
    <col min="3852" max="3855" width="5.125" style="93" customWidth="1"/>
    <col min="3856" max="3856" width="5.75" style="93" customWidth="1"/>
    <col min="3857" max="3858" width="5.5" style="93" customWidth="1"/>
    <col min="3859" max="3859" width="6.125" style="93" customWidth="1"/>
    <col min="3860" max="3862" width="5.25" style="93" customWidth="1"/>
    <col min="3863" max="3863" width="4.125" style="93" customWidth="1"/>
    <col min="3864" max="3865" width="5.5" style="93" customWidth="1"/>
    <col min="3866" max="4092" width="9" style="93"/>
    <col min="4093" max="4093" width="9.375" style="93" customWidth="1"/>
    <col min="4094" max="4104" width="4.875" style="93" customWidth="1"/>
    <col min="4105" max="4107" width="6.875" style="93" customWidth="1"/>
    <col min="4108" max="4111" width="5.125" style="93" customWidth="1"/>
    <col min="4112" max="4112" width="5.75" style="93" customWidth="1"/>
    <col min="4113" max="4114" width="5.5" style="93" customWidth="1"/>
    <col min="4115" max="4115" width="6.125" style="93" customWidth="1"/>
    <col min="4116" max="4118" width="5.25" style="93" customWidth="1"/>
    <col min="4119" max="4119" width="4.125" style="93" customWidth="1"/>
    <col min="4120" max="4121" width="5.5" style="93" customWidth="1"/>
    <col min="4122" max="4348" width="9" style="93"/>
    <col min="4349" max="4349" width="9.375" style="93" customWidth="1"/>
    <col min="4350" max="4360" width="4.875" style="93" customWidth="1"/>
    <col min="4361" max="4363" width="6.875" style="93" customWidth="1"/>
    <col min="4364" max="4367" width="5.125" style="93" customWidth="1"/>
    <col min="4368" max="4368" width="5.75" style="93" customWidth="1"/>
    <col min="4369" max="4370" width="5.5" style="93" customWidth="1"/>
    <col min="4371" max="4371" width="6.125" style="93" customWidth="1"/>
    <col min="4372" max="4374" width="5.25" style="93" customWidth="1"/>
    <col min="4375" max="4375" width="4.125" style="93" customWidth="1"/>
    <col min="4376" max="4377" width="5.5" style="93" customWidth="1"/>
    <col min="4378" max="4604" width="9" style="93"/>
    <col min="4605" max="4605" width="9.375" style="93" customWidth="1"/>
    <col min="4606" max="4616" width="4.875" style="93" customWidth="1"/>
    <col min="4617" max="4619" width="6.875" style="93" customWidth="1"/>
    <col min="4620" max="4623" width="5.125" style="93" customWidth="1"/>
    <col min="4624" max="4624" width="5.75" style="93" customWidth="1"/>
    <col min="4625" max="4626" width="5.5" style="93" customWidth="1"/>
    <col min="4627" max="4627" width="6.125" style="93" customWidth="1"/>
    <col min="4628" max="4630" width="5.25" style="93" customWidth="1"/>
    <col min="4631" max="4631" width="4.125" style="93" customWidth="1"/>
    <col min="4632" max="4633" width="5.5" style="93" customWidth="1"/>
    <col min="4634" max="4860" width="9" style="93"/>
    <col min="4861" max="4861" width="9.375" style="93" customWidth="1"/>
    <col min="4862" max="4872" width="4.875" style="93" customWidth="1"/>
    <col min="4873" max="4875" width="6.875" style="93" customWidth="1"/>
    <col min="4876" max="4879" width="5.125" style="93" customWidth="1"/>
    <col min="4880" max="4880" width="5.75" style="93" customWidth="1"/>
    <col min="4881" max="4882" width="5.5" style="93" customWidth="1"/>
    <col min="4883" max="4883" width="6.125" style="93" customWidth="1"/>
    <col min="4884" max="4886" width="5.25" style="93" customWidth="1"/>
    <col min="4887" max="4887" width="4.125" style="93" customWidth="1"/>
    <col min="4888" max="4889" width="5.5" style="93" customWidth="1"/>
    <col min="4890" max="5116" width="9" style="93"/>
    <col min="5117" max="5117" width="9.375" style="93" customWidth="1"/>
    <col min="5118" max="5128" width="4.875" style="93" customWidth="1"/>
    <col min="5129" max="5131" width="6.875" style="93" customWidth="1"/>
    <col min="5132" max="5135" width="5.125" style="93" customWidth="1"/>
    <col min="5136" max="5136" width="5.75" style="93" customWidth="1"/>
    <col min="5137" max="5138" width="5.5" style="93" customWidth="1"/>
    <col min="5139" max="5139" width="6.125" style="93" customWidth="1"/>
    <col min="5140" max="5142" width="5.25" style="93" customWidth="1"/>
    <col min="5143" max="5143" width="4.125" style="93" customWidth="1"/>
    <col min="5144" max="5145" width="5.5" style="93" customWidth="1"/>
    <col min="5146" max="5372" width="9" style="93"/>
    <col min="5373" max="5373" width="9.375" style="93" customWidth="1"/>
    <col min="5374" max="5384" width="4.875" style="93" customWidth="1"/>
    <col min="5385" max="5387" width="6.875" style="93" customWidth="1"/>
    <col min="5388" max="5391" width="5.125" style="93" customWidth="1"/>
    <col min="5392" max="5392" width="5.75" style="93" customWidth="1"/>
    <col min="5393" max="5394" width="5.5" style="93" customWidth="1"/>
    <col min="5395" max="5395" width="6.125" style="93" customWidth="1"/>
    <col min="5396" max="5398" width="5.25" style="93" customWidth="1"/>
    <col min="5399" max="5399" width="4.125" style="93" customWidth="1"/>
    <col min="5400" max="5401" width="5.5" style="93" customWidth="1"/>
    <col min="5402" max="5628" width="9" style="93"/>
    <col min="5629" max="5629" width="9.375" style="93" customWidth="1"/>
    <col min="5630" max="5640" width="4.875" style="93" customWidth="1"/>
    <col min="5641" max="5643" width="6.875" style="93" customWidth="1"/>
    <col min="5644" max="5647" width="5.125" style="93" customWidth="1"/>
    <col min="5648" max="5648" width="5.75" style="93" customWidth="1"/>
    <col min="5649" max="5650" width="5.5" style="93" customWidth="1"/>
    <col min="5651" max="5651" width="6.125" style="93" customWidth="1"/>
    <col min="5652" max="5654" width="5.25" style="93" customWidth="1"/>
    <col min="5655" max="5655" width="4.125" style="93" customWidth="1"/>
    <col min="5656" max="5657" width="5.5" style="93" customWidth="1"/>
    <col min="5658" max="5884" width="9" style="93"/>
    <col min="5885" max="5885" width="9.375" style="93" customWidth="1"/>
    <col min="5886" max="5896" width="4.875" style="93" customWidth="1"/>
    <col min="5897" max="5899" width="6.875" style="93" customWidth="1"/>
    <col min="5900" max="5903" width="5.125" style="93" customWidth="1"/>
    <col min="5904" max="5904" width="5.75" style="93" customWidth="1"/>
    <col min="5905" max="5906" width="5.5" style="93" customWidth="1"/>
    <col min="5907" max="5907" width="6.125" style="93" customWidth="1"/>
    <col min="5908" max="5910" width="5.25" style="93" customWidth="1"/>
    <col min="5911" max="5911" width="4.125" style="93" customWidth="1"/>
    <col min="5912" max="5913" width="5.5" style="93" customWidth="1"/>
    <col min="5914" max="6140" width="9" style="93"/>
    <col min="6141" max="6141" width="9.375" style="93" customWidth="1"/>
    <col min="6142" max="6152" width="4.875" style="93" customWidth="1"/>
    <col min="6153" max="6155" width="6.875" style="93" customWidth="1"/>
    <col min="6156" max="6159" width="5.125" style="93" customWidth="1"/>
    <col min="6160" max="6160" width="5.75" style="93" customWidth="1"/>
    <col min="6161" max="6162" width="5.5" style="93" customWidth="1"/>
    <col min="6163" max="6163" width="6.125" style="93" customWidth="1"/>
    <col min="6164" max="6166" width="5.25" style="93" customWidth="1"/>
    <col min="6167" max="6167" width="4.125" style="93" customWidth="1"/>
    <col min="6168" max="6169" width="5.5" style="93" customWidth="1"/>
    <col min="6170" max="6396" width="9" style="93"/>
    <col min="6397" max="6397" width="9.375" style="93" customWidth="1"/>
    <col min="6398" max="6408" width="4.875" style="93" customWidth="1"/>
    <col min="6409" max="6411" width="6.875" style="93" customWidth="1"/>
    <col min="6412" max="6415" width="5.125" style="93" customWidth="1"/>
    <col min="6416" max="6416" width="5.75" style="93" customWidth="1"/>
    <col min="6417" max="6418" width="5.5" style="93" customWidth="1"/>
    <col min="6419" max="6419" width="6.125" style="93" customWidth="1"/>
    <col min="6420" max="6422" width="5.25" style="93" customWidth="1"/>
    <col min="6423" max="6423" width="4.125" style="93" customWidth="1"/>
    <col min="6424" max="6425" width="5.5" style="93" customWidth="1"/>
    <col min="6426" max="6652" width="9" style="93"/>
    <col min="6653" max="6653" width="9.375" style="93" customWidth="1"/>
    <col min="6654" max="6664" width="4.875" style="93" customWidth="1"/>
    <col min="6665" max="6667" width="6.875" style="93" customWidth="1"/>
    <col min="6668" max="6671" width="5.125" style="93" customWidth="1"/>
    <col min="6672" max="6672" width="5.75" style="93" customWidth="1"/>
    <col min="6673" max="6674" width="5.5" style="93" customWidth="1"/>
    <col min="6675" max="6675" width="6.125" style="93" customWidth="1"/>
    <col min="6676" max="6678" width="5.25" style="93" customWidth="1"/>
    <col min="6679" max="6679" width="4.125" style="93" customWidth="1"/>
    <col min="6680" max="6681" width="5.5" style="93" customWidth="1"/>
    <col min="6682" max="6908" width="9" style="93"/>
    <col min="6909" max="6909" width="9.375" style="93" customWidth="1"/>
    <col min="6910" max="6920" width="4.875" style="93" customWidth="1"/>
    <col min="6921" max="6923" width="6.875" style="93" customWidth="1"/>
    <col min="6924" max="6927" width="5.125" style="93" customWidth="1"/>
    <col min="6928" max="6928" width="5.75" style="93" customWidth="1"/>
    <col min="6929" max="6930" width="5.5" style="93" customWidth="1"/>
    <col min="6931" max="6931" width="6.125" style="93" customWidth="1"/>
    <col min="6932" max="6934" width="5.25" style="93" customWidth="1"/>
    <col min="6935" max="6935" width="4.125" style="93" customWidth="1"/>
    <col min="6936" max="6937" width="5.5" style="93" customWidth="1"/>
    <col min="6938" max="7164" width="9" style="93"/>
    <col min="7165" max="7165" width="9.375" style="93" customWidth="1"/>
    <col min="7166" max="7176" width="4.875" style="93" customWidth="1"/>
    <col min="7177" max="7179" width="6.875" style="93" customWidth="1"/>
    <col min="7180" max="7183" width="5.125" style="93" customWidth="1"/>
    <col min="7184" max="7184" width="5.75" style="93" customWidth="1"/>
    <col min="7185" max="7186" width="5.5" style="93" customWidth="1"/>
    <col min="7187" max="7187" width="6.125" style="93" customWidth="1"/>
    <col min="7188" max="7190" width="5.25" style="93" customWidth="1"/>
    <col min="7191" max="7191" width="4.125" style="93" customWidth="1"/>
    <col min="7192" max="7193" width="5.5" style="93" customWidth="1"/>
    <col min="7194" max="7420" width="9" style="93"/>
    <col min="7421" max="7421" width="9.375" style="93" customWidth="1"/>
    <col min="7422" max="7432" width="4.875" style="93" customWidth="1"/>
    <col min="7433" max="7435" width="6.875" style="93" customWidth="1"/>
    <col min="7436" max="7439" width="5.125" style="93" customWidth="1"/>
    <col min="7440" max="7440" width="5.75" style="93" customWidth="1"/>
    <col min="7441" max="7442" width="5.5" style="93" customWidth="1"/>
    <col min="7443" max="7443" width="6.125" style="93" customWidth="1"/>
    <col min="7444" max="7446" width="5.25" style="93" customWidth="1"/>
    <col min="7447" max="7447" width="4.125" style="93" customWidth="1"/>
    <col min="7448" max="7449" width="5.5" style="93" customWidth="1"/>
    <col min="7450" max="7676" width="9" style="93"/>
    <col min="7677" max="7677" width="9.375" style="93" customWidth="1"/>
    <col min="7678" max="7688" width="4.875" style="93" customWidth="1"/>
    <col min="7689" max="7691" width="6.875" style="93" customWidth="1"/>
    <col min="7692" max="7695" width="5.125" style="93" customWidth="1"/>
    <col min="7696" max="7696" width="5.75" style="93" customWidth="1"/>
    <col min="7697" max="7698" width="5.5" style="93" customWidth="1"/>
    <col min="7699" max="7699" width="6.125" style="93" customWidth="1"/>
    <col min="7700" max="7702" width="5.25" style="93" customWidth="1"/>
    <col min="7703" max="7703" width="4.125" style="93" customWidth="1"/>
    <col min="7704" max="7705" width="5.5" style="93" customWidth="1"/>
    <col min="7706" max="7932" width="9" style="93"/>
    <col min="7933" max="7933" width="9.375" style="93" customWidth="1"/>
    <col min="7934" max="7944" width="4.875" style="93" customWidth="1"/>
    <col min="7945" max="7947" width="6.875" style="93" customWidth="1"/>
    <col min="7948" max="7951" width="5.125" style="93" customWidth="1"/>
    <col min="7952" max="7952" width="5.75" style="93" customWidth="1"/>
    <col min="7953" max="7954" width="5.5" style="93" customWidth="1"/>
    <col min="7955" max="7955" width="6.125" style="93" customWidth="1"/>
    <col min="7956" max="7958" width="5.25" style="93" customWidth="1"/>
    <col min="7959" max="7959" width="4.125" style="93" customWidth="1"/>
    <col min="7960" max="7961" width="5.5" style="93" customWidth="1"/>
    <col min="7962" max="8188" width="9" style="93"/>
    <col min="8189" max="8189" width="9.375" style="93" customWidth="1"/>
    <col min="8190" max="8200" width="4.875" style="93" customWidth="1"/>
    <col min="8201" max="8203" width="6.875" style="93" customWidth="1"/>
    <col min="8204" max="8207" width="5.125" style="93" customWidth="1"/>
    <col min="8208" max="8208" width="5.75" style="93" customWidth="1"/>
    <col min="8209" max="8210" width="5.5" style="93" customWidth="1"/>
    <col min="8211" max="8211" width="6.125" style="93" customWidth="1"/>
    <col min="8212" max="8214" width="5.25" style="93" customWidth="1"/>
    <col min="8215" max="8215" width="4.125" style="93" customWidth="1"/>
    <col min="8216" max="8217" width="5.5" style="93" customWidth="1"/>
    <col min="8218" max="8444" width="9" style="93"/>
    <col min="8445" max="8445" width="9.375" style="93" customWidth="1"/>
    <col min="8446" max="8456" width="4.875" style="93" customWidth="1"/>
    <col min="8457" max="8459" width="6.875" style="93" customWidth="1"/>
    <col min="8460" max="8463" width="5.125" style="93" customWidth="1"/>
    <col min="8464" max="8464" width="5.75" style="93" customWidth="1"/>
    <col min="8465" max="8466" width="5.5" style="93" customWidth="1"/>
    <col min="8467" max="8467" width="6.125" style="93" customWidth="1"/>
    <col min="8468" max="8470" width="5.25" style="93" customWidth="1"/>
    <col min="8471" max="8471" width="4.125" style="93" customWidth="1"/>
    <col min="8472" max="8473" width="5.5" style="93" customWidth="1"/>
    <col min="8474" max="8700" width="9" style="93"/>
    <col min="8701" max="8701" width="9.375" style="93" customWidth="1"/>
    <col min="8702" max="8712" width="4.875" style="93" customWidth="1"/>
    <col min="8713" max="8715" width="6.875" style="93" customWidth="1"/>
    <col min="8716" max="8719" width="5.125" style="93" customWidth="1"/>
    <col min="8720" max="8720" width="5.75" style="93" customWidth="1"/>
    <col min="8721" max="8722" width="5.5" style="93" customWidth="1"/>
    <col min="8723" max="8723" width="6.125" style="93" customWidth="1"/>
    <col min="8724" max="8726" width="5.25" style="93" customWidth="1"/>
    <col min="8727" max="8727" width="4.125" style="93" customWidth="1"/>
    <col min="8728" max="8729" width="5.5" style="93" customWidth="1"/>
    <col min="8730" max="8956" width="9" style="93"/>
    <col min="8957" max="8957" width="9.375" style="93" customWidth="1"/>
    <col min="8958" max="8968" width="4.875" style="93" customWidth="1"/>
    <col min="8969" max="8971" width="6.875" style="93" customWidth="1"/>
    <col min="8972" max="8975" width="5.125" style="93" customWidth="1"/>
    <col min="8976" max="8976" width="5.75" style="93" customWidth="1"/>
    <col min="8977" max="8978" width="5.5" style="93" customWidth="1"/>
    <col min="8979" max="8979" width="6.125" style="93" customWidth="1"/>
    <col min="8980" max="8982" width="5.25" style="93" customWidth="1"/>
    <col min="8983" max="8983" width="4.125" style="93" customWidth="1"/>
    <col min="8984" max="8985" width="5.5" style="93" customWidth="1"/>
    <col min="8986" max="9212" width="9" style="93"/>
    <col min="9213" max="9213" width="9.375" style="93" customWidth="1"/>
    <col min="9214" max="9224" width="4.875" style="93" customWidth="1"/>
    <col min="9225" max="9227" width="6.875" style="93" customWidth="1"/>
    <col min="9228" max="9231" width="5.125" style="93" customWidth="1"/>
    <col min="9232" max="9232" width="5.75" style="93" customWidth="1"/>
    <col min="9233" max="9234" width="5.5" style="93" customWidth="1"/>
    <col min="9235" max="9235" width="6.125" style="93" customWidth="1"/>
    <col min="9236" max="9238" width="5.25" style="93" customWidth="1"/>
    <col min="9239" max="9239" width="4.125" style="93" customWidth="1"/>
    <col min="9240" max="9241" width="5.5" style="93" customWidth="1"/>
    <col min="9242" max="9468" width="9" style="93"/>
    <col min="9469" max="9469" width="9.375" style="93" customWidth="1"/>
    <col min="9470" max="9480" width="4.875" style="93" customWidth="1"/>
    <col min="9481" max="9483" width="6.875" style="93" customWidth="1"/>
    <col min="9484" max="9487" width="5.125" style="93" customWidth="1"/>
    <col min="9488" max="9488" width="5.75" style="93" customWidth="1"/>
    <col min="9489" max="9490" width="5.5" style="93" customWidth="1"/>
    <col min="9491" max="9491" width="6.125" style="93" customWidth="1"/>
    <col min="9492" max="9494" width="5.25" style="93" customWidth="1"/>
    <col min="9495" max="9495" width="4.125" style="93" customWidth="1"/>
    <col min="9496" max="9497" width="5.5" style="93" customWidth="1"/>
    <col min="9498" max="9724" width="9" style="93"/>
    <col min="9725" max="9725" width="9.375" style="93" customWidth="1"/>
    <col min="9726" max="9736" width="4.875" style="93" customWidth="1"/>
    <col min="9737" max="9739" width="6.875" style="93" customWidth="1"/>
    <col min="9740" max="9743" width="5.125" style="93" customWidth="1"/>
    <col min="9744" max="9744" width="5.75" style="93" customWidth="1"/>
    <col min="9745" max="9746" width="5.5" style="93" customWidth="1"/>
    <col min="9747" max="9747" width="6.125" style="93" customWidth="1"/>
    <col min="9748" max="9750" width="5.25" style="93" customWidth="1"/>
    <col min="9751" max="9751" width="4.125" style="93" customWidth="1"/>
    <col min="9752" max="9753" width="5.5" style="93" customWidth="1"/>
    <col min="9754" max="9980" width="9" style="93"/>
    <col min="9981" max="9981" width="9.375" style="93" customWidth="1"/>
    <col min="9982" max="9992" width="4.875" style="93" customWidth="1"/>
    <col min="9993" max="9995" width="6.875" style="93" customWidth="1"/>
    <col min="9996" max="9999" width="5.125" style="93" customWidth="1"/>
    <col min="10000" max="10000" width="5.75" style="93" customWidth="1"/>
    <col min="10001" max="10002" width="5.5" style="93" customWidth="1"/>
    <col min="10003" max="10003" width="6.125" style="93" customWidth="1"/>
    <col min="10004" max="10006" width="5.25" style="93" customWidth="1"/>
    <col min="10007" max="10007" width="4.125" style="93" customWidth="1"/>
    <col min="10008" max="10009" width="5.5" style="93" customWidth="1"/>
    <col min="10010" max="10236" width="9" style="93"/>
    <col min="10237" max="10237" width="9.375" style="93" customWidth="1"/>
    <col min="10238" max="10248" width="4.875" style="93" customWidth="1"/>
    <col min="10249" max="10251" width="6.875" style="93" customWidth="1"/>
    <col min="10252" max="10255" width="5.125" style="93" customWidth="1"/>
    <col min="10256" max="10256" width="5.75" style="93" customWidth="1"/>
    <col min="10257" max="10258" width="5.5" style="93" customWidth="1"/>
    <col min="10259" max="10259" width="6.125" style="93" customWidth="1"/>
    <col min="10260" max="10262" width="5.25" style="93" customWidth="1"/>
    <col min="10263" max="10263" width="4.125" style="93" customWidth="1"/>
    <col min="10264" max="10265" width="5.5" style="93" customWidth="1"/>
    <col min="10266" max="10492" width="9" style="93"/>
    <col min="10493" max="10493" width="9.375" style="93" customWidth="1"/>
    <col min="10494" max="10504" width="4.875" style="93" customWidth="1"/>
    <col min="10505" max="10507" width="6.875" style="93" customWidth="1"/>
    <col min="10508" max="10511" width="5.125" style="93" customWidth="1"/>
    <col min="10512" max="10512" width="5.75" style="93" customWidth="1"/>
    <col min="10513" max="10514" width="5.5" style="93" customWidth="1"/>
    <col min="10515" max="10515" width="6.125" style="93" customWidth="1"/>
    <col min="10516" max="10518" width="5.25" style="93" customWidth="1"/>
    <col min="10519" max="10519" width="4.125" style="93" customWidth="1"/>
    <col min="10520" max="10521" width="5.5" style="93" customWidth="1"/>
    <col min="10522" max="10748" width="9" style="93"/>
    <col min="10749" max="10749" width="9.375" style="93" customWidth="1"/>
    <col min="10750" max="10760" width="4.875" style="93" customWidth="1"/>
    <col min="10761" max="10763" width="6.875" style="93" customWidth="1"/>
    <col min="10764" max="10767" width="5.125" style="93" customWidth="1"/>
    <col min="10768" max="10768" width="5.75" style="93" customWidth="1"/>
    <col min="10769" max="10770" width="5.5" style="93" customWidth="1"/>
    <col min="10771" max="10771" width="6.125" style="93" customWidth="1"/>
    <col min="10772" max="10774" width="5.25" style="93" customWidth="1"/>
    <col min="10775" max="10775" width="4.125" style="93" customWidth="1"/>
    <col min="10776" max="10777" width="5.5" style="93" customWidth="1"/>
    <col min="10778" max="11004" width="9" style="93"/>
    <col min="11005" max="11005" width="9.375" style="93" customWidth="1"/>
    <col min="11006" max="11016" width="4.875" style="93" customWidth="1"/>
    <col min="11017" max="11019" width="6.875" style="93" customWidth="1"/>
    <col min="11020" max="11023" width="5.125" style="93" customWidth="1"/>
    <col min="11024" max="11024" width="5.75" style="93" customWidth="1"/>
    <col min="11025" max="11026" width="5.5" style="93" customWidth="1"/>
    <col min="11027" max="11027" width="6.125" style="93" customWidth="1"/>
    <col min="11028" max="11030" width="5.25" style="93" customWidth="1"/>
    <col min="11031" max="11031" width="4.125" style="93" customWidth="1"/>
    <col min="11032" max="11033" width="5.5" style="93" customWidth="1"/>
    <col min="11034" max="11260" width="9" style="93"/>
    <col min="11261" max="11261" width="9.375" style="93" customWidth="1"/>
    <col min="11262" max="11272" width="4.875" style="93" customWidth="1"/>
    <col min="11273" max="11275" width="6.875" style="93" customWidth="1"/>
    <col min="11276" max="11279" width="5.125" style="93" customWidth="1"/>
    <col min="11280" max="11280" width="5.75" style="93" customWidth="1"/>
    <col min="11281" max="11282" width="5.5" style="93" customWidth="1"/>
    <col min="11283" max="11283" width="6.125" style="93" customWidth="1"/>
    <col min="11284" max="11286" width="5.25" style="93" customWidth="1"/>
    <col min="11287" max="11287" width="4.125" style="93" customWidth="1"/>
    <col min="11288" max="11289" width="5.5" style="93" customWidth="1"/>
    <col min="11290" max="11516" width="9" style="93"/>
    <col min="11517" max="11517" width="9.375" style="93" customWidth="1"/>
    <col min="11518" max="11528" width="4.875" style="93" customWidth="1"/>
    <col min="11529" max="11531" width="6.875" style="93" customWidth="1"/>
    <col min="11532" max="11535" width="5.125" style="93" customWidth="1"/>
    <col min="11536" max="11536" width="5.75" style="93" customWidth="1"/>
    <col min="11537" max="11538" width="5.5" style="93" customWidth="1"/>
    <col min="11539" max="11539" width="6.125" style="93" customWidth="1"/>
    <col min="11540" max="11542" width="5.25" style="93" customWidth="1"/>
    <col min="11543" max="11543" width="4.125" style="93" customWidth="1"/>
    <col min="11544" max="11545" width="5.5" style="93" customWidth="1"/>
    <col min="11546" max="11772" width="9" style="93"/>
    <col min="11773" max="11773" width="9.375" style="93" customWidth="1"/>
    <col min="11774" max="11784" width="4.875" style="93" customWidth="1"/>
    <col min="11785" max="11787" width="6.875" style="93" customWidth="1"/>
    <col min="11788" max="11791" width="5.125" style="93" customWidth="1"/>
    <col min="11792" max="11792" width="5.75" style="93" customWidth="1"/>
    <col min="11793" max="11794" width="5.5" style="93" customWidth="1"/>
    <col min="11795" max="11795" width="6.125" style="93" customWidth="1"/>
    <col min="11796" max="11798" width="5.25" style="93" customWidth="1"/>
    <col min="11799" max="11799" width="4.125" style="93" customWidth="1"/>
    <col min="11800" max="11801" width="5.5" style="93" customWidth="1"/>
    <col min="11802" max="12028" width="9" style="93"/>
    <col min="12029" max="12029" width="9.375" style="93" customWidth="1"/>
    <col min="12030" max="12040" width="4.875" style="93" customWidth="1"/>
    <col min="12041" max="12043" width="6.875" style="93" customWidth="1"/>
    <col min="12044" max="12047" width="5.125" style="93" customWidth="1"/>
    <col min="12048" max="12048" width="5.75" style="93" customWidth="1"/>
    <col min="12049" max="12050" width="5.5" style="93" customWidth="1"/>
    <col min="12051" max="12051" width="6.125" style="93" customWidth="1"/>
    <col min="12052" max="12054" width="5.25" style="93" customWidth="1"/>
    <col min="12055" max="12055" width="4.125" style="93" customWidth="1"/>
    <col min="12056" max="12057" width="5.5" style="93" customWidth="1"/>
    <col min="12058" max="12284" width="9" style="93"/>
    <col min="12285" max="12285" width="9.375" style="93" customWidth="1"/>
    <col min="12286" max="12296" width="4.875" style="93" customWidth="1"/>
    <col min="12297" max="12299" width="6.875" style="93" customWidth="1"/>
    <col min="12300" max="12303" width="5.125" style="93" customWidth="1"/>
    <col min="12304" max="12304" width="5.75" style="93" customWidth="1"/>
    <col min="12305" max="12306" width="5.5" style="93" customWidth="1"/>
    <col min="12307" max="12307" width="6.125" style="93" customWidth="1"/>
    <col min="12308" max="12310" width="5.25" style="93" customWidth="1"/>
    <col min="12311" max="12311" width="4.125" style="93" customWidth="1"/>
    <col min="12312" max="12313" width="5.5" style="93" customWidth="1"/>
    <col min="12314" max="12540" width="9" style="93"/>
    <col min="12541" max="12541" width="9.375" style="93" customWidth="1"/>
    <col min="12542" max="12552" width="4.875" style="93" customWidth="1"/>
    <col min="12553" max="12555" width="6.875" style="93" customWidth="1"/>
    <col min="12556" max="12559" width="5.125" style="93" customWidth="1"/>
    <col min="12560" max="12560" width="5.75" style="93" customWidth="1"/>
    <col min="12561" max="12562" width="5.5" style="93" customWidth="1"/>
    <col min="12563" max="12563" width="6.125" style="93" customWidth="1"/>
    <col min="12564" max="12566" width="5.25" style="93" customWidth="1"/>
    <col min="12567" max="12567" width="4.125" style="93" customWidth="1"/>
    <col min="12568" max="12569" width="5.5" style="93" customWidth="1"/>
    <col min="12570" max="12796" width="9" style="93"/>
    <col min="12797" max="12797" width="9.375" style="93" customWidth="1"/>
    <col min="12798" max="12808" width="4.875" style="93" customWidth="1"/>
    <col min="12809" max="12811" width="6.875" style="93" customWidth="1"/>
    <col min="12812" max="12815" width="5.125" style="93" customWidth="1"/>
    <col min="12816" max="12816" width="5.75" style="93" customWidth="1"/>
    <col min="12817" max="12818" width="5.5" style="93" customWidth="1"/>
    <col min="12819" max="12819" width="6.125" style="93" customWidth="1"/>
    <col min="12820" max="12822" width="5.25" style="93" customWidth="1"/>
    <col min="12823" max="12823" width="4.125" style="93" customWidth="1"/>
    <col min="12824" max="12825" width="5.5" style="93" customWidth="1"/>
    <col min="12826" max="13052" width="9" style="93"/>
    <col min="13053" max="13053" width="9.375" style="93" customWidth="1"/>
    <col min="13054" max="13064" width="4.875" style="93" customWidth="1"/>
    <col min="13065" max="13067" width="6.875" style="93" customWidth="1"/>
    <col min="13068" max="13071" width="5.125" style="93" customWidth="1"/>
    <col min="13072" max="13072" width="5.75" style="93" customWidth="1"/>
    <col min="13073" max="13074" width="5.5" style="93" customWidth="1"/>
    <col min="13075" max="13075" width="6.125" style="93" customWidth="1"/>
    <col min="13076" max="13078" width="5.25" style="93" customWidth="1"/>
    <col min="13079" max="13079" width="4.125" style="93" customWidth="1"/>
    <col min="13080" max="13081" width="5.5" style="93" customWidth="1"/>
    <col min="13082" max="13308" width="9" style="93"/>
    <col min="13309" max="13309" width="9.375" style="93" customWidth="1"/>
    <col min="13310" max="13320" width="4.875" style="93" customWidth="1"/>
    <col min="13321" max="13323" width="6.875" style="93" customWidth="1"/>
    <col min="13324" max="13327" width="5.125" style="93" customWidth="1"/>
    <col min="13328" max="13328" width="5.75" style="93" customWidth="1"/>
    <col min="13329" max="13330" width="5.5" style="93" customWidth="1"/>
    <col min="13331" max="13331" width="6.125" style="93" customWidth="1"/>
    <col min="13332" max="13334" width="5.25" style="93" customWidth="1"/>
    <col min="13335" max="13335" width="4.125" style="93" customWidth="1"/>
    <col min="13336" max="13337" width="5.5" style="93" customWidth="1"/>
    <col min="13338" max="13564" width="9" style="93"/>
    <col min="13565" max="13565" width="9.375" style="93" customWidth="1"/>
    <col min="13566" max="13576" width="4.875" style="93" customWidth="1"/>
    <col min="13577" max="13579" width="6.875" style="93" customWidth="1"/>
    <col min="13580" max="13583" width="5.125" style="93" customWidth="1"/>
    <col min="13584" max="13584" width="5.75" style="93" customWidth="1"/>
    <col min="13585" max="13586" width="5.5" style="93" customWidth="1"/>
    <col min="13587" max="13587" width="6.125" style="93" customWidth="1"/>
    <col min="13588" max="13590" width="5.25" style="93" customWidth="1"/>
    <col min="13591" max="13591" width="4.125" style="93" customWidth="1"/>
    <col min="13592" max="13593" width="5.5" style="93" customWidth="1"/>
    <col min="13594" max="13820" width="9" style="93"/>
    <col min="13821" max="13821" width="9.375" style="93" customWidth="1"/>
    <col min="13822" max="13832" width="4.875" style="93" customWidth="1"/>
    <col min="13833" max="13835" width="6.875" style="93" customWidth="1"/>
    <col min="13836" max="13839" width="5.125" style="93" customWidth="1"/>
    <col min="13840" max="13840" width="5.75" style="93" customWidth="1"/>
    <col min="13841" max="13842" width="5.5" style="93" customWidth="1"/>
    <col min="13843" max="13843" width="6.125" style="93" customWidth="1"/>
    <col min="13844" max="13846" width="5.25" style="93" customWidth="1"/>
    <col min="13847" max="13847" width="4.125" style="93" customWidth="1"/>
    <col min="13848" max="13849" width="5.5" style="93" customWidth="1"/>
    <col min="13850" max="14076" width="9" style="93"/>
    <col min="14077" max="14077" width="9.375" style="93" customWidth="1"/>
    <col min="14078" max="14088" width="4.875" style="93" customWidth="1"/>
    <col min="14089" max="14091" width="6.875" style="93" customWidth="1"/>
    <col min="14092" max="14095" width="5.125" style="93" customWidth="1"/>
    <col min="14096" max="14096" width="5.75" style="93" customWidth="1"/>
    <col min="14097" max="14098" width="5.5" style="93" customWidth="1"/>
    <col min="14099" max="14099" width="6.125" style="93" customWidth="1"/>
    <col min="14100" max="14102" width="5.25" style="93" customWidth="1"/>
    <col min="14103" max="14103" width="4.125" style="93" customWidth="1"/>
    <col min="14104" max="14105" width="5.5" style="93" customWidth="1"/>
    <col min="14106" max="14332" width="9" style="93"/>
    <col min="14333" max="14333" width="9.375" style="93" customWidth="1"/>
    <col min="14334" max="14344" width="4.875" style="93" customWidth="1"/>
    <col min="14345" max="14347" width="6.875" style="93" customWidth="1"/>
    <col min="14348" max="14351" width="5.125" style="93" customWidth="1"/>
    <col min="14352" max="14352" width="5.75" style="93" customWidth="1"/>
    <col min="14353" max="14354" width="5.5" style="93" customWidth="1"/>
    <col min="14355" max="14355" width="6.125" style="93" customWidth="1"/>
    <col min="14356" max="14358" width="5.25" style="93" customWidth="1"/>
    <col min="14359" max="14359" width="4.125" style="93" customWidth="1"/>
    <col min="14360" max="14361" width="5.5" style="93" customWidth="1"/>
    <col min="14362" max="14588" width="9" style="93"/>
    <col min="14589" max="14589" width="9.375" style="93" customWidth="1"/>
    <col min="14590" max="14600" width="4.875" style="93" customWidth="1"/>
    <col min="14601" max="14603" width="6.875" style="93" customWidth="1"/>
    <col min="14604" max="14607" width="5.125" style="93" customWidth="1"/>
    <col min="14608" max="14608" width="5.75" style="93" customWidth="1"/>
    <col min="14609" max="14610" width="5.5" style="93" customWidth="1"/>
    <col min="14611" max="14611" width="6.125" style="93" customWidth="1"/>
    <col min="14612" max="14614" width="5.25" style="93" customWidth="1"/>
    <col min="14615" max="14615" width="4.125" style="93" customWidth="1"/>
    <col min="14616" max="14617" width="5.5" style="93" customWidth="1"/>
    <col min="14618" max="14844" width="9" style="93"/>
    <col min="14845" max="14845" width="9.375" style="93" customWidth="1"/>
    <col min="14846" max="14856" width="4.875" style="93" customWidth="1"/>
    <col min="14857" max="14859" width="6.875" style="93" customWidth="1"/>
    <col min="14860" max="14863" width="5.125" style="93" customWidth="1"/>
    <col min="14864" max="14864" width="5.75" style="93" customWidth="1"/>
    <col min="14865" max="14866" width="5.5" style="93" customWidth="1"/>
    <col min="14867" max="14867" width="6.125" style="93" customWidth="1"/>
    <col min="14868" max="14870" width="5.25" style="93" customWidth="1"/>
    <col min="14871" max="14871" width="4.125" style="93" customWidth="1"/>
    <col min="14872" max="14873" width="5.5" style="93" customWidth="1"/>
    <col min="14874" max="15100" width="9" style="93"/>
    <col min="15101" max="15101" width="9.375" style="93" customWidth="1"/>
    <col min="15102" max="15112" width="4.875" style="93" customWidth="1"/>
    <col min="15113" max="15115" width="6.875" style="93" customWidth="1"/>
    <col min="15116" max="15119" width="5.125" style="93" customWidth="1"/>
    <col min="15120" max="15120" width="5.75" style="93" customWidth="1"/>
    <col min="15121" max="15122" width="5.5" style="93" customWidth="1"/>
    <col min="15123" max="15123" width="6.125" style="93" customWidth="1"/>
    <col min="15124" max="15126" width="5.25" style="93" customWidth="1"/>
    <col min="15127" max="15127" width="4.125" style="93" customWidth="1"/>
    <col min="15128" max="15129" width="5.5" style="93" customWidth="1"/>
    <col min="15130" max="15356" width="9" style="93"/>
    <col min="15357" max="15357" width="9.375" style="93" customWidth="1"/>
    <col min="15358" max="15368" width="4.875" style="93" customWidth="1"/>
    <col min="15369" max="15371" width="6.875" style="93" customWidth="1"/>
    <col min="15372" max="15375" width="5.125" style="93" customWidth="1"/>
    <col min="15376" max="15376" width="5.75" style="93" customWidth="1"/>
    <col min="15377" max="15378" width="5.5" style="93" customWidth="1"/>
    <col min="15379" max="15379" width="6.125" style="93" customWidth="1"/>
    <col min="15380" max="15382" width="5.25" style="93" customWidth="1"/>
    <col min="15383" max="15383" width="4.125" style="93" customWidth="1"/>
    <col min="15384" max="15385" width="5.5" style="93" customWidth="1"/>
    <col min="15386" max="15612" width="9" style="93"/>
    <col min="15613" max="15613" width="9.375" style="93" customWidth="1"/>
    <col min="15614" max="15624" width="4.875" style="93" customWidth="1"/>
    <col min="15625" max="15627" width="6.875" style="93" customWidth="1"/>
    <col min="15628" max="15631" width="5.125" style="93" customWidth="1"/>
    <col min="15632" max="15632" width="5.75" style="93" customWidth="1"/>
    <col min="15633" max="15634" width="5.5" style="93" customWidth="1"/>
    <col min="15635" max="15635" width="6.125" style="93" customWidth="1"/>
    <col min="15636" max="15638" width="5.25" style="93" customWidth="1"/>
    <col min="15639" max="15639" width="4.125" style="93" customWidth="1"/>
    <col min="15640" max="15641" width="5.5" style="93" customWidth="1"/>
    <col min="15642" max="15868" width="9" style="93"/>
    <col min="15869" max="15869" width="9.375" style="93" customWidth="1"/>
    <col min="15870" max="15880" width="4.875" style="93" customWidth="1"/>
    <col min="15881" max="15883" width="6.875" style="93" customWidth="1"/>
    <col min="15884" max="15887" width="5.125" style="93" customWidth="1"/>
    <col min="15888" max="15888" width="5.75" style="93" customWidth="1"/>
    <col min="15889" max="15890" width="5.5" style="93" customWidth="1"/>
    <col min="15891" max="15891" width="6.125" style="93" customWidth="1"/>
    <col min="15892" max="15894" width="5.25" style="93" customWidth="1"/>
    <col min="15895" max="15895" width="4.125" style="93" customWidth="1"/>
    <col min="15896" max="15897" width="5.5" style="93" customWidth="1"/>
    <col min="15898" max="16124" width="9" style="93"/>
    <col min="16125" max="16125" width="9.375" style="93" customWidth="1"/>
    <col min="16126" max="16136" width="4.875" style="93" customWidth="1"/>
    <col min="16137" max="16139" width="6.875" style="93" customWidth="1"/>
    <col min="16140" max="16143" width="5.125" style="93" customWidth="1"/>
    <col min="16144" max="16144" width="5.75" style="93" customWidth="1"/>
    <col min="16145" max="16146" width="5.5" style="93" customWidth="1"/>
    <col min="16147" max="16147" width="6.125" style="93" customWidth="1"/>
    <col min="16148" max="16150" width="5.25" style="93" customWidth="1"/>
    <col min="16151" max="16151" width="4.125" style="93" customWidth="1"/>
    <col min="16152" max="16153" width="5.5" style="93" customWidth="1"/>
    <col min="16154" max="16384" width="9" style="93"/>
  </cols>
  <sheetData>
    <row r="1" spans="1:25" ht="25.5" customHeight="1" x14ac:dyDescent="0.15">
      <c r="A1" s="613" t="s">
        <v>866</v>
      </c>
      <c r="B1" s="660"/>
      <c r="C1" s="660"/>
      <c r="D1" s="660"/>
      <c r="E1" s="660"/>
      <c r="T1" s="1042" t="s">
        <v>820</v>
      </c>
      <c r="U1" s="1042"/>
      <c r="V1" s="1042"/>
      <c r="W1" s="1042"/>
      <c r="X1" s="1042"/>
      <c r="Y1" s="1042"/>
    </row>
    <row r="2" spans="1:25" x14ac:dyDescent="0.15">
      <c r="A2" s="1219" t="s">
        <v>79</v>
      </c>
      <c r="B2" s="1222" t="s">
        <v>796</v>
      </c>
      <c r="C2" s="1223"/>
      <c r="D2" s="1223"/>
      <c r="E2" s="1223"/>
      <c r="F2" s="1223"/>
      <c r="G2" s="1223"/>
      <c r="H2" s="1223"/>
      <c r="I2" s="1223"/>
      <c r="J2" s="1223"/>
      <c r="K2" s="1223"/>
      <c r="L2" s="1223"/>
      <c r="M2" s="1223"/>
      <c r="N2" s="1224"/>
      <c r="O2" s="1225" t="s">
        <v>797</v>
      </c>
      <c r="P2" s="1226"/>
      <c r="Q2" s="1226"/>
      <c r="R2" s="1226"/>
      <c r="S2" s="1226"/>
      <c r="T2" s="1226"/>
      <c r="U2" s="1226"/>
      <c r="V2" s="1227"/>
      <c r="W2" s="1228" t="s">
        <v>798</v>
      </c>
      <c r="X2" s="1223"/>
      <c r="Y2" s="1224"/>
    </row>
    <row r="3" spans="1:25" ht="14.25" customHeight="1" x14ac:dyDescent="0.15">
      <c r="A3" s="1220"/>
      <c r="B3" s="1232" t="s">
        <v>248</v>
      </c>
      <c r="C3" s="1233"/>
      <c r="D3" s="1233"/>
      <c r="E3" s="1234" t="s">
        <v>771</v>
      </c>
      <c r="F3" s="1245" t="s">
        <v>799</v>
      </c>
      <c r="G3" s="1245" t="s">
        <v>772</v>
      </c>
      <c r="H3" s="1248" t="s">
        <v>773</v>
      </c>
      <c r="I3" s="1248" t="s">
        <v>774</v>
      </c>
      <c r="J3" s="1245" t="s">
        <v>775</v>
      </c>
      <c r="K3" s="1239" t="s">
        <v>776</v>
      </c>
      <c r="L3" s="1242" t="s">
        <v>777</v>
      </c>
      <c r="M3" s="1239" t="s">
        <v>778</v>
      </c>
      <c r="N3" s="1236" t="s">
        <v>779</v>
      </c>
      <c r="O3" s="1232" t="s">
        <v>248</v>
      </c>
      <c r="P3" s="1233"/>
      <c r="Q3" s="1233"/>
      <c r="R3" s="1234" t="s">
        <v>828</v>
      </c>
      <c r="S3" s="1257" t="s">
        <v>800</v>
      </c>
      <c r="T3" s="1239" t="s">
        <v>780</v>
      </c>
      <c r="U3" s="1251" t="s">
        <v>801</v>
      </c>
      <c r="V3" s="1254" t="s">
        <v>781</v>
      </c>
      <c r="W3" s="1229"/>
      <c r="X3" s="1230"/>
      <c r="Y3" s="1231"/>
    </row>
    <row r="4" spans="1:25" ht="18.75" customHeight="1" x14ac:dyDescent="0.15">
      <c r="A4" s="1220"/>
      <c r="B4" s="1232"/>
      <c r="C4" s="1233"/>
      <c r="D4" s="1233"/>
      <c r="E4" s="1235"/>
      <c r="F4" s="1246"/>
      <c r="G4" s="1246"/>
      <c r="H4" s="1249"/>
      <c r="I4" s="1249"/>
      <c r="J4" s="1246"/>
      <c r="K4" s="1240"/>
      <c r="L4" s="1243"/>
      <c r="M4" s="1240"/>
      <c r="N4" s="1237"/>
      <c r="O4" s="1232"/>
      <c r="P4" s="1233"/>
      <c r="Q4" s="1233"/>
      <c r="R4" s="1235"/>
      <c r="S4" s="1258"/>
      <c r="T4" s="1240"/>
      <c r="U4" s="1252"/>
      <c r="V4" s="1255"/>
      <c r="W4" s="1229"/>
      <c r="X4" s="1230"/>
      <c r="Y4" s="1231"/>
    </row>
    <row r="5" spans="1:25" ht="20.25" customHeight="1" x14ac:dyDescent="0.15">
      <c r="A5" s="1221"/>
      <c r="B5" s="753" t="s">
        <v>496</v>
      </c>
      <c r="C5" s="754" t="s">
        <v>100</v>
      </c>
      <c r="D5" s="754" t="s">
        <v>101</v>
      </c>
      <c r="E5" s="1027"/>
      <c r="F5" s="1247"/>
      <c r="G5" s="1247"/>
      <c r="H5" s="1250"/>
      <c r="I5" s="1250"/>
      <c r="J5" s="1247"/>
      <c r="K5" s="1241"/>
      <c r="L5" s="1244"/>
      <c r="M5" s="1241"/>
      <c r="N5" s="1238"/>
      <c r="O5" s="783" t="s">
        <v>496</v>
      </c>
      <c r="P5" s="784" t="s">
        <v>100</v>
      </c>
      <c r="Q5" s="784" t="s">
        <v>101</v>
      </c>
      <c r="R5" s="1027"/>
      <c r="S5" s="1259"/>
      <c r="T5" s="1241"/>
      <c r="U5" s="1253"/>
      <c r="V5" s="1256"/>
      <c r="W5" s="755" t="s">
        <v>496</v>
      </c>
      <c r="X5" s="754" t="s">
        <v>100</v>
      </c>
      <c r="Y5" s="756" t="s">
        <v>101</v>
      </c>
    </row>
    <row r="6" spans="1:25" ht="14.25" customHeight="1" x14ac:dyDescent="0.15">
      <c r="A6" s="616"/>
      <c r="B6" s="617">
        <f>SUM(C6:D6)</f>
        <v>0</v>
      </c>
      <c r="C6" s="618">
        <v>0</v>
      </c>
      <c r="D6" s="618">
        <v>0</v>
      </c>
      <c r="E6" s="618">
        <v>0</v>
      </c>
      <c r="F6" s="618">
        <v>0</v>
      </c>
      <c r="G6" s="618">
        <v>0</v>
      </c>
      <c r="H6" s="618">
        <v>0</v>
      </c>
      <c r="I6" s="618">
        <v>0</v>
      </c>
      <c r="J6" s="618">
        <v>0</v>
      </c>
      <c r="K6" s="618">
        <v>0</v>
      </c>
      <c r="L6" s="618">
        <v>0</v>
      </c>
      <c r="M6" s="618">
        <v>0</v>
      </c>
      <c r="N6" s="750">
        <v>0</v>
      </c>
      <c r="O6" s="617">
        <f>SUM(P6:Q6)</f>
        <v>0</v>
      </c>
      <c r="P6" s="617">
        <v>0</v>
      </c>
      <c r="Q6" s="617">
        <v>0</v>
      </c>
      <c r="R6" s="617">
        <v>0</v>
      </c>
      <c r="S6" s="617">
        <v>0</v>
      </c>
      <c r="T6" s="617">
        <v>0</v>
      </c>
      <c r="U6" s="653"/>
      <c r="V6" s="776">
        <v>0</v>
      </c>
      <c r="W6" s="617">
        <f>SUM(X6:Y6)</f>
        <v>0</v>
      </c>
      <c r="X6" s="617">
        <f t="shared" ref="X6:X25" si="0">SUM(C6,P6)</f>
        <v>0</v>
      </c>
      <c r="Y6" s="619">
        <f t="shared" ref="Y6:Y25" si="1">SUM(D6,Q6)</f>
        <v>0</v>
      </c>
    </row>
    <row r="7" spans="1:25" x14ac:dyDescent="0.15">
      <c r="A7" s="620" t="s">
        <v>499</v>
      </c>
      <c r="B7" s="621">
        <f>SUM(C7:D7)</f>
        <v>135</v>
      </c>
      <c r="C7" s="622">
        <v>41</v>
      </c>
      <c r="D7" s="623">
        <v>94</v>
      </c>
      <c r="E7" s="623">
        <v>1</v>
      </c>
      <c r="F7" s="622">
        <v>0</v>
      </c>
      <c r="G7" s="622">
        <v>2</v>
      </c>
      <c r="H7" s="622">
        <v>1</v>
      </c>
      <c r="I7" s="622">
        <v>2</v>
      </c>
      <c r="J7" s="622">
        <v>100</v>
      </c>
      <c r="K7" s="622">
        <v>2</v>
      </c>
      <c r="L7" s="622">
        <v>0</v>
      </c>
      <c r="M7" s="622">
        <v>1</v>
      </c>
      <c r="N7" s="624">
        <v>26</v>
      </c>
      <c r="O7" s="621">
        <f>SUM(P7:Q7)</f>
        <v>4</v>
      </c>
      <c r="P7" s="622">
        <v>2</v>
      </c>
      <c r="Q7" s="622">
        <v>2</v>
      </c>
      <c r="R7" s="622">
        <v>4</v>
      </c>
      <c r="S7" s="622">
        <v>0</v>
      </c>
      <c r="T7" s="622">
        <v>0</v>
      </c>
      <c r="U7" s="654"/>
      <c r="V7" s="777">
        <v>0</v>
      </c>
      <c r="W7" s="621">
        <f>SUM(X7:Y7)</f>
        <v>139</v>
      </c>
      <c r="X7" s="622">
        <f t="shared" si="0"/>
        <v>43</v>
      </c>
      <c r="Y7" s="624">
        <f t="shared" si="1"/>
        <v>96</v>
      </c>
    </row>
    <row r="8" spans="1:25" x14ac:dyDescent="0.15">
      <c r="A8" s="625"/>
      <c r="B8" s="626">
        <f t="shared" ref="B8:B20" si="2">SUM(C8:D8)</f>
        <v>4</v>
      </c>
      <c r="C8" s="627">
        <v>2</v>
      </c>
      <c r="D8" s="628">
        <v>2</v>
      </c>
      <c r="E8" s="628">
        <v>0</v>
      </c>
      <c r="F8" s="627">
        <v>0</v>
      </c>
      <c r="G8" s="627">
        <v>0</v>
      </c>
      <c r="H8" s="627">
        <v>0</v>
      </c>
      <c r="I8" s="627">
        <v>0</v>
      </c>
      <c r="J8" s="627">
        <v>1</v>
      </c>
      <c r="K8" s="627">
        <v>0</v>
      </c>
      <c r="L8" s="627">
        <v>0</v>
      </c>
      <c r="M8" s="627">
        <v>0</v>
      </c>
      <c r="N8" s="631">
        <v>3</v>
      </c>
      <c r="O8" s="626">
        <f t="shared" ref="O8:O19" si="3">SUM(P8:Q8)</f>
        <v>0</v>
      </c>
      <c r="P8" s="627">
        <v>0</v>
      </c>
      <c r="Q8" s="627">
        <v>0</v>
      </c>
      <c r="R8" s="627">
        <v>0</v>
      </c>
      <c r="S8" s="627">
        <v>0</v>
      </c>
      <c r="T8" s="627">
        <v>0</v>
      </c>
      <c r="U8" s="655"/>
      <c r="V8" s="778">
        <v>0</v>
      </c>
      <c r="W8" s="626">
        <f t="shared" ref="W8:W21" si="4">SUM(X8:Y8)</f>
        <v>4</v>
      </c>
      <c r="X8" s="627">
        <f t="shared" si="0"/>
        <v>2</v>
      </c>
      <c r="Y8" s="631">
        <f t="shared" si="1"/>
        <v>2</v>
      </c>
    </row>
    <row r="9" spans="1:25" x14ac:dyDescent="0.15">
      <c r="A9" s="620" t="s">
        <v>151</v>
      </c>
      <c r="B9" s="621">
        <f t="shared" si="2"/>
        <v>93</v>
      </c>
      <c r="C9" s="622">
        <v>30</v>
      </c>
      <c r="D9" s="622">
        <v>63</v>
      </c>
      <c r="E9" s="622">
        <v>1</v>
      </c>
      <c r="F9" s="622">
        <v>0</v>
      </c>
      <c r="G9" s="622">
        <v>2</v>
      </c>
      <c r="H9" s="622">
        <v>0</v>
      </c>
      <c r="I9" s="622">
        <v>1</v>
      </c>
      <c r="J9" s="622">
        <v>75</v>
      </c>
      <c r="K9" s="622">
        <v>2</v>
      </c>
      <c r="L9" s="622">
        <v>0</v>
      </c>
      <c r="M9" s="622">
        <v>1</v>
      </c>
      <c r="N9" s="624">
        <v>11</v>
      </c>
      <c r="O9" s="621">
        <f t="shared" si="3"/>
        <v>5</v>
      </c>
      <c r="P9" s="622">
        <v>2</v>
      </c>
      <c r="Q9" s="622">
        <v>3</v>
      </c>
      <c r="R9" s="622">
        <v>4</v>
      </c>
      <c r="S9" s="622">
        <v>1</v>
      </c>
      <c r="T9" s="622">
        <v>0</v>
      </c>
      <c r="U9" s="654"/>
      <c r="V9" s="777">
        <v>0</v>
      </c>
      <c r="W9" s="621">
        <f t="shared" si="4"/>
        <v>98</v>
      </c>
      <c r="X9" s="622">
        <f t="shared" si="0"/>
        <v>32</v>
      </c>
      <c r="Y9" s="624">
        <f t="shared" si="1"/>
        <v>66</v>
      </c>
    </row>
    <row r="10" spans="1:25" x14ac:dyDescent="0.15">
      <c r="A10" s="634"/>
      <c r="B10" s="635">
        <f t="shared" si="2"/>
        <v>2</v>
      </c>
      <c r="C10" s="628">
        <v>0</v>
      </c>
      <c r="D10" s="629">
        <v>2</v>
      </c>
      <c r="E10" s="629">
        <v>0</v>
      </c>
      <c r="F10" s="628">
        <v>0</v>
      </c>
      <c r="G10" s="628">
        <v>0</v>
      </c>
      <c r="H10" s="628">
        <v>0</v>
      </c>
      <c r="I10" s="628">
        <v>0</v>
      </c>
      <c r="J10" s="628">
        <v>0</v>
      </c>
      <c r="K10" s="628">
        <v>0</v>
      </c>
      <c r="L10" s="628">
        <v>0</v>
      </c>
      <c r="M10" s="628">
        <v>0</v>
      </c>
      <c r="N10" s="751">
        <v>2</v>
      </c>
      <c r="O10" s="636">
        <f t="shared" si="3"/>
        <v>0</v>
      </c>
      <c r="P10" s="637">
        <v>0</v>
      </c>
      <c r="Q10" s="637">
        <v>0</v>
      </c>
      <c r="R10" s="637">
        <v>0</v>
      </c>
      <c r="S10" s="637">
        <v>0</v>
      </c>
      <c r="T10" s="637">
        <v>0</v>
      </c>
      <c r="U10" s="656"/>
      <c r="V10" s="779">
        <v>0</v>
      </c>
      <c r="W10" s="636">
        <f t="shared" si="4"/>
        <v>2</v>
      </c>
      <c r="X10" s="637">
        <f t="shared" si="0"/>
        <v>0</v>
      </c>
      <c r="Y10" s="638">
        <f t="shared" si="1"/>
        <v>2</v>
      </c>
    </row>
    <row r="11" spans="1:25" x14ac:dyDescent="0.15">
      <c r="A11" s="620" t="s">
        <v>500</v>
      </c>
      <c r="B11" s="621">
        <f t="shared" si="2"/>
        <v>126</v>
      </c>
      <c r="C11" s="622">
        <v>34</v>
      </c>
      <c r="D11" s="623">
        <v>92</v>
      </c>
      <c r="E11" s="623">
        <v>1</v>
      </c>
      <c r="F11" s="622">
        <v>0</v>
      </c>
      <c r="G11" s="622">
        <v>2</v>
      </c>
      <c r="H11" s="622">
        <v>2</v>
      </c>
      <c r="I11" s="622">
        <v>0</v>
      </c>
      <c r="J11" s="622">
        <v>95</v>
      </c>
      <c r="K11" s="622">
        <v>2</v>
      </c>
      <c r="L11" s="622">
        <v>0</v>
      </c>
      <c r="M11" s="622">
        <v>1</v>
      </c>
      <c r="N11" s="624">
        <v>23</v>
      </c>
      <c r="O11" s="621">
        <f t="shared" si="3"/>
        <v>4</v>
      </c>
      <c r="P11" s="622">
        <v>3</v>
      </c>
      <c r="Q11" s="622">
        <v>1</v>
      </c>
      <c r="R11" s="622">
        <v>4</v>
      </c>
      <c r="S11" s="622">
        <v>0</v>
      </c>
      <c r="T11" s="622">
        <v>0</v>
      </c>
      <c r="U11" s="654"/>
      <c r="V11" s="777">
        <v>0</v>
      </c>
      <c r="W11" s="621">
        <f t="shared" si="4"/>
        <v>130</v>
      </c>
      <c r="X11" s="622">
        <f t="shared" si="0"/>
        <v>37</v>
      </c>
      <c r="Y11" s="624">
        <f t="shared" si="1"/>
        <v>93</v>
      </c>
    </row>
    <row r="12" spans="1:25" x14ac:dyDescent="0.15">
      <c r="A12" s="634"/>
      <c r="B12" s="642">
        <f t="shared" si="2"/>
        <v>1</v>
      </c>
      <c r="C12" s="629">
        <v>1</v>
      </c>
      <c r="D12" s="628">
        <v>0</v>
      </c>
      <c r="E12" s="628">
        <v>0</v>
      </c>
      <c r="F12" s="629">
        <v>0</v>
      </c>
      <c r="G12" s="629">
        <v>0</v>
      </c>
      <c r="H12" s="629">
        <v>0</v>
      </c>
      <c r="I12" s="629">
        <v>0</v>
      </c>
      <c r="J12" s="629">
        <v>0</v>
      </c>
      <c r="K12" s="629">
        <v>0</v>
      </c>
      <c r="L12" s="629">
        <v>0</v>
      </c>
      <c r="M12" s="629">
        <v>0</v>
      </c>
      <c r="N12" s="752">
        <v>1</v>
      </c>
      <c r="O12" s="636">
        <f t="shared" si="3"/>
        <v>0</v>
      </c>
      <c r="P12" s="637">
        <v>0</v>
      </c>
      <c r="Q12" s="637">
        <v>0</v>
      </c>
      <c r="R12" s="637">
        <v>0</v>
      </c>
      <c r="S12" s="637">
        <v>0</v>
      </c>
      <c r="T12" s="637">
        <v>0</v>
      </c>
      <c r="U12" s="656"/>
      <c r="V12" s="779">
        <v>0</v>
      </c>
      <c r="W12" s="636">
        <f t="shared" si="4"/>
        <v>1</v>
      </c>
      <c r="X12" s="637">
        <f t="shared" si="0"/>
        <v>1</v>
      </c>
      <c r="Y12" s="638">
        <f t="shared" si="1"/>
        <v>0</v>
      </c>
    </row>
    <row r="13" spans="1:25" x14ac:dyDescent="0.15">
      <c r="A13" s="620" t="s">
        <v>501</v>
      </c>
      <c r="B13" s="621">
        <f t="shared" si="2"/>
        <v>126</v>
      </c>
      <c r="C13" s="622">
        <v>43</v>
      </c>
      <c r="D13" s="622">
        <v>83</v>
      </c>
      <c r="E13" s="622">
        <v>1</v>
      </c>
      <c r="F13" s="622">
        <v>1</v>
      </c>
      <c r="G13" s="622">
        <v>1</v>
      </c>
      <c r="H13" s="622">
        <v>3</v>
      </c>
      <c r="I13" s="622">
        <v>3</v>
      </c>
      <c r="J13" s="622">
        <v>78</v>
      </c>
      <c r="K13" s="622">
        <v>2</v>
      </c>
      <c r="L13" s="622">
        <v>0</v>
      </c>
      <c r="M13" s="622">
        <v>1</v>
      </c>
      <c r="N13" s="624">
        <v>36</v>
      </c>
      <c r="O13" s="621">
        <f t="shared" si="3"/>
        <v>5</v>
      </c>
      <c r="P13" s="622">
        <v>1</v>
      </c>
      <c r="Q13" s="622">
        <v>4</v>
      </c>
      <c r="R13" s="622">
        <v>4</v>
      </c>
      <c r="S13" s="622">
        <v>1</v>
      </c>
      <c r="T13" s="622">
        <v>0</v>
      </c>
      <c r="U13" s="654"/>
      <c r="V13" s="777">
        <v>0</v>
      </c>
      <c r="W13" s="621">
        <f t="shared" si="4"/>
        <v>131</v>
      </c>
      <c r="X13" s="622">
        <f t="shared" si="0"/>
        <v>44</v>
      </c>
      <c r="Y13" s="624">
        <f t="shared" si="1"/>
        <v>87</v>
      </c>
    </row>
    <row r="14" spans="1:25" x14ac:dyDescent="0.15">
      <c r="A14" s="634"/>
      <c r="B14" s="636">
        <f t="shared" si="2"/>
        <v>2</v>
      </c>
      <c r="C14" s="637">
        <v>0</v>
      </c>
      <c r="D14" s="629">
        <v>2</v>
      </c>
      <c r="E14" s="629">
        <v>0</v>
      </c>
      <c r="F14" s="628">
        <v>0</v>
      </c>
      <c r="G14" s="628">
        <v>0</v>
      </c>
      <c r="H14" s="628">
        <v>0</v>
      </c>
      <c r="I14" s="628">
        <v>0</v>
      </c>
      <c r="J14" s="628">
        <v>0</v>
      </c>
      <c r="K14" s="628">
        <v>0</v>
      </c>
      <c r="L14" s="628">
        <v>0</v>
      </c>
      <c r="M14" s="628">
        <v>0</v>
      </c>
      <c r="N14" s="751">
        <v>2</v>
      </c>
      <c r="O14" s="636">
        <f t="shared" si="3"/>
        <v>0</v>
      </c>
      <c r="P14" s="637">
        <v>0</v>
      </c>
      <c r="Q14" s="637">
        <v>0</v>
      </c>
      <c r="R14" s="637">
        <v>0</v>
      </c>
      <c r="S14" s="637">
        <v>0</v>
      </c>
      <c r="T14" s="637">
        <v>0</v>
      </c>
      <c r="U14" s="656"/>
      <c r="V14" s="779">
        <v>0</v>
      </c>
      <c r="W14" s="636">
        <f t="shared" si="4"/>
        <v>2</v>
      </c>
      <c r="X14" s="637">
        <f t="shared" si="0"/>
        <v>0</v>
      </c>
      <c r="Y14" s="638">
        <f t="shared" si="1"/>
        <v>2</v>
      </c>
    </row>
    <row r="15" spans="1:25" x14ac:dyDescent="0.15">
      <c r="A15" s="620" t="s">
        <v>502</v>
      </c>
      <c r="B15" s="621">
        <f t="shared" si="2"/>
        <v>174</v>
      </c>
      <c r="C15" s="622">
        <v>49</v>
      </c>
      <c r="D15" s="623">
        <v>125</v>
      </c>
      <c r="E15" s="623">
        <v>1</v>
      </c>
      <c r="F15" s="622">
        <v>0</v>
      </c>
      <c r="G15" s="622">
        <v>2</v>
      </c>
      <c r="H15" s="622">
        <v>1</v>
      </c>
      <c r="I15" s="622">
        <v>2</v>
      </c>
      <c r="J15" s="622">
        <v>105</v>
      </c>
      <c r="K15" s="622">
        <v>2</v>
      </c>
      <c r="L15" s="622">
        <v>0</v>
      </c>
      <c r="M15" s="622">
        <v>1</v>
      </c>
      <c r="N15" s="624">
        <v>60</v>
      </c>
      <c r="O15" s="621">
        <f t="shared" si="3"/>
        <v>6</v>
      </c>
      <c r="P15" s="622">
        <v>1</v>
      </c>
      <c r="Q15" s="622">
        <v>5</v>
      </c>
      <c r="R15" s="622">
        <v>6</v>
      </c>
      <c r="S15" s="622">
        <v>0</v>
      </c>
      <c r="T15" s="622">
        <v>0</v>
      </c>
      <c r="U15" s="654"/>
      <c r="V15" s="777">
        <v>0</v>
      </c>
      <c r="W15" s="621">
        <f t="shared" si="4"/>
        <v>180</v>
      </c>
      <c r="X15" s="622">
        <f t="shared" si="0"/>
        <v>50</v>
      </c>
      <c r="Y15" s="624">
        <f t="shared" si="1"/>
        <v>130</v>
      </c>
    </row>
    <row r="16" spans="1:25" x14ac:dyDescent="0.15">
      <c r="A16" s="634"/>
      <c r="B16" s="643">
        <f t="shared" si="2"/>
        <v>5</v>
      </c>
      <c r="C16" s="628">
        <v>2</v>
      </c>
      <c r="D16" s="628">
        <v>3</v>
      </c>
      <c r="E16" s="628">
        <v>0</v>
      </c>
      <c r="F16" s="628">
        <v>0</v>
      </c>
      <c r="G16" s="628">
        <v>0</v>
      </c>
      <c r="H16" s="628">
        <v>0</v>
      </c>
      <c r="I16" s="628">
        <v>0</v>
      </c>
      <c r="J16" s="628">
        <v>0</v>
      </c>
      <c r="K16" s="628">
        <v>0</v>
      </c>
      <c r="L16" s="628">
        <v>0</v>
      </c>
      <c r="M16" s="629">
        <v>0</v>
      </c>
      <c r="N16" s="752">
        <v>5</v>
      </c>
      <c r="O16" s="636">
        <f t="shared" si="3"/>
        <v>0</v>
      </c>
      <c r="P16" s="637">
        <v>0</v>
      </c>
      <c r="Q16" s="637">
        <v>0</v>
      </c>
      <c r="R16" s="637">
        <v>0</v>
      </c>
      <c r="S16" s="637">
        <v>0</v>
      </c>
      <c r="T16" s="637">
        <v>0</v>
      </c>
      <c r="U16" s="656"/>
      <c r="V16" s="779">
        <v>0</v>
      </c>
      <c r="W16" s="636">
        <f t="shared" si="4"/>
        <v>5</v>
      </c>
      <c r="X16" s="637">
        <f t="shared" si="0"/>
        <v>2</v>
      </c>
      <c r="Y16" s="638">
        <f t="shared" si="1"/>
        <v>3</v>
      </c>
    </row>
    <row r="17" spans="1:25" x14ac:dyDescent="0.15">
      <c r="A17" s="620" t="s">
        <v>503</v>
      </c>
      <c r="B17" s="256">
        <f t="shared" si="2"/>
        <v>147</v>
      </c>
      <c r="C17" s="622">
        <v>51</v>
      </c>
      <c r="D17" s="622">
        <v>96</v>
      </c>
      <c r="E17" s="622">
        <v>1</v>
      </c>
      <c r="F17" s="622">
        <v>0</v>
      </c>
      <c r="G17" s="622">
        <v>2</v>
      </c>
      <c r="H17" s="622">
        <v>2</v>
      </c>
      <c r="I17" s="622">
        <v>1</v>
      </c>
      <c r="J17" s="622">
        <v>91</v>
      </c>
      <c r="K17" s="622">
        <v>2</v>
      </c>
      <c r="L17" s="622">
        <v>0</v>
      </c>
      <c r="M17" s="622">
        <v>1</v>
      </c>
      <c r="N17" s="624">
        <v>47</v>
      </c>
      <c r="O17" s="621">
        <f t="shared" si="3"/>
        <v>6</v>
      </c>
      <c r="P17" s="622">
        <v>1</v>
      </c>
      <c r="Q17" s="622">
        <v>5</v>
      </c>
      <c r="R17" s="622">
        <v>5</v>
      </c>
      <c r="S17" s="622">
        <v>0</v>
      </c>
      <c r="T17" s="622">
        <v>1</v>
      </c>
      <c r="U17" s="654"/>
      <c r="V17" s="777">
        <v>0</v>
      </c>
      <c r="W17" s="621">
        <f t="shared" si="4"/>
        <v>153</v>
      </c>
      <c r="X17" s="622">
        <f t="shared" si="0"/>
        <v>52</v>
      </c>
      <c r="Y17" s="624">
        <f t="shared" si="1"/>
        <v>101</v>
      </c>
    </row>
    <row r="18" spans="1:25" x14ac:dyDescent="0.15">
      <c r="A18" s="634"/>
      <c r="B18" s="626">
        <f t="shared" si="2"/>
        <v>2</v>
      </c>
      <c r="C18" s="627">
        <v>1</v>
      </c>
      <c r="D18" s="629">
        <v>1</v>
      </c>
      <c r="E18" s="629">
        <v>0</v>
      </c>
      <c r="F18" s="629">
        <v>0</v>
      </c>
      <c r="G18" s="629">
        <v>0</v>
      </c>
      <c r="H18" s="629">
        <v>0</v>
      </c>
      <c r="I18" s="629">
        <v>0</v>
      </c>
      <c r="J18" s="629">
        <v>0</v>
      </c>
      <c r="K18" s="629">
        <v>0</v>
      </c>
      <c r="L18" s="629">
        <v>0</v>
      </c>
      <c r="M18" s="628">
        <v>0</v>
      </c>
      <c r="N18" s="751">
        <v>2</v>
      </c>
      <c r="O18" s="636">
        <f t="shared" si="3"/>
        <v>0</v>
      </c>
      <c r="P18" s="637">
        <v>0</v>
      </c>
      <c r="Q18" s="637">
        <v>0</v>
      </c>
      <c r="R18" s="637">
        <v>0</v>
      </c>
      <c r="S18" s="637">
        <v>0</v>
      </c>
      <c r="T18" s="637">
        <v>0</v>
      </c>
      <c r="U18" s="656"/>
      <c r="V18" s="779">
        <v>0</v>
      </c>
      <c r="W18" s="636">
        <f t="shared" si="4"/>
        <v>2</v>
      </c>
      <c r="X18" s="637">
        <f t="shared" si="0"/>
        <v>1</v>
      </c>
      <c r="Y18" s="638">
        <f t="shared" si="1"/>
        <v>1</v>
      </c>
    </row>
    <row r="19" spans="1:25" x14ac:dyDescent="0.15">
      <c r="A19" s="620" t="s">
        <v>504</v>
      </c>
      <c r="B19" s="621">
        <f t="shared" si="2"/>
        <v>94</v>
      </c>
      <c r="C19" s="622">
        <v>31</v>
      </c>
      <c r="D19" s="622">
        <v>63</v>
      </c>
      <c r="E19" s="622">
        <v>1</v>
      </c>
      <c r="F19" s="622">
        <v>0</v>
      </c>
      <c r="G19" s="622">
        <v>2</v>
      </c>
      <c r="H19" s="622">
        <v>2</v>
      </c>
      <c r="I19" s="622">
        <v>2</v>
      </c>
      <c r="J19" s="622">
        <v>66</v>
      </c>
      <c r="K19" s="622">
        <v>2</v>
      </c>
      <c r="L19" s="622">
        <v>0</v>
      </c>
      <c r="M19" s="622">
        <v>1</v>
      </c>
      <c r="N19" s="624">
        <v>18</v>
      </c>
      <c r="O19" s="621">
        <f t="shared" si="3"/>
        <v>4</v>
      </c>
      <c r="P19" s="622">
        <v>1</v>
      </c>
      <c r="Q19" s="622">
        <v>3</v>
      </c>
      <c r="R19" s="622">
        <v>4</v>
      </c>
      <c r="S19" s="622">
        <v>0</v>
      </c>
      <c r="T19" s="622">
        <v>0</v>
      </c>
      <c r="U19" s="654"/>
      <c r="V19" s="777">
        <v>0</v>
      </c>
      <c r="W19" s="621">
        <f t="shared" si="4"/>
        <v>98</v>
      </c>
      <c r="X19" s="622">
        <f t="shared" si="0"/>
        <v>32</v>
      </c>
      <c r="Y19" s="624">
        <f t="shared" si="1"/>
        <v>66</v>
      </c>
    </row>
    <row r="20" spans="1:25" x14ac:dyDescent="0.15">
      <c r="A20" s="634"/>
      <c r="B20" s="636">
        <f t="shared" si="2"/>
        <v>1</v>
      </c>
      <c r="C20" s="637">
        <v>1</v>
      </c>
      <c r="D20" s="629">
        <v>0</v>
      </c>
      <c r="E20" s="629">
        <v>0</v>
      </c>
      <c r="F20" s="629">
        <v>0</v>
      </c>
      <c r="G20" s="629">
        <v>0</v>
      </c>
      <c r="H20" s="629">
        <v>0</v>
      </c>
      <c r="I20" s="629">
        <v>0</v>
      </c>
      <c r="J20" s="629">
        <v>0</v>
      </c>
      <c r="K20" s="629">
        <v>0</v>
      </c>
      <c r="L20" s="629">
        <v>0</v>
      </c>
      <c r="M20" s="629">
        <v>0</v>
      </c>
      <c r="N20" s="752">
        <v>1</v>
      </c>
      <c r="O20" s="636">
        <f t="shared" ref="O20:O25" si="5">SUM(P20:Q20)</f>
        <v>0</v>
      </c>
      <c r="P20" s="637">
        <v>0</v>
      </c>
      <c r="Q20" s="637">
        <v>0</v>
      </c>
      <c r="R20" s="637">
        <v>0</v>
      </c>
      <c r="S20" s="637">
        <v>0</v>
      </c>
      <c r="T20" s="637">
        <v>0</v>
      </c>
      <c r="U20" s="656"/>
      <c r="V20" s="779">
        <v>0</v>
      </c>
      <c r="W20" s="636">
        <f t="shared" si="4"/>
        <v>1</v>
      </c>
      <c r="X20" s="637">
        <f t="shared" si="0"/>
        <v>1</v>
      </c>
      <c r="Y20" s="638">
        <f t="shared" si="1"/>
        <v>0</v>
      </c>
    </row>
    <row r="21" spans="1:25" x14ac:dyDescent="0.15">
      <c r="A21" s="644" t="s">
        <v>802</v>
      </c>
      <c r="B21" s="632">
        <f>SUM(C21:D21)</f>
        <v>38</v>
      </c>
      <c r="C21" s="623">
        <v>16</v>
      </c>
      <c r="D21" s="623">
        <v>22</v>
      </c>
      <c r="E21" s="623">
        <v>1</v>
      </c>
      <c r="F21" s="623">
        <v>0</v>
      </c>
      <c r="G21" s="623">
        <v>1</v>
      </c>
      <c r="H21" s="623">
        <v>0</v>
      </c>
      <c r="I21" s="623">
        <v>1</v>
      </c>
      <c r="J21" s="623">
        <v>23</v>
      </c>
      <c r="K21" s="623">
        <v>1</v>
      </c>
      <c r="L21" s="623">
        <v>0</v>
      </c>
      <c r="M21" s="623">
        <v>0</v>
      </c>
      <c r="N21" s="633">
        <v>11</v>
      </c>
      <c r="O21" s="632">
        <f t="shared" si="5"/>
        <v>3</v>
      </c>
      <c r="P21" s="623">
        <v>0</v>
      </c>
      <c r="Q21" s="623">
        <v>3</v>
      </c>
      <c r="R21" s="623">
        <v>3</v>
      </c>
      <c r="S21" s="623">
        <v>0</v>
      </c>
      <c r="T21" s="623">
        <v>0</v>
      </c>
      <c r="U21" s="657"/>
      <c r="V21" s="780">
        <v>0</v>
      </c>
      <c r="W21" s="632">
        <f t="shared" si="4"/>
        <v>41</v>
      </c>
      <c r="X21" s="623">
        <f t="shared" si="0"/>
        <v>16</v>
      </c>
      <c r="Y21" s="633">
        <f t="shared" si="1"/>
        <v>25</v>
      </c>
    </row>
    <row r="22" spans="1:25" x14ac:dyDescent="0.15">
      <c r="A22" s="645"/>
      <c r="B22" s="639">
        <f>SUM(C22:D22)</f>
        <v>0</v>
      </c>
      <c r="C22" s="640">
        <v>0</v>
      </c>
      <c r="D22" s="640">
        <v>0</v>
      </c>
      <c r="E22" s="640">
        <v>0</v>
      </c>
      <c r="F22" s="640">
        <v>0</v>
      </c>
      <c r="G22" s="640">
        <v>0</v>
      </c>
      <c r="H22" s="640">
        <v>0</v>
      </c>
      <c r="I22" s="640">
        <v>0</v>
      </c>
      <c r="J22" s="640">
        <v>0</v>
      </c>
      <c r="K22" s="640">
        <v>0</v>
      </c>
      <c r="L22" s="640">
        <v>0</v>
      </c>
      <c r="M22" s="640">
        <v>0</v>
      </c>
      <c r="N22" s="641">
        <v>0</v>
      </c>
      <c r="O22" s="639">
        <f t="shared" si="5"/>
        <v>0</v>
      </c>
      <c r="P22" s="640">
        <v>0</v>
      </c>
      <c r="Q22" s="640">
        <v>0</v>
      </c>
      <c r="R22" s="640">
        <v>0</v>
      </c>
      <c r="S22" s="640">
        <v>0</v>
      </c>
      <c r="T22" s="640">
        <v>0</v>
      </c>
      <c r="U22" s="658"/>
      <c r="V22" s="781">
        <v>0</v>
      </c>
      <c r="W22" s="639">
        <f>SUM(X22:Y22)</f>
        <v>0</v>
      </c>
      <c r="X22" s="640">
        <f t="shared" si="0"/>
        <v>0</v>
      </c>
      <c r="Y22" s="641">
        <f t="shared" si="1"/>
        <v>0</v>
      </c>
    </row>
    <row r="23" spans="1:25" x14ac:dyDescent="0.15">
      <c r="A23" s="644" t="s">
        <v>552</v>
      </c>
      <c r="B23" s="632">
        <f>SUM(C23:D23)</f>
        <v>42</v>
      </c>
      <c r="C23" s="623">
        <v>18</v>
      </c>
      <c r="D23" s="623">
        <v>24</v>
      </c>
      <c r="E23" s="623">
        <v>1</v>
      </c>
      <c r="F23" s="623">
        <v>0</v>
      </c>
      <c r="G23" s="623">
        <v>1</v>
      </c>
      <c r="H23" s="623">
        <v>3</v>
      </c>
      <c r="I23" s="623">
        <v>3</v>
      </c>
      <c r="J23" s="623">
        <v>22</v>
      </c>
      <c r="K23" s="623">
        <v>1</v>
      </c>
      <c r="L23" s="623">
        <v>0</v>
      </c>
      <c r="M23" s="623">
        <v>0</v>
      </c>
      <c r="N23" s="633">
        <v>11</v>
      </c>
      <c r="O23" s="632">
        <f t="shared" si="5"/>
        <v>2</v>
      </c>
      <c r="P23" s="623">
        <v>2</v>
      </c>
      <c r="Q23" s="623">
        <v>0</v>
      </c>
      <c r="R23" s="623">
        <v>2</v>
      </c>
      <c r="S23" s="623">
        <v>0</v>
      </c>
      <c r="T23" s="623">
        <v>0</v>
      </c>
      <c r="U23" s="657"/>
      <c r="V23" s="780">
        <v>0</v>
      </c>
      <c r="W23" s="632">
        <f>SUM(X23:Y23)</f>
        <v>44</v>
      </c>
      <c r="X23" s="623">
        <f t="shared" si="0"/>
        <v>20</v>
      </c>
      <c r="Y23" s="633">
        <f t="shared" si="1"/>
        <v>24</v>
      </c>
    </row>
    <row r="24" spans="1:25" x14ac:dyDescent="0.15">
      <c r="A24" s="645"/>
      <c r="B24" s="639">
        <f>SUM(C24:D24)</f>
        <v>2</v>
      </c>
      <c r="C24" s="640">
        <v>1</v>
      </c>
      <c r="D24" s="640">
        <v>1</v>
      </c>
      <c r="E24" s="640">
        <v>0</v>
      </c>
      <c r="F24" s="640">
        <v>0</v>
      </c>
      <c r="G24" s="640">
        <v>0</v>
      </c>
      <c r="H24" s="640">
        <v>0</v>
      </c>
      <c r="I24" s="640">
        <v>0</v>
      </c>
      <c r="J24" s="640">
        <v>1</v>
      </c>
      <c r="K24" s="640">
        <v>0</v>
      </c>
      <c r="L24" s="640">
        <v>0</v>
      </c>
      <c r="M24" s="640">
        <v>0</v>
      </c>
      <c r="N24" s="641">
        <v>1</v>
      </c>
      <c r="O24" s="639">
        <f t="shared" si="5"/>
        <v>0</v>
      </c>
      <c r="P24" s="640">
        <v>0</v>
      </c>
      <c r="Q24" s="640">
        <v>0</v>
      </c>
      <c r="R24" s="640">
        <v>0</v>
      </c>
      <c r="S24" s="640">
        <v>0</v>
      </c>
      <c r="T24" s="640">
        <v>0</v>
      </c>
      <c r="U24" s="658"/>
      <c r="V24" s="781">
        <v>0</v>
      </c>
      <c r="W24" s="639">
        <f>SUM(X24:Y24)</f>
        <v>2</v>
      </c>
      <c r="X24" s="640">
        <f t="shared" si="0"/>
        <v>1</v>
      </c>
      <c r="Y24" s="641">
        <f t="shared" si="1"/>
        <v>1</v>
      </c>
    </row>
    <row r="25" spans="1:25" x14ac:dyDescent="0.15">
      <c r="A25" s="646" t="s">
        <v>803</v>
      </c>
      <c r="B25" s="647">
        <f>SUM(C25:D25)</f>
        <v>16</v>
      </c>
      <c r="C25" s="648">
        <v>8</v>
      </c>
      <c r="D25" s="648">
        <v>8</v>
      </c>
      <c r="E25" s="648">
        <v>1</v>
      </c>
      <c r="F25" s="648">
        <v>0</v>
      </c>
      <c r="G25" s="648">
        <v>1</v>
      </c>
      <c r="H25" s="648">
        <v>2</v>
      </c>
      <c r="I25" s="648">
        <v>1</v>
      </c>
      <c r="J25" s="648">
        <v>6</v>
      </c>
      <c r="K25" s="648">
        <v>1</v>
      </c>
      <c r="L25" s="648">
        <v>0</v>
      </c>
      <c r="M25" s="648">
        <v>0</v>
      </c>
      <c r="N25" s="648">
        <v>4</v>
      </c>
      <c r="O25" s="649">
        <f t="shared" si="5"/>
        <v>2</v>
      </c>
      <c r="P25" s="648">
        <v>0</v>
      </c>
      <c r="Q25" s="648">
        <v>2</v>
      </c>
      <c r="R25" s="648">
        <v>2</v>
      </c>
      <c r="S25" s="648">
        <v>0</v>
      </c>
      <c r="T25" s="648">
        <v>0</v>
      </c>
      <c r="U25" s="659"/>
      <c r="V25" s="782">
        <v>0</v>
      </c>
      <c r="W25" s="774">
        <f>SUM(X25:Y25)</f>
        <v>18</v>
      </c>
      <c r="X25" s="648">
        <f t="shared" si="0"/>
        <v>8</v>
      </c>
      <c r="Y25" s="650">
        <f t="shared" si="1"/>
        <v>10</v>
      </c>
    </row>
    <row r="26" spans="1:25" x14ac:dyDescent="0.15">
      <c r="A26" s="644"/>
      <c r="B26" s="626">
        <f t="shared" ref="B26:R27" si="6">SUM(B6,B8,B10,B12,B14,B16,B18,B20,B24,B22)</f>
        <v>19</v>
      </c>
      <c r="C26" s="627">
        <f t="shared" si="6"/>
        <v>8</v>
      </c>
      <c r="D26" s="627">
        <f t="shared" si="6"/>
        <v>11</v>
      </c>
      <c r="E26" s="627">
        <f t="shared" si="6"/>
        <v>0</v>
      </c>
      <c r="F26" s="627">
        <f t="shared" si="6"/>
        <v>0</v>
      </c>
      <c r="G26" s="627">
        <f t="shared" si="6"/>
        <v>0</v>
      </c>
      <c r="H26" s="627">
        <f t="shared" si="6"/>
        <v>0</v>
      </c>
      <c r="I26" s="627">
        <f t="shared" si="6"/>
        <v>0</v>
      </c>
      <c r="J26" s="627">
        <f t="shared" si="6"/>
        <v>2</v>
      </c>
      <c r="K26" s="627">
        <f t="shared" si="6"/>
        <v>0</v>
      </c>
      <c r="L26" s="627">
        <f t="shared" si="6"/>
        <v>0</v>
      </c>
      <c r="M26" s="627">
        <f t="shared" si="6"/>
        <v>0</v>
      </c>
      <c r="N26" s="627">
        <f t="shared" si="6"/>
        <v>17</v>
      </c>
      <c r="O26" s="630">
        <f t="shared" si="6"/>
        <v>0</v>
      </c>
      <c r="P26" s="627">
        <f t="shared" si="6"/>
        <v>0</v>
      </c>
      <c r="Q26" s="627">
        <f t="shared" si="6"/>
        <v>0</v>
      </c>
      <c r="R26" s="627">
        <f t="shared" si="6"/>
        <v>0</v>
      </c>
      <c r="S26" s="627">
        <f>SUM(S6,S8,S10,S12,S14,S16,S18,S20,S24,S22)</f>
        <v>0</v>
      </c>
      <c r="T26" s="627">
        <f>SUM(T6,T8,T10,T12,T14,T16,T18,T20,T24,T22)</f>
        <v>0</v>
      </c>
      <c r="U26" s="655"/>
      <c r="V26" s="778">
        <f t="shared" ref="V26:Y27" si="7">SUM(V6,V8,V10,V12,V14,V16,V18,V20,V24,V22)</f>
        <v>0</v>
      </c>
      <c r="W26" s="626">
        <f t="shared" si="7"/>
        <v>19</v>
      </c>
      <c r="X26" s="627">
        <f t="shared" si="7"/>
        <v>8</v>
      </c>
      <c r="Y26" s="631">
        <f t="shared" si="7"/>
        <v>11</v>
      </c>
    </row>
    <row r="27" spans="1:25" x14ac:dyDescent="0.15">
      <c r="A27" s="646" t="s">
        <v>496</v>
      </c>
      <c r="B27" s="647">
        <f t="shared" si="6"/>
        <v>991</v>
      </c>
      <c r="C27" s="648">
        <f t="shared" si="6"/>
        <v>321</v>
      </c>
      <c r="D27" s="648">
        <f t="shared" si="6"/>
        <v>670</v>
      </c>
      <c r="E27" s="648">
        <f t="shared" si="6"/>
        <v>10</v>
      </c>
      <c r="F27" s="648">
        <f t="shared" si="6"/>
        <v>1</v>
      </c>
      <c r="G27" s="648">
        <f t="shared" si="6"/>
        <v>16</v>
      </c>
      <c r="H27" s="648">
        <f t="shared" si="6"/>
        <v>16</v>
      </c>
      <c r="I27" s="648">
        <f t="shared" si="6"/>
        <v>16</v>
      </c>
      <c r="J27" s="648">
        <f t="shared" si="6"/>
        <v>661</v>
      </c>
      <c r="K27" s="648">
        <f t="shared" si="6"/>
        <v>17</v>
      </c>
      <c r="L27" s="648">
        <f t="shared" si="6"/>
        <v>0</v>
      </c>
      <c r="M27" s="648">
        <f t="shared" si="6"/>
        <v>7</v>
      </c>
      <c r="N27" s="648">
        <f t="shared" si="6"/>
        <v>247</v>
      </c>
      <c r="O27" s="649">
        <f t="shared" si="6"/>
        <v>41</v>
      </c>
      <c r="P27" s="648">
        <f t="shared" si="6"/>
        <v>13</v>
      </c>
      <c r="Q27" s="648">
        <f t="shared" si="6"/>
        <v>28</v>
      </c>
      <c r="R27" s="648">
        <f t="shared" si="6"/>
        <v>38</v>
      </c>
      <c r="S27" s="648">
        <f>SUM(S7,S9,S11,S13,S15,S17,S19,S21,S25,S23)</f>
        <v>2</v>
      </c>
      <c r="T27" s="648">
        <f>SUM(T7,T9,T11,T13,T15,T17,T19,T21,T25,T23)</f>
        <v>1</v>
      </c>
      <c r="U27" s="659"/>
      <c r="V27" s="782">
        <f t="shared" si="7"/>
        <v>0</v>
      </c>
      <c r="W27" s="775">
        <f t="shared" si="7"/>
        <v>1032</v>
      </c>
      <c r="X27" s="648">
        <f t="shared" si="7"/>
        <v>334</v>
      </c>
      <c r="Y27" s="650">
        <f t="shared" si="7"/>
        <v>698</v>
      </c>
    </row>
    <row r="28" spans="1:25" x14ac:dyDescent="0.15">
      <c r="A28" s="93" t="s">
        <v>804</v>
      </c>
      <c r="H28" s="651"/>
    </row>
  </sheetData>
  <mergeCells count="22">
    <mergeCell ref="F3:F5"/>
    <mergeCell ref="T1:Y1"/>
    <mergeCell ref="U3:U5"/>
    <mergeCell ref="V3:V5"/>
    <mergeCell ref="T3:T5"/>
    <mergeCell ref="S3:S5"/>
    <mergeCell ref="A2:A5"/>
    <mergeCell ref="B2:N2"/>
    <mergeCell ref="O2:V2"/>
    <mergeCell ref="W2:Y4"/>
    <mergeCell ref="B3:D4"/>
    <mergeCell ref="O3:Q4"/>
    <mergeCell ref="R3:R5"/>
    <mergeCell ref="N3:N5"/>
    <mergeCell ref="M3:M5"/>
    <mergeCell ref="L3:L5"/>
    <mergeCell ref="E3:E5"/>
    <mergeCell ref="K3:K5"/>
    <mergeCell ref="J3:J5"/>
    <mergeCell ref="I3:I5"/>
    <mergeCell ref="H3:H5"/>
    <mergeCell ref="G3:G5"/>
  </mergeCells>
  <phoneticPr fontId="2"/>
  <dataValidations count="1">
    <dataValidation imeMode="halfAlpha" allowBlank="1" showInputMessage="1" showErrorMessage="1" sqref="A1" xr:uid="{DD587EE5-5C1D-4F8B-975C-3BE39AE49AB1}"/>
  </dataValidations>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1"/>
  <sheetViews>
    <sheetView view="pageBreakPreview" topLeftCell="A4" zoomScale="75" zoomScaleNormal="100" zoomScaleSheetLayoutView="75" workbookViewId="0">
      <selection activeCell="O43" sqref="O43"/>
    </sheetView>
  </sheetViews>
  <sheetFormatPr defaultColWidth="9" defaultRowHeight="13.5" x14ac:dyDescent="0.15"/>
  <cols>
    <col min="1" max="16384" width="9" style="56"/>
  </cols>
  <sheetData>
    <row r="1" spans="1:1" ht="14.25" x14ac:dyDescent="0.15">
      <c r="A1" s="60"/>
    </row>
    <row r="42" spans="2:8" x14ac:dyDescent="0.15">
      <c r="B42" s="1260" t="s">
        <v>878</v>
      </c>
      <c r="C42" s="1261"/>
      <c r="D42" s="1261"/>
      <c r="E42" s="1261"/>
      <c r="F42" s="1261"/>
      <c r="G42" s="1261"/>
      <c r="H42" s="1262"/>
    </row>
    <row r="43" spans="2:8" x14ac:dyDescent="0.15">
      <c r="B43" s="1263"/>
      <c r="C43" s="1264"/>
      <c r="D43" s="1264"/>
      <c r="E43" s="1264"/>
      <c r="F43" s="1264"/>
      <c r="G43" s="1264"/>
      <c r="H43" s="1265"/>
    </row>
    <row r="44" spans="2:8" x14ac:dyDescent="0.15">
      <c r="B44" s="1263"/>
      <c r="C44" s="1264"/>
      <c r="D44" s="1264"/>
      <c r="E44" s="1264"/>
      <c r="F44" s="1264"/>
      <c r="G44" s="1264"/>
      <c r="H44" s="1265"/>
    </row>
    <row r="45" spans="2:8" x14ac:dyDescent="0.15">
      <c r="B45" s="1263"/>
      <c r="C45" s="1264"/>
      <c r="D45" s="1264"/>
      <c r="E45" s="1264"/>
      <c r="F45" s="1264"/>
      <c r="G45" s="1264"/>
      <c r="H45" s="1265"/>
    </row>
    <row r="46" spans="2:8" x14ac:dyDescent="0.15">
      <c r="B46" s="1263"/>
      <c r="C46" s="1264"/>
      <c r="D46" s="1264"/>
      <c r="E46" s="1264"/>
      <c r="F46" s="1264"/>
      <c r="G46" s="1264"/>
      <c r="H46" s="1265"/>
    </row>
    <row r="47" spans="2:8" x14ac:dyDescent="0.15">
      <c r="B47" s="1263"/>
      <c r="C47" s="1264"/>
      <c r="D47" s="1264"/>
      <c r="E47" s="1264"/>
      <c r="F47" s="1264"/>
      <c r="G47" s="1264"/>
      <c r="H47" s="1265"/>
    </row>
    <row r="48" spans="2:8" x14ac:dyDescent="0.15">
      <c r="B48" s="1263"/>
      <c r="C48" s="1264"/>
      <c r="D48" s="1264"/>
      <c r="E48" s="1264"/>
      <c r="F48" s="1264"/>
      <c r="G48" s="1264"/>
      <c r="H48" s="1265"/>
    </row>
    <row r="49" spans="2:8" x14ac:dyDescent="0.15">
      <c r="B49" s="1263"/>
      <c r="C49" s="1264"/>
      <c r="D49" s="1264"/>
      <c r="E49" s="1264"/>
      <c r="F49" s="1264"/>
      <c r="G49" s="1264"/>
      <c r="H49" s="1265"/>
    </row>
    <row r="50" spans="2:8" x14ac:dyDescent="0.15">
      <c r="B50" s="1263"/>
      <c r="C50" s="1264"/>
      <c r="D50" s="1264"/>
      <c r="E50" s="1264"/>
      <c r="F50" s="1264"/>
      <c r="G50" s="1264"/>
      <c r="H50" s="1265"/>
    </row>
    <row r="51" spans="2:8" x14ac:dyDescent="0.15">
      <c r="B51" s="1266"/>
      <c r="C51" s="1267"/>
      <c r="D51" s="1267"/>
      <c r="E51" s="1267"/>
      <c r="F51" s="1267"/>
      <c r="G51" s="1267"/>
      <c r="H51" s="1268"/>
    </row>
  </sheetData>
  <mergeCells count="1">
    <mergeCell ref="B42:H51"/>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N28"/>
  <sheetViews>
    <sheetView view="pageLayout" topLeftCell="A10" zoomScaleNormal="100" zoomScaleSheetLayoutView="75" workbookViewId="0">
      <selection activeCell="K28" sqref="K28"/>
    </sheetView>
  </sheetViews>
  <sheetFormatPr defaultColWidth="9" defaultRowHeight="13.5" x14ac:dyDescent="0.15"/>
  <cols>
    <col min="1" max="1" width="6.125" style="88" customWidth="1"/>
    <col min="2" max="2" width="2.125" style="88" customWidth="1"/>
    <col min="3" max="3" width="4" style="88" customWidth="1"/>
    <col min="4" max="4" width="2.125" style="88" customWidth="1"/>
    <col min="5" max="5" width="4" style="88" customWidth="1"/>
    <col min="6" max="6" width="2.125" style="88" customWidth="1"/>
    <col min="7" max="7" width="6" style="88" customWidth="1"/>
    <col min="8" max="9" width="9" style="88" customWidth="1"/>
    <col min="10" max="10" width="9" style="88"/>
    <col min="11" max="11" width="8.75" style="88" customWidth="1"/>
    <col min="12" max="16384" width="9" style="88"/>
  </cols>
  <sheetData>
    <row r="4" spans="2:14" ht="13.5" customHeight="1" x14ac:dyDescent="0.15">
      <c r="F4" s="555"/>
      <c r="G4" s="555"/>
      <c r="H4" s="848" t="s">
        <v>321</v>
      </c>
      <c r="I4" s="848"/>
      <c r="J4" s="848"/>
      <c r="K4" s="848"/>
    </row>
    <row r="5" spans="2:14" ht="13.5" customHeight="1" x14ac:dyDescent="0.15">
      <c r="F5" s="555"/>
      <c r="G5" s="555"/>
      <c r="H5" s="848"/>
      <c r="I5" s="848"/>
      <c r="J5" s="848"/>
      <c r="K5" s="848"/>
    </row>
    <row r="6" spans="2:14" ht="13.5" customHeight="1" x14ac:dyDescent="0.15">
      <c r="F6" s="555"/>
      <c r="G6" s="555"/>
      <c r="H6" s="848"/>
      <c r="I6" s="848"/>
      <c r="J6" s="848"/>
      <c r="K6" s="848"/>
    </row>
    <row r="9" spans="2:14" ht="24.75" customHeight="1" x14ac:dyDescent="0.15">
      <c r="B9" s="61" t="s">
        <v>599</v>
      </c>
      <c r="C9" s="61"/>
      <c r="D9" s="61"/>
      <c r="E9" s="61"/>
      <c r="F9" s="61"/>
      <c r="G9" s="61"/>
      <c r="H9" s="61"/>
      <c r="I9" s="61"/>
      <c r="J9" s="61"/>
      <c r="K9" s="61"/>
      <c r="L9" s="61" t="s">
        <v>0</v>
      </c>
      <c r="M9" s="61"/>
      <c r="N9" s="89" t="s">
        <v>322</v>
      </c>
    </row>
    <row r="10" spans="2:14" ht="24.75" customHeight="1" x14ac:dyDescent="0.15">
      <c r="B10" s="61"/>
      <c r="C10" s="563" t="s">
        <v>600</v>
      </c>
      <c r="D10" s="61"/>
      <c r="E10" s="61" t="s">
        <v>612</v>
      </c>
      <c r="F10" s="61"/>
      <c r="G10" s="61"/>
      <c r="H10" s="61"/>
      <c r="I10" s="61"/>
      <c r="J10" s="61"/>
      <c r="K10" s="61"/>
      <c r="L10" s="61" t="s">
        <v>0</v>
      </c>
      <c r="M10" s="61"/>
      <c r="N10" s="569" t="s">
        <v>322</v>
      </c>
    </row>
    <row r="11" spans="2:14" ht="24.75" customHeight="1" x14ac:dyDescent="0.15">
      <c r="B11" s="61"/>
      <c r="C11" s="563" t="s">
        <v>601</v>
      </c>
      <c r="D11" s="61"/>
      <c r="E11" s="61" t="s">
        <v>613</v>
      </c>
      <c r="F11" s="61"/>
      <c r="G11" s="61"/>
      <c r="H11" s="61"/>
      <c r="I11" s="61"/>
      <c r="J11" s="61"/>
      <c r="K11" s="61"/>
      <c r="L11" s="61" t="s">
        <v>0</v>
      </c>
      <c r="M11" s="61"/>
      <c r="N11" s="563" t="s">
        <v>636</v>
      </c>
    </row>
    <row r="12" spans="2:14" ht="24.75" customHeight="1" x14ac:dyDescent="0.15">
      <c r="B12" s="61"/>
      <c r="C12" s="563" t="s">
        <v>602</v>
      </c>
      <c r="D12" s="61"/>
      <c r="E12" s="61" t="s">
        <v>614</v>
      </c>
      <c r="F12" s="61"/>
      <c r="G12" s="61"/>
      <c r="H12" s="61"/>
      <c r="I12" s="61"/>
      <c r="J12" s="61"/>
      <c r="K12" s="61"/>
      <c r="L12" s="61" t="s">
        <v>0</v>
      </c>
      <c r="M12" s="61"/>
      <c r="N12" s="569" t="s">
        <v>635</v>
      </c>
    </row>
    <row r="13" spans="2:14" ht="24.75" customHeight="1" x14ac:dyDescent="0.15">
      <c r="B13" s="61"/>
      <c r="C13" s="563" t="s">
        <v>603</v>
      </c>
      <c r="D13" s="61"/>
      <c r="E13" s="61" t="s">
        <v>615</v>
      </c>
      <c r="F13" s="61"/>
      <c r="G13" s="61"/>
      <c r="H13" s="61"/>
      <c r="I13" s="61"/>
      <c r="J13" s="61"/>
      <c r="K13" s="61"/>
      <c r="L13" s="61" t="s">
        <v>0</v>
      </c>
      <c r="M13" s="61"/>
      <c r="N13" s="569" t="s">
        <v>638</v>
      </c>
    </row>
    <row r="14" spans="2:14" ht="24.75" customHeight="1" x14ac:dyDescent="0.15">
      <c r="B14" s="61"/>
      <c r="C14" s="563" t="s">
        <v>604</v>
      </c>
      <c r="D14" s="61"/>
      <c r="E14" s="61" t="s">
        <v>616</v>
      </c>
      <c r="F14" s="61"/>
      <c r="G14" s="61"/>
      <c r="H14" s="61"/>
      <c r="I14" s="61"/>
      <c r="J14" s="61"/>
      <c r="K14" s="61"/>
      <c r="L14" s="61" t="s">
        <v>0</v>
      </c>
      <c r="M14" s="61"/>
      <c r="N14" s="563" t="s">
        <v>639</v>
      </c>
    </row>
    <row r="15" spans="2:14" ht="24.75" customHeight="1" x14ac:dyDescent="0.15">
      <c r="B15" s="61"/>
      <c r="C15" s="563" t="s">
        <v>605</v>
      </c>
      <c r="D15" s="61"/>
      <c r="E15" s="61" t="s">
        <v>617</v>
      </c>
      <c r="F15" s="61"/>
      <c r="G15" s="61"/>
      <c r="H15" s="61"/>
      <c r="I15" s="61"/>
      <c r="J15" s="61"/>
      <c r="K15" s="61"/>
      <c r="L15" s="61" t="s">
        <v>0</v>
      </c>
      <c r="M15" s="61"/>
      <c r="N15" s="569" t="s">
        <v>640</v>
      </c>
    </row>
    <row r="16" spans="2:14" ht="24.75" customHeight="1" x14ac:dyDescent="0.15">
      <c r="B16" s="61"/>
      <c r="C16" s="563" t="s">
        <v>606</v>
      </c>
      <c r="D16" s="61"/>
      <c r="E16" s="61" t="s">
        <v>618</v>
      </c>
      <c r="F16" s="61"/>
      <c r="G16" s="61"/>
      <c r="H16" s="61"/>
      <c r="I16" s="61"/>
      <c r="J16" s="61"/>
      <c r="K16" s="61"/>
      <c r="L16" s="61" t="s">
        <v>0</v>
      </c>
      <c r="M16" s="61"/>
      <c r="N16" s="563" t="s">
        <v>641</v>
      </c>
    </row>
    <row r="17" spans="2:14" ht="24.75" customHeight="1" x14ac:dyDescent="0.15">
      <c r="B17" s="61"/>
      <c r="C17" s="61"/>
      <c r="E17" s="564" t="s">
        <v>607</v>
      </c>
      <c r="F17" s="61"/>
      <c r="G17" s="61" t="s">
        <v>619</v>
      </c>
      <c r="H17" s="61"/>
      <c r="I17" s="61"/>
      <c r="J17" s="61"/>
      <c r="K17" s="61"/>
      <c r="L17" s="61" t="s">
        <v>0</v>
      </c>
      <c r="M17" s="61"/>
      <c r="N17" s="90" t="s">
        <v>1</v>
      </c>
    </row>
    <row r="18" spans="2:14" ht="24.75" customHeight="1" x14ac:dyDescent="0.15">
      <c r="B18" s="61"/>
      <c r="C18" s="61"/>
      <c r="E18" s="564" t="s">
        <v>608</v>
      </c>
      <c r="F18" s="61"/>
      <c r="G18" s="61" t="s">
        <v>620</v>
      </c>
      <c r="H18" s="61"/>
      <c r="I18" s="61"/>
      <c r="J18" s="61"/>
      <c r="K18" s="61"/>
      <c r="L18" s="61" t="s">
        <v>0</v>
      </c>
      <c r="M18" s="61"/>
      <c r="N18" s="61" t="s">
        <v>825</v>
      </c>
    </row>
    <row r="19" spans="2:14" ht="24.75" customHeight="1" x14ac:dyDescent="0.15">
      <c r="B19" s="61"/>
      <c r="C19" s="61"/>
      <c r="E19" s="564" t="s">
        <v>609</v>
      </c>
      <c r="F19" s="61"/>
      <c r="G19" s="61" t="s">
        <v>621</v>
      </c>
      <c r="H19" s="61"/>
      <c r="I19" s="61"/>
      <c r="J19" s="61"/>
      <c r="K19" s="61"/>
      <c r="L19" s="61" t="s">
        <v>0</v>
      </c>
      <c r="M19" s="61"/>
      <c r="N19" s="90">
        <v>16</v>
      </c>
    </row>
    <row r="20" spans="2:14" ht="24.75" customHeight="1" x14ac:dyDescent="0.15">
      <c r="B20" s="61"/>
      <c r="C20" s="61"/>
      <c r="E20" s="564" t="s">
        <v>610</v>
      </c>
      <c r="F20" s="61"/>
      <c r="G20" s="61" t="s">
        <v>622</v>
      </c>
      <c r="H20" s="61"/>
      <c r="I20" s="61"/>
      <c r="J20" s="61"/>
      <c r="K20" s="61"/>
      <c r="L20" s="61" t="s">
        <v>0</v>
      </c>
      <c r="M20" s="61"/>
      <c r="N20" s="90">
        <v>17</v>
      </c>
    </row>
    <row r="21" spans="2:14" ht="24.75" customHeight="1" x14ac:dyDescent="0.15">
      <c r="B21" s="61"/>
      <c r="C21" s="61"/>
      <c r="D21" s="61"/>
      <c r="E21" s="61"/>
      <c r="F21" s="61"/>
      <c r="G21" s="61"/>
      <c r="H21" s="61"/>
      <c r="I21" s="61"/>
      <c r="J21" s="61"/>
      <c r="K21" s="61"/>
      <c r="L21" s="61"/>
      <c r="M21" s="61"/>
      <c r="N21" s="61"/>
    </row>
    <row r="22" spans="2:14" ht="24.75" customHeight="1" x14ac:dyDescent="0.15">
      <c r="B22" s="61" t="s">
        <v>611</v>
      </c>
      <c r="C22" s="61"/>
      <c r="D22" s="61"/>
      <c r="E22" s="61"/>
      <c r="F22" s="61"/>
      <c r="G22" s="61"/>
      <c r="H22" s="61"/>
      <c r="I22" s="61"/>
      <c r="J22" s="61"/>
      <c r="K22" s="61"/>
      <c r="L22" s="61" t="s">
        <v>0</v>
      </c>
      <c r="M22" s="61"/>
      <c r="N22" s="90">
        <v>18</v>
      </c>
    </row>
    <row r="23" spans="2:14" ht="24.75" customHeight="1" x14ac:dyDescent="0.15">
      <c r="B23" s="61"/>
      <c r="C23" s="563" t="s">
        <v>600</v>
      </c>
      <c r="D23" s="61"/>
      <c r="E23" s="61" t="s">
        <v>872</v>
      </c>
      <c r="F23" s="61"/>
      <c r="G23" s="61"/>
      <c r="H23" s="61"/>
      <c r="I23" s="61"/>
      <c r="J23" s="61"/>
      <c r="K23" s="61"/>
      <c r="L23" s="61" t="s">
        <v>0</v>
      </c>
      <c r="M23" s="61"/>
      <c r="N23" s="90">
        <v>18</v>
      </c>
    </row>
    <row r="24" spans="2:14" ht="24.75" customHeight="1" x14ac:dyDescent="0.15">
      <c r="B24" s="61"/>
      <c r="C24" s="563" t="s">
        <v>826</v>
      </c>
      <c r="D24" s="61"/>
      <c r="E24" s="61" t="s">
        <v>8</v>
      </c>
      <c r="F24" s="61"/>
      <c r="G24" s="61"/>
      <c r="H24" s="61"/>
      <c r="I24" s="61"/>
      <c r="J24" s="61"/>
      <c r="K24" s="61"/>
      <c r="L24" s="61" t="s">
        <v>0</v>
      </c>
      <c r="M24" s="61"/>
      <c r="N24" s="90" t="s">
        <v>870</v>
      </c>
    </row>
    <row r="25" spans="2:14" ht="24.75" customHeight="1" x14ac:dyDescent="0.15">
      <c r="B25" s="61"/>
      <c r="C25" s="563" t="s">
        <v>867</v>
      </c>
      <c r="D25" s="61"/>
      <c r="E25" s="61" t="s">
        <v>9</v>
      </c>
      <c r="F25" s="61"/>
      <c r="G25" s="61"/>
      <c r="H25" s="61"/>
      <c r="I25" s="61"/>
      <c r="J25" s="61"/>
      <c r="K25" s="61"/>
      <c r="L25" s="61" t="s">
        <v>0</v>
      </c>
      <c r="M25" s="61"/>
      <c r="N25" s="90" t="s">
        <v>871</v>
      </c>
    </row>
    <row r="26" spans="2:14" ht="24.75" customHeight="1" x14ac:dyDescent="0.15">
      <c r="B26" s="61"/>
      <c r="C26" s="563" t="s">
        <v>868</v>
      </c>
      <c r="D26" s="61"/>
      <c r="E26" s="61" t="s">
        <v>11</v>
      </c>
      <c r="F26" s="61"/>
      <c r="G26" s="61"/>
      <c r="H26" s="61"/>
      <c r="I26" s="61"/>
      <c r="J26" s="61"/>
      <c r="K26" s="61"/>
      <c r="L26" s="61" t="s">
        <v>0</v>
      </c>
      <c r="M26" s="61"/>
      <c r="N26" s="90">
        <v>24</v>
      </c>
    </row>
    <row r="27" spans="2:14" ht="24.75" customHeight="1" x14ac:dyDescent="0.15">
      <c r="B27" s="61"/>
      <c r="C27" s="563" t="s">
        <v>869</v>
      </c>
      <c r="D27" s="61"/>
      <c r="E27" s="61" t="s">
        <v>623</v>
      </c>
      <c r="F27" s="61"/>
      <c r="G27" s="61"/>
      <c r="H27" s="61"/>
      <c r="I27" s="61"/>
      <c r="J27" s="61"/>
      <c r="K27" s="61"/>
      <c r="L27" s="61" t="s">
        <v>0</v>
      </c>
      <c r="M27" s="61"/>
      <c r="N27" s="90">
        <v>25</v>
      </c>
    </row>
    <row r="28" spans="2:14" ht="21.95" customHeight="1" x14ac:dyDescent="0.15"/>
  </sheetData>
  <mergeCells count="1">
    <mergeCell ref="H4:K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view="pageLayout" zoomScaleNormal="100" zoomScaleSheetLayoutView="100" workbookViewId="0">
      <selection activeCell="F27" sqref="F27"/>
    </sheetView>
  </sheetViews>
  <sheetFormatPr defaultColWidth="9" defaultRowHeight="13.5" x14ac:dyDescent="0.15"/>
  <cols>
    <col min="1" max="1" width="7.625" style="56" customWidth="1"/>
    <col min="2" max="2" width="6.625" style="56" customWidth="1"/>
    <col min="3" max="3" width="6" style="56" customWidth="1"/>
    <col min="4" max="5" width="2.75" style="56" customWidth="1"/>
    <col min="6" max="14" width="6.75" style="56" customWidth="1"/>
    <col min="15" max="15" width="8.125" style="56" customWidth="1"/>
    <col min="16" max="16384" width="9" style="56"/>
  </cols>
  <sheetData>
    <row r="1" spans="1:16" ht="24" customHeight="1" x14ac:dyDescent="0.15">
      <c r="A1" s="570" t="s">
        <v>637</v>
      </c>
    </row>
    <row r="2" spans="1:16" ht="14.25" x14ac:dyDescent="0.15">
      <c r="A2" s="61" t="s">
        <v>624</v>
      </c>
    </row>
    <row r="3" spans="1:16" x14ac:dyDescent="0.15">
      <c r="A3" s="86"/>
      <c r="B3" s="86"/>
      <c r="C3" s="86"/>
      <c r="D3" s="86"/>
      <c r="E3" s="86"/>
      <c r="F3" s="86"/>
      <c r="G3" s="86"/>
      <c r="H3" s="86"/>
      <c r="I3" s="86"/>
      <c r="J3" s="86"/>
      <c r="K3" s="893" t="s">
        <v>564</v>
      </c>
      <c r="L3" s="893"/>
      <c r="M3" s="893"/>
      <c r="N3" s="893"/>
      <c r="O3" s="893"/>
    </row>
    <row r="4" spans="1:16" ht="27.95" customHeight="1" x14ac:dyDescent="0.15">
      <c r="A4" s="882" t="s">
        <v>2</v>
      </c>
      <c r="B4" s="883"/>
      <c r="C4" s="883"/>
      <c r="D4" s="883"/>
      <c r="E4" s="884"/>
      <c r="F4" s="307" t="s">
        <v>28</v>
      </c>
      <c r="G4" s="308" t="s">
        <v>29</v>
      </c>
      <c r="H4" s="308" t="s">
        <v>30</v>
      </c>
      <c r="I4" s="308" t="s">
        <v>31</v>
      </c>
      <c r="J4" s="308" t="s">
        <v>32</v>
      </c>
      <c r="K4" s="309" t="s">
        <v>33</v>
      </c>
      <c r="L4" s="310" t="s">
        <v>24</v>
      </c>
      <c r="M4" s="311" t="s">
        <v>40</v>
      </c>
      <c r="N4" s="312" t="s">
        <v>34</v>
      </c>
      <c r="O4" s="313" t="s">
        <v>35</v>
      </c>
    </row>
    <row r="5" spans="1:16" ht="17.25" customHeight="1" x14ac:dyDescent="0.15">
      <c r="A5" s="849" t="s">
        <v>8</v>
      </c>
      <c r="B5" s="851" t="s">
        <v>558</v>
      </c>
      <c r="C5" s="853" t="s">
        <v>566</v>
      </c>
      <c r="D5" s="854" t="s">
        <v>14</v>
      </c>
      <c r="E5" s="856" t="s">
        <v>3</v>
      </c>
      <c r="F5" s="436"/>
      <c r="G5" s="363"/>
      <c r="H5" s="363"/>
      <c r="I5" s="363"/>
      <c r="J5" s="363"/>
      <c r="K5" s="437"/>
      <c r="L5" s="105"/>
      <c r="M5" s="363"/>
      <c r="N5" s="896">
        <f>L10/146</f>
        <v>563.06164383561645</v>
      </c>
      <c r="O5" s="898">
        <f>L10/3377</f>
        <v>24.343204027243114</v>
      </c>
    </row>
    <row r="6" spans="1:16" ht="17.25" customHeight="1" x14ac:dyDescent="0.15">
      <c r="A6" s="850"/>
      <c r="B6" s="852"/>
      <c r="C6" s="850"/>
      <c r="D6" s="855"/>
      <c r="E6" s="857"/>
      <c r="F6" s="438">
        <v>6620</v>
      </c>
      <c r="G6" s="320">
        <v>6894</v>
      </c>
      <c r="H6" s="320">
        <v>6979</v>
      </c>
      <c r="I6" s="320">
        <v>7228</v>
      </c>
      <c r="J6" s="320">
        <v>7233</v>
      </c>
      <c r="K6" s="439">
        <v>7234</v>
      </c>
      <c r="L6" s="106">
        <f>SUM(F6:K6)</f>
        <v>42188</v>
      </c>
      <c r="M6" s="320">
        <v>42648</v>
      </c>
      <c r="N6" s="881"/>
      <c r="O6" s="899"/>
    </row>
    <row r="7" spans="1:16" ht="17.25" customHeight="1" x14ac:dyDescent="0.15">
      <c r="A7" s="850"/>
      <c r="B7" s="852"/>
      <c r="C7" s="850"/>
      <c r="D7" s="855"/>
      <c r="E7" s="858" t="s">
        <v>4</v>
      </c>
      <c r="F7" s="440"/>
      <c r="G7" s="321"/>
      <c r="H7" s="321"/>
      <c r="I7" s="321"/>
      <c r="J7" s="321"/>
      <c r="K7" s="441"/>
      <c r="L7" s="364"/>
      <c r="M7" s="321"/>
      <c r="N7" s="881"/>
      <c r="O7" s="899"/>
    </row>
    <row r="8" spans="1:16" ht="17.25" customHeight="1" x14ac:dyDescent="0.15">
      <c r="A8" s="850"/>
      <c r="B8" s="852"/>
      <c r="C8" s="850"/>
      <c r="D8" s="855"/>
      <c r="E8" s="859"/>
      <c r="F8" s="442">
        <v>6431</v>
      </c>
      <c r="G8" s="322">
        <v>6562</v>
      </c>
      <c r="H8" s="322">
        <v>6618</v>
      </c>
      <c r="I8" s="322">
        <v>6807</v>
      </c>
      <c r="J8" s="322">
        <v>6723</v>
      </c>
      <c r="K8" s="443">
        <v>6878</v>
      </c>
      <c r="L8" s="365">
        <f>SUM(F8:K8)</f>
        <v>40019</v>
      </c>
      <c r="M8" s="322">
        <v>40124</v>
      </c>
      <c r="N8" s="881"/>
      <c r="O8" s="899"/>
    </row>
    <row r="9" spans="1:16" ht="17.25" customHeight="1" x14ac:dyDescent="0.15">
      <c r="A9" s="850"/>
      <c r="B9" s="852"/>
      <c r="C9" s="850"/>
      <c r="D9" s="855"/>
      <c r="E9" s="856" t="s">
        <v>5</v>
      </c>
      <c r="F9" s="436">
        <v>616</v>
      </c>
      <c r="G9" s="363">
        <v>699</v>
      </c>
      <c r="H9" s="363">
        <v>683</v>
      </c>
      <c r="I9" s="363">
        <v>747</v>
      </c>
      <c r="J9" s="363">
        <v>735</v>
      </c>
      <c r="K9" s="437">
        <v>651</v>
      </c>
      <c r="L9" s="444">
        <f>SUM(F9:K9)</f>
        <v>4131</v>
      </c>
      <c r="M9" s="323">
        <v>3599</v>
      </c>
      <c r="N9" s="881"/>
      <c r="O9" s="899"/>
    </row>
    <row r="10" spans="1:16" ht="17.25" customHeight="1" x14ac:dyDescent="0.15">
      <c r="A10" s="850"/>
      <c r="B10" s="852"/>
      <c r="C10" s="850"/>
      <c r="D10" s="855"/>
      <c r="E10" s="873"/>
      <c r="F10" s="438">
        <f t="shared" ref="F10:K10" si="0">SUM(F6,F8)</f>
        <v>13051</v>
      </c>
      <c r="G10" s="320">
        <f t="shared" si="0"/>
        <v>13456</v>
      </c>
      <c r="H10" s="320">
        <f t="shared" si="0"/>
        <v>13597</v>
      </c>
      <c r="I10" s="320">
        <f t="shared" si="0"/>
        <v>14035</v>
      </c>
      <c r="J10" s="320">
        <f t="shared" si="0"/>
        <v>13956</v>
      </c>
      <c r="K10" s="439">
        <f t="shared" si="0"/>
        <v>14112</v>
      </c>
      <c r="L10" s="106">
        <f>SUM(L6,L8)</f>
        <v>82207</v>
      </c>
      <c r="M10" s="320">
        <f>SUM(M6,M8)</f>
        <v>82772</v>
      </c>
      <c r="N10" s="897"/>
      <c r="O10" s="900"/>
      <c r="P10" s="87"/>
    </row>
    <row r="11" spans="1:16" ht="17.25" customHeight="1" x14ac:dyDescent="0.15">
      <c r="A11" s="860" t="s">
        <v>9</v>
      </c>
      <c r="B11" s="862" t="s">
        <v>568</v>
      </c>
      <c r="C11" s="865" t="s">
        <v>567</v>
      </c>
      <c r="D11" s="855" t="s">
        <v>15</v>
      </c>
      <c r="E11" s="866" t="s">
        <v>3</v>
      </c>
      <c r="F11" s="366"/>
      <c r="G11" s="366"/>
      <c r="H11" s="366"/>
      <c r="I11" s="875"/>
      <c r="J11" s="875"/>
      <c r="K11" s="880"/>
      <c r="L11" s="109"/>
      <c r="M11" s="366"/>
      <c r="N11" s="895">
        <f>L16/71</f>
        <v>552.16901408450701</v>
      </c>
      <c r="O11" s="881">
        <f>L16/1436</f>
        <v>27.300835654596099</v>
      </c>
    </row>
    <row r="12" spans="1:16" ht="17.25" customHeight="1" x14ac:dyDescent="0.15">
      <c r="A12" s="850"/>
      <c r="B12" s="863"/>
      <c r="C12" s="850"/>
      <c r="D12" s="855"/>
      <c r="E12" s="867"/>
      <c r="F12" s="320">
        <f>6765+7</f>
        <v>6772</v>
      </c>
      <c r="G12" s="320">
        <f>6620+7</f>
        <v>6627</v>
      </c>
      <c r="H12" s="320">
        <f>6816+11</f>
        <v>6827</v>
      </c>
      <c r="I12" s="875"/>
      <c r="J12" s="875"/>
      <c r="K12" s="880"/>
      <c r="L12" s="106">
        <f>SUM(F12,G12,H12)</f>
        <v>20226</v>
      </c>
      <c r="M12" s="320">
        <v>20070</v>
      </c>
      <c r="N12" s="895"/>
      <c r="O12" s="881"/>
    </row>
    <row r="13" spans="1:16" ht="17.25" customHeight="1" x14ac:dyDescent="0.15">
      <c r="A13" s="850"/>
      <c r="B13" s="863"/>
      <c r="C13" s="850"/>
      <c r="D13" s="855"/>
      <c r="E13" s="868" t="s">
        <v>4</v>
      </c>
      <c r="F13" s="367"/>
      <c r="G13" s="367"/>
      <c r="H13" s="367"/>
      <c r="I13" s="875"/>
      <c r="J13" s="875"/>
      <c r="K13" s="880"/>
      <c r="L13" s="455"/>
      <c r="M13" s="367"/>
      <c r="N13" s="895"/>
      <c r="O13" s="881"/>
    </row>
    <row r="14" spans="1:16" ht="17.25" customHeight="1" x14ac:dyDescent="0.15">
      <c r="A14" s="850"/>
      <c r="B14" s="863"/>
      <c r="C14" s="850"/>
      <c r="D14" s="855"/>
      <c r="E14" s="869"/>
      <c r="F14" s="322">
        <f>6187+8</f>
        <v>6195</v>
      </c>
      <c r="G14" s="322">
        <f>6388+10</f>
        <v>6398</v>
      </c>
      <c r="H14" s="322">
        <f>6369+16</f>
        <v>6385</v>
      </c>
      <c r="I14" s="875"/>
      <c r="J14" s="875"/>
      <c r="K14" s="880"/>
      <c r="L14" s="365">
        <f>SUM(F14,G14,H14)</f>
        <v>18978</v>
      </c>
      <c r="M14" s="322">
        <v>19086</v>
      </c>
      <c r="N14" s="895"/>
      <c r="O14" s="881"/>
    </row>
    <row r="15" spans="1:16" ht="17.25" customHeight="1" x14ac:dyDescent="0.15">
      <c r="A15" s="850"/>
      <c r="B15" s="863"/>
      <c r="C15" s="850"/>
      <c r="D15" s="855"/>
      <c r="E15" s="866" t="s">
        <v>5</v>
      </c>
      <c r="F15" s="363">
        <v>492</v>
      </c>
      <c r="G15" s="363">
        <v>464</v>
      </c>
      <c r="H15" s="363">
        <v>422</v>
      </c>
      <c r="I15" s="875"/>
      <c r="J15" s="875"/>
      <c r="K15" s="880"/>
      <c r="L15" s="370">
        <f>SUM(F15:H15)</f>
        <v>1378</v>
      </c>
      <c r="M15" s="368">
        <v>1279</v>
      </c>
      <c r="N15" s="895"/>
      <c r="O15" s="881"/>
    </row>
    <row r="16" spans="1:16" ht="17.25" customHeight="1" x14ac:dyDescent="0.15">
      <c r="A16" s="861"/>
      <c r="B16" s="864"/>
      <c r="C16" s="850"/>
      <c r="D16" s="855"/>
      <c r="E16" s="867"/>
      <c r="F16" s="369">
        <f>SUM(F12,F14)</f>
        <v>12967</v>
      </c>
      <c r="G16" s="369">
        <f>SUM(G12,G14)</f>
        <v>13025</v>
      </c>
      <c r="H16" s="369">
        <f>SUM(H12,H14)</f>
        <v>13212</v>
      </c>
      <c r="I16" s="875"/>
      <c r="J16" s="875"/>
      <c r="K16" s="880"/>
      <c r="L16" s="456">
        <f>SUM(F16,G16,H16)</f>
        <v>39204</v>
      </c>
      <c r="M16" s="369">
        <f>SUM(M12,M14)</f>
        <v>39156</v>
      </c>
      <c r="N16" s="895"/>
      <c r="O16" s="881"/>
      <c r="P16" s="87"/>
    </row>
    <row r="17" spans="1:15" ht="17.25" customHeight="1" x14ac:dyDescent="0.15">
      <c r="A17" s="889" t="s">
        <v>569</v>
      </c>
      <c r="B17" s="874" t="s">
        <v>41</v>
      </c>
      <c r="C17" s="865" t="s">
        <v>570</v>
      </c>
      <c r="D17" s="855" t="s">
        <v>14</v>
      </c>
      <c r="E17" s="873" t="s">
        <v>3</v>
      </c>
      <c r="F17" s="436">
        <v>3</v>
      </c>
      <c r="G17" s="363">
        <v>3</v>
      </c>
      <c r="H17" s="363"/>
      <c r="I17" s="321"/>
      <c r="J17" s="363">
        <v>3</v>
      </c>
      <c r="K17" s="437">
        <v>3</v>
      </c>
      <c r="L17" s="105">
        <f>SUM(F17:K17)</f>
        <v>12</v>
      </c>
      <c r="M17" s="371">
        <v>12</v>
      </c>
      <c r="N17" s="881">
        <f>L22/7</f>
        <v>124.42857142857143</v>
      </c>
      <c r="O17" s="898">
        <f>L22/223</f>
        <v>3.905829596412556</v>
      </c>
    </row>
    <row r="18" spans="1:15" ht="17.25" customHeight="1" x14ac:dyDescent="0.15">
      <c r="A18" s="889"/>
      <c r="B18" s="871"/>
      <c r="C18" s="850"/>
      <c r="D18" s="855"/>
      <c r="E18" s="857"/>
      <c r="F18" s="322">
        <v>113</v>
      </c>
      <c r="G18" s="320">
        <v>120</v>
      </c>
      <c r="H18" s="320">
        <v>97</v>
      </c>
      <c r="I18" s="320">
        <v>99</v>
      </c>
      <c r="J18" s="320">
        <v>88</v>
      </c>
      <c r="K18" s="439">
        <v>88</v>
      </c>
      <c r="L18" s="106">
        <f>SUM(F18:K18)</f>
        <v>605</v>
      </c>
      <c r="M18" s="320">
        <v>572</v>
      </c>
      <c r="N18" s="881"/>
      <c r="O18" s="899"/>
    </row>
    <row r="19" spans="1:15" ht="17.25" customHeight="1" x14ac:dyDescent="0.15">
      <c r="A19" s="889"/>
      <c r="B19" s="871"/>
      <c r="C19" s="850"/>
      <c r="D19" s="855"/>
      <c r="E19" s="858" t="s">
        <v>4</v>
      </c>
      <c r="F19" s="436">
        <v>3</v>
      </c>
      <c r="G19" s="321">
        <v>1</v>
      </c>
      <c r="H19" s="321"/>
      <c r="I19" s="321">
        <v>4</v>
      </c>
      <c r="J19" s="321">
        <v>4</v>
      </c>
      <c r="K19" s="441">
        <v>2</v>
      </c>
      <c r="L19" s="364">
        <f t="shared" ref="L19:L21" si="1">SUM(F19:K19)</f>
        <v>14</v>
      </c>
      <c r="M19" s="321">
        <v>16</v>
      </c>
      <c r="N19" s="881"/>
      <c r="O19" s="899"/>
    </row>
    <row r="20" spans="1:15" ht="17.25" customHeight="1" x14ac:dyDescent="0.15">
      <c r="A20" s="889"/>
      <c r="B20" s="871"/>
      <c r="C20" s="850"/>
      <c r="D20" s="855"/>
      <c r="E20" s="859"/>
      <c r="F20" s="442">
        <v>42</v>
      </c>
      <c r="G20" s="322">
        <v>40</v>
      </c>
      <c r="H20" s="322">
        <v>40</v>
      </c>
      <c r="I20" s="322">
        <v>49</v>
      </c>
      <c r="J20" s="322">
        <v>54</v>
      </c>
      <c r="K20" s="443">
        <v>41</v>
      </c>
      <c r="L20" s="365">
        <f t="shared" si="1"/>
        <v>266</v>
      </c>
      <c r="M20" s="322">
        <v>269</v>
      </c>
      <c r="N20" s="881"/>
      <c r="O20" s="899"/>
    </row>
    <row r="21" spans="1:15" ht="17.25" customHeight="1" x14ac:dyDescent="0.15">
      <c r="A21" s="889"/>
      <c r="B21" s="871"/>
      <c r="C21" s="850"/>
      <c r="D21" s="855"/>
      <c r="E21" s="856" t="s">
        <v>5</v>
      </c>
      <c r="F21" s="436">
        <f>SUM(F17,F19)</f>
        <v>6</v>
      </c>
      <c r="G21" s="363">
        <f t="shared" ref="G21:K22" si="2">SUM(G17,G19)</f>
        <v>4</v>
      </c>
      <c r="H21" s="363"/>
      <c r="I21" s="363">
        <f t="shared" si="2"/>
        <v>4</v>
      </c>
      <c r="J21" s="363">
        <f t="shared" si="2"/>
        <v>7</v>
      </c>
      <c r="K21" s="437">
        <f t="shared" si="2"/>
        <v>5</v>
      </c>
      <c r="L21" s="105">
        <f t="shared" si="1"/>
        <v>26</v>
      </c>
      <c r="M21" s="363">
        <v>28</v>
      </c>
      <c r="N21" s="881"/>
      <c r="O21" s="899"/>
    </row>
    <row r="22" spans="1:15" ht="17.25" customHeight="1" x14ac:dyDescent="0.15">
      <c r="A22" s="889"/>
      <c r="B22" s="871"/>
      <c r="C22" s="850"/>
      <c r="D22" s="855"/>
      <c r="E22" s="873"/>
      <c r="F22" s="438">
        <f>SUM(F18,F20)</f>
        <v>155</v>
      </c>
      <c r="G22" s="320">
        <f t="shared" si="2"/>
        <v>160</v>
      </c>
      <c r="H22" s="320">
        <f t="shared" si="2"/>
        <v>137</v>
      </c>
      <c r="I22" s="320">
        <f t="shared" si="2"/>
        <v>148</v>
      </c>
      <c r="J22" s="320">
        <f t="shared" si="2"/>
        <v>142</v>
      </c>
      <c r="K22" s="439">
        <f t="shared" si="2"/>
        <v>129</v>
      </c>
      <c r="L22" s="106">
        <f>SUM(F22:K22)</f>
        <v>871</v>
      </c>
      <c r="M22" s="369">
        <f>M18+M20</f>
        <v>841</v>
      </c>
      <c r="N22" s="881"/>
      <c r="O22" s="900"/>
    </row>
    <row r="23" spans="1:15" ht="17.25" customHeight="1" x14ac:dyDescent="0.15">
      <c r="A23" s="889"/>
      <c r="B23" s="874" t="s">
        <v>42</v>
      </c>
      <c r="C23" s="865" t="s">
        <v>571</v>
      </c>
      <c r="D23" s="855" t="s">
        <v>15</v>
      </c>
      <c r="E23" s="873" t="s">
        <v>3</v>
      </c>
      <c r="F23" s="371">
        <v>1</v>
      </c>
      <c r="G23" s="371">
        <v>1</v>
      </c>
      <c r="H23" s="371">
        <v>3</v>
      </c>
      <c r="I23" s="875"/>
      <c r="J23" s="875"/>
      <c r="K23" s="880"/>
      <c r="L23" s="457">
        <f>SUM(F23:K23)</f>
        <v>5</v>
      </c>
      <c r="M23" s="105">
        <v>7</v>
      </c>
      <c r="N23" s="881">
        <f>L28/7</f>
        <v>64.571428571428569</v>
      </c>
      <c r="O23" s="881">
        <f>L28/112</f>
        <v>4.0357142857142856</v>
      </c>
    </row>
    <row r="24" spans="1:15" ht="17.25" customHeight="1" x14ac:dyDescent="0.15">
      <c r="A24" s="889"/>
      <c r="B24" s="871"/>
      <c r="C24" s="850"/>
      <c r="D24" s="855"/>
      <c r="E24" s="857"/>
      <c r="F24" s="320">
        <v>97</v>
      </c>
      <c r="G24" s="322">
        <v>94</v>
      </c>
      <c r="H24" s="320">
        <v>105</v>
      </c>
      <c r="I24" s="875"/>
      <c r="J24" s="875"/>
      <c r="K24" s="880"/>
      <c r="L24" s="438">
        <f>SUM(F24:K24)</f>
        <v>296</v>
      </c>
      <c r="M24" s="106">
        <v>271</v>
      </c>
      <c r="N24" s="881"/>
      <c r="O24" s="881"/>
    </row>
    <row r="25" spans="1:15" ht="17.25" customHeight="1" x14ac:dyDescent="0.15">
      <c r="A25" s="889"/>
      <c r="B25" s="871"/>
      <c r="C25" s="850"/>
      <c r="D25" s="855"/>
      <c r="E25" s="858" t="s">
        <v>4</v>
      </c>
      <c r="F25" s="321">
        <v>4</v>
      </c>
      <c r="G25" s="363">
        <v>2</v>
      </c>
      <c r="H25" s="321">
        <v>1</v>
      </c>
      <c r="I25" s="875"/>
      <c r="J25" s="875"/>
      <c r="K25" s="880"/>
      <c r="L25" s="440">
        <f t="shared" ref="L25:L28" si="3">SUM(F25:K25)</f>
        <v>7</v>
      </c>
      <c r="M25" s="364">
        <v>6</v>
      </c>
      <c r="N25" s="881"/>
      <c r="O25" s="881"/>
    </row>
    <row r="26" spans="1:15" ht="17.25" customHeight="1" x14ac:dyDescent="0.15">
      <c r="A26" s="889"/>
      <c r="B26" s="871"/>
      <c r="C26" s="850"/>
      <c r="D26" s="855"/>
      <c r="E26" s="859"/>
      <c r="F26" s="322">
        <v>56</v>
      </c>
      <c r="G26" s="322">
        <v>54</v>
      </c>
      <c r="H26" s="322">
        <v>46</v>
      </c>
      <c r="I26" s="875"/>
      <c r="J26" s="875"/>
      <c r="K26" s="880"/>
      <c r="L26" s="442">
        <f t="shared" si="3"/>
        <v>156</v>
      </c>
      <c r="M26" s="365">
        <v>158</v>
      </c>
      <c r="N26" s="881"/>
      <c r="O26" s="881"/>
    </row>
    <row r="27" spans="1:15" ht="17.25" customHeight="1" x14ac:dyDescent="0.15">
      <c r="A27" s="889"/>
      <c r="B27" s="871"/>
      <c r="C27" s="850"/>
      <c r="D27" s="855"/>
      <c r="E27" s="856" t="s">
        <v>5</v>
      </c>
      <c r="F27" s="363">
        <f>SUM(F23,F25)</f>
        <v>5</v>
      </c>
      <c r="G27" s="363">
        <f t="shared" ref="G27:H28" si="4">SUM(G23,G25)</f>
        <v>3</v>
      </c>
      <c r="H27" s="363">
        <f t="shared" si="4"/>
        <v>4</v>
      </c>
      <c r="I27" s="875"/>
      <c r="J27" s="875"/>
      <c r="K27" s="880"/>
      <c r="L27" s="436">
        <f t="shared" si="3"/>
        <v>12</v>
      </c>
      <c r="M27" s="105">
        <f>M23+M25</f>
        <v>13</v>
      </c>
      <c r="N27" s="881"/>
      <c r="O27" s="881"/>
    </row>
    <row r="28" spans="1:15" ht="17.25" customHeight="1" x14ac:dyDescent="0.15">
      <c r="A28" s="889"/>
      <c r="B28" s="871"/>
      <c r="C28" s="850"/>
      <c r="D28" s="855"/>
      <c r="E28" s="873"/>
      <c r="F28" s="369">
        <f>SUM(F24,F26)</f>
        <v>153</v>
      </c>
      <c r="G28" s="369">
        <f t="shared" si="4"/>
        <v>148</v>
      </c>
      <c r="H28" s="369">
        <f t="shared" si="4"/>
        <v>151</v>
      </c>
      <c r="I28" s="875"/>
      <c r="J28" s="875"/>
      <c r="K28" s="880"/>
      <c r="L28" s="458">
        <f t="shared" si="3"/>
        <v>452</v>
      </c>
      <c r="M28" s="106">
        <f>M24+M26</f>
        <v>429</v>
      </c>
      <c r="N28" s="881"/>
      <c r="O28" s="881"/>
    </row>
    <row r="29" spans="1:15" ht="17.25" customHeight="1" x14ac:dyDescent="0.15">
      <c r="A29" s="889"/>
      <c r="B29" s="870" t="s">
        <v>565</v>
      </c>
      <c r="C29" s="865" t="s">
        <v>572</v>
      </c>
      <c r="D29" s="855" t="s">
        <v>15</v>
      </c>
      <c r="E29" s="866" t="s">
        <v>3</v>
      </c>
      <c r="F29" s="371">
        <v>3</v>
      </c>
      <c r="G29" s="371">
        <v>4</v>
      </c>
      <c r="H29" s="371">
        <v>2</v>
      </c>
      <c r="I29" s="875"/>
      <c r="J29" s="875"/>
      <c r="K29" s="880"/>
      <c r="L29" s="457">
        <f t="shared" ref="L29:L34" si="5">SUM(F29:K29)</f>
        <v>9</v>
      </c>
      <c r="M29" s="371">
        <v>12</v>
      </c>
      <c r="N29" s="877">
        <f>L34/10</f>
        <v>73.900000000000006</v>
      </c>
      <c r="O29" s="885">
        <f>L34/135</f>
        <v>5.4740740740740739</v>
      </c>
    </row>
    <row r="30" spans="1:15" ht="17.25" customHeight="1" x14ac:dyDescent="0.15">
      <c r="A30" s="889"/>
      <c r="B30" s="871"/>
      <c r="C30" s="850"/>
      <c r="D30" s="855"/>
      <c r="E30" s="867"/>
      <c r="F30" s="320">
        <v>169</v>
      </c>
      <c r="G30" s="320">
        <v>146</v>
      </c>
      <c r="H30" s="320">
        <v>188</v>
      </c>
      <c r="I30" s="875"/>
      <c r="J30" s="875"/>
      <c r="K30" s="880"/>
      <c r="L30" s="438">
        <f t="shared" si="5"/>
        <v>503</v>
      </c>
      <c r="M30" s="320">
        <v>478</v>
      </c>
      <c r="N30" s="877"/>
      <c r="O30" s="886"/>
    </row>
    <row r="31" spans="1:15" ht="17.25" customHeight="1" x14ac:dyDescent="0.15">
      <c r="A31" s="889"/>
      <c r="B31" s="871"/>
      <c r="C31" s="850"/>
      <c r="D31" s="855"/>
      <c r="E31" s="868" t="s">
        <v>4</v>
      </c>
      <c r="F31" s="321">
        <v>3</v>
      </c>
      <c r="G31" s="321">
        <v>3</v>
      </c>
      <c r="H31" s="321">
        <v>2</v>
      </c>
      <c r="I31" s="875"/>
      <c r="J31" s="875"/>
      <c r="K31" s="880"/>
      <c r="L31" s="440">
        <f t="shared" si="5"/>
        <v>8</v>
      </c>
      <c r="M31" s="321">
        <v>7</v>
      </c>
      <c r="N31" s="877"/>
      <c r="O31" s="886"/>
    </row>
    <row r="32" spans="1:15" ht="17.25" customHeight="1" x14ac:dyDescent="0.15">
      <c r="A32" s="889"/>
      <c r="B32" s="871"/>
      <c r="C32" s="850"/>
      <c r="D32" s="855"/>
      <c r="E32" s="869"/>
      <c r="F32" s="322">
        <v>90</v>
      </c>
      <c r="G32" s="322">
        <v>84</v>
      </c>
      <c r="H32" s="322">
        <v>62</v>
      </c>
      <c r="I32" s="875"/>
      <c r="J32" s="875"/>
      <c r="K32" s="880"/>
      <c r="L32" s="442">
        <f t="shared" si="5"/>
        <v>236</v>
      </c>
      <c r="M32" s="322">
        <v>225</v>
      </c>
      <c r="N32" s="877"/>
      <c r="O32" s="886"/>
    </row>
    <row r="33" spans="1:15" ht="17.25" customHeight="1" x14ac:dyDescent="0.15">
      <c r="A33" s="889"/>
      <c r="B33" s="871"/>
      <c r="C33" s="850"/>
      <c r="D33" s="855"/>
      <c r="E33" s="866" t="s">
        <v>5</v>
      </c>
      <c r="F33" s="363">
        <f>SUM(F29,F31)</f>
        <v>6</v>
      </c>
      <c r="G33" s="363">
        <f t="shared" ref="G33:H34" si="6">SUM(G29,G31)</f>
        <v>7</v>
      </c>
      <c r="H33" s="363">
        <f t="shared" si="6"/>
        <v>4</v>
      </c>
      <c r="I33" s="875"/>
      <c r="J33" s="875"/>
      <c r="K33" s="880"/>
      <c r="L33" s="436">
        <f t="shared" si="5"/>
        <v>17</v>
      </c>
      <c r="M33" s="363">
        <v>19</v>
      </c>
      <c r="N33" s="877"/>
      <c r="O33" s="886"/>
    </row>
    <row r="34" spans="1:15" ht="17.25" customHeight="1" x14ac:dyDescent="0.15">
      <c r="A34" s="889"/>
      <c r="B34" s="872"/>
      <c r="C34" s="850"/>
      <c r="D34" s="855"/>
      <c r="E34" s="867"/>
      <c r="F34" s="320">
        <f>SUM(F30,F32)</f>
        <v>259</v>
      </c>
      <c r="G34" s="320">
        <f t="shared" si="6"/>
        <v>230</v>
      </c>
      <c r="H34" s="320">
        <f t="shared" si="6"/>
        <v>250</v>
      </c>
      <c r="I34" s="876"/>
      <c r="J34" s="876"/>
      <c r="K34" s="894"/>
      <c r="L34" s="438">
        <f t="shared" si="5"/>
        <v>739</v>
      </c>
      <c r="M34" s="369">
        <v>703</v>
      </c>
      <c r="N34" s="877"/>
      <c r="O34" s="891"/>
    </row>
    <row r="35" spans="1:15" ht="17.25" customHeight="1" x14ac:dyDescent="0.15">
      <c r="A35" s="889"/>
      <c r="B35" s="890" t="s">
        <v>36</v>
      </c>
      <c r="C35" s="434" t="s">
        <v>7</v>
      </c>
      <c r="D35" s="873" t="s">
        <v>39</v>
      </c>
      <c r="E35" s="875"/>
      <c r="F35" s="875"/>
      <c r="G35" s="875"/>
      <c r="H35" s="875"/>
      <c r="I35" s="875"/>
      <c r="J35" s="875"/>
      <c r="K35" s="880"/>
      <c r="L35" s="457">
        <f>SUM(L21,L27,L33)</f>
        <v>55</v>
      </c>
      <c r="M35" s="105">
        <f>SUM(M21,M27,M33)</f>
        <v>60</v>
      </c>
      <c r="N35" s="877">
        <f>L36/10</f>
        <v>206.2</v>
      </c>
      <c r="O35" s="877">
        <f>L36/470</f>
        <v>4.3872340425531915</v>
      </c>
    </row>
    <row r="36" spans="1:15" ht="17.25" customHeight="1" x14ac:dyDescent="0.15">
      <c r="A36" s="889"/>
      <c r="B36" s="863"/>
      <c r="C36" s="435">
        <f>223+112+135</f>
        <v>470</v>
      </c>
      <c r="D36" s="873"/>
      <c r="E36" s="875"/>
      <c r="F36" s="875"/>
      <c r="G36" s="875"/>
      <c r="H36" s="875"/>
      <c r="I36" s="875"/>
      <c r="J36" s="875"/>
      <c r="K36" s="880"/>
      <c r="L36" s="458">
        <f>SUM(L22,L28,L34)</f>
        <v>2062</v>
      </c>
      <c r="M36" s="106">
        <f>SUM(M22,M28,M34)</f>
        <v>1973</v>
      </c>
      <c r="N36" s="877"/>
      <c r="O36" s="877"/>
    </row>
    <row r="37" spans="1:15" ht="17.25" customHeight="1" x14ac:dyDescent="0.15">
      <c r="A37" s="850" t="s">
        <v>11</v>
      </c>
      <c r="B37" s="863" t="s">
        <v>37</v>
      </c>
      <c r="C37" s="865" t="s">
        <v>38</v>
      </c>
      <c r="D37" s="892" t="s">
        <v>15</v>
      </c>
      <c r="E37" s="875" t="s">
        <v>3</v>
      </c>
      <c r="F37" s="438"/>
      <c r="G37" s="320"/>
      <c r="H37" s="320"/>
      <c r="I37" s="878"/>
      <c r="J37" s="878"/>
      <c r="K37" s="879"/>
      <c r="L37" s="106"/>
      <c r="M37" s="366"/>
      <c r="N37" s="877">
        <f>L42/4</f>
        <v>906.25</v>
      </c>
      <c r="O37" s="885">
        <f>L42/93</f>
        <v>38.978494623655912</v>
      </c>
    </row>
    <row r="38" spans="1:15" ht="17.25" customHeight="1" x14ac:dyDescent="0.15">
      <c r="A38" s="850"/>
      <c r="B38" s="863"/>
      <c r="C38" s="850"/>
      <c r="D38" s="892"/>
      <c r="E38" s="876"/>
      <c r="F38" s="438">
        <v>541</v>
      </c>
      <c r="G38" s="320">
        <v>546</v>
      </c>
      <c r="H38" s="320">
        <v>515</v>
      </c>
      <c r="I38" s="875"/>
      <c r="J38" s="875"/>
      <c r="K38" s="880"/>
      <c r="L38" s="106">
        <f>SUM(F38,G38,H38)</f>
        <v>1602</v>
      </c>
      <c r="M38" s="320">
        <v>1617</v>
      </c>
      <c r="N38" s="877"/>
      <c r="O38" s="886"/>
    </row>
    <row r="39" spans="1:15" ht="17.25" customHeight="1" x14ac:dyDescent="0.15">
      <c r="A39" s="850"/>
      <c r="B39" s="863"/>
      <c r="C39" s="850"/>
      <c r="D39" s="892"/>
      <c r="E39" s="887" t="s">
        <v>4</v>
      </c>
      <c r="F39" s="459"/>
      <c r="G39" s="367"/>
      <c r="H39" s="367"/>
      <c r="I39" s="875"/>
      <c r="J39" s="875"/>
      <c r="K39" s="880"/>
      <c r="L39" s="455"/>
      <c r="M39" s="367"/>
      <c r="N39" s="877"/>
      <c r="O39" s="886"/>
    </row>
    <row r="40" spans="1:15" ht="17.25" customHeight="1" x14ac:dyDescent="0.15">
      <c r="A40" s="850"/>
      <c r="B40" s="863"/>
      <c r="C40" s="850"/>
      <c r="D40" s="892"/>
      <c r="E40" s="888"/>
      <c r="F40" s="442">
        <v>700</v>
      </c>
      <c r="G40" s="322">
        <v>659</v>
      </c>
      <c r="H40" s="322">
        <v>664</v>
      </c>
      <c r="I40" s="875"/>
      <c r="J40" s="875"/>
      <c r="K40" s="880"/>
      <c r="L40" s="365">
        <f>SUM(F40,G40,H40)</f>
        <v>2023</v>
      </c>
      <c r="M40" s="322">
        <v>1982</v>
      </c>
      <c r="N40" s="877"/>
      <c r="O40" s="886"/>
    </row>
    <row r="41" spans="1:15" ht="17.25" customHeight="1" x14ac:dyDescent="0.15">
      <c r="A41" s="850"/>
      <c r="B41" s="863"/>
      <c r="C41" s="850"/>
      <c r="D41" s="892"/>
      <c r="E41" s="878" t="s">
        <v>5</v>
      </c>
      <c r="F41" s="438"/>
      <c r="G41" s="320"/>
      <c r="H41" s="320"/>
      <c r="I41" s="875"/>
      <c r="J41" s="875"/>
      <c r="K41" s="880"/>
      <c r="L41" s="106"/>
      <c r="M41" s="320"/>
      <c r="N41" s="877"/>
      <c r="O41" s="886"/>
    </row>
    <row r="42" spans="1:15" ht="17.25" customHeight="1" x14ac:dyDescent="0.15">
      <c r="A42" s="850"/>
      <c r="B42" s="863"/>
      <c r="C42" s="850"/>
      <c r="D42" s="892"/>
      <c r="E42" s="875"/>
      <c r="F42" s="458">
        <f>SUM(F38,F40)</f>
        <v>1241</v>
      </c>
      <c r="G42" s="369">
        <f>SUM(G38,G40)</f>
        <v>1205</v>
      </c>
      <c r="H42" s="369">
        <f>SUM(H38,H40)</f>
        <v>1179</v>
      </c>
      <c r="I42" s="875"/>
      <c r="J42" s="875"/>
      <c r="K42" s="880"/>
      <c r="L42" s="456">
        <f>SUM(F42,G42,H42)</f>
        <v>3625</v>
      </c>
      <c r="M42" s="369">
        <f>M38+M40</f>
        <v>3599</v>
      </c>
      <c r="N42" s="877"/>
      <c r="O42" s="886"/>
    </row>
    <row r="43" spans="1:15" x14ac:dyDescent="0.15">
      <c r="A43" s="86"/>
      <c r="B43" s="86"/>
      <c r="C43" s="86"/>
      <c r="D43" s="86"/>
      <c r="E43" s="86"/>
      <c r="F43" s="86"/>
      <c r="G43" s="86"/>
      <c r="H43" s="86"/>
      <c r="I43" s="86"/>
      <c r="J43" s="86"/>
      <c r="K43" s="86"/>
      <c r="L43" s="86"/>
      <c r="M43" s="86"/>
      <c r="N43" s="86" t="s">
        <v>526</v>
      </c>
      <c r="O43" s="86"/>
    </row>
    <row r="44" spans="1:15" x14ac:dyDescent="0.15">
      <c r="A44" s="72" t="s">
        <v>588</v>
      </c>
      <c r="B44" s="86"/>
      <c r="C44" s="86"/>
      <c r="D44" s="86"/>
      <c r="E44" s="86"/>
      <c r="F44" s="86"/>
      <c r="G44" s="86"/>
      <c r="H44" s="86"/>
      <c r="I44" s="86"/>
      <c r="J44" s="86"/>
      <c r="K44" s="86"/>
      <c r="L44" s="86"/>
      <c r="M44" s="86"/>
      <c r="N44" s="86"/>
      <c r="O44" s="86"/>
    </row>
    <row r="45" spans="1:15" x14ac:dyDescent="0.15">
      <c r="A45" s="72" t="s">
        <v>528</v>
      </c>
      <c r="B45" s="86"/>
      <c r="C45" s="86"/>
      <c r="D45" s="86"/>
      <c r="E45" s="86"/>
      <c r="F45" s="86"/>
      <c r="G45" s="86"/>
      <c r="H45" s="86"/>
      <c r="I45" s="86"/>
      <c r="J45" s="86"/>
      <c r="K45" s="86"/>
      <c r="L45" s="86"/>
      <c r="M45" s="86"/>
      <c r="N45" s="86"/>
      <c r="O45" s="86"/>
    </row>
    <row r="46" spans="1:15" x14ac:dyDescent="0.15">
      <c r="A46" s="72" t="s">
        <v>529</v>
      </c>
      <c r="B46" s="86"/>
      <c r="C46" s="86"/>
      <c r="D46" s="86"/>
      <c r="E46" s="86"/>
      <c r="F46" s="86"/>
      <c r="G46" s="86"/>
      <c r="H46" s="86"/>
      <c r="I46" s="86"/>
      <c r="J46" s="86"/>
      <c r="K46" s="86"/>
      <c r="L46" s="86"/>
      <c r="M46" s="86"/>
      <c r="N46" s="86"/>
      <c r="O46" s="86"/>
    </row>
    <row r="47" spans="1:15" x14ac:dyDescent="0.15">
      <c r="A47" s="72" t="s">
        <v>530</v>
      </c>
      <c r="B47" s="86"/>
      <c r="C47" s="86"/>
      <c r="D47" s="86"/>
      <c r="E47" s="86"/>
      <c r="F47" s="86"/>
      <c r="G47" s="86"/>
      <c r="H47" s="86"/>
      <c r="I47" s="86"/>
      <c r="J47" s="86"/>
      <c r="K47" s="86"/>
      <c r="L47" s="86"/>
      <c r="M47" s="86"/>
      <c r="N47" s="86"/>
      <c r="O47" s="86"/>
    </row>
    <row r="48" spans="1:15" x14ac:dyDescent="0.15">
      <c r="A48" s="72" t="s">
        <v>573</v>
      </c>
      <c r="B48" s="86"/>
      <c r="C48" s="86"/>
      <c r="D48" s="86"/>
      <c r="E48" s="86"/>
      <c r="F48" s="86"/>
      <c r="G48" s="86"/>
      <c r="H48" s="86"/>
      <c r="I48" s="86"/>
      <c r="J48" s="86"/>
      <c r="K48" s="86"/>
      <c r="L48" s="86"/>
      <c r="M48" s="86"/>
      <c r="N48" s="86"/>
      <c r="O48" s="86"/>
    </row>
  </sheetData>
  <mergeCells count="62">
    <mergeCell ref="K3:O3"/>
    <mergeCell ref="I11:K16"/>
    <mergeCell ref="I23:K28"/>
    <mergeCell ref="I29:K34"/>
    <mergeCell ref="N11:N16"/>
    <mergeCell ref="O11:O16"/>
    <mergeCell ref="N5:N10"/>
    <mergeCell ref="O5:O10"/>
    <mergeCell ref="O17:O22"/>
    <mergeCell ref="O23:O28"/>
    <mergeCell ref="N17:N22"/>
    <mergeCell ref="A4:E4"/>
    <mergeCell ref="O37:O42"/>
    <mergeCell ref="E39:E40"/>
    <mergeCell ref="E41:E42"/>
    <mergeCell ref="A17:A36"/>
    <mergeCell ref="B35:B36"/>
    <mergeCell ref="N35:N36"/>
    <mergeCell ref="O35:O36"/>
    <mergeCell ref="N29:N34"/>
    <mergeCell ref="O29:O34"/>
    <mergeCell ref="E31:E32"/>
    <mergeCell ref="E33:E34"/>
    <mergeCell ref="A37:A42"/>
    <mergeCell ref="B37:B42"/>
    <mergeCell ref="C37:C42"/>
    <mergeCell ref="D37:D42"/>
    <mergeCell ref="E37:E38"/>
    <mergeCell ref="N37:N42"/>
    <mergeCell ref="E25:E26"/>
    <mergeCell ref="E27:E28"/>
    <mergeCell ref="I37:K42"/>
    <mergeCell ref="D35:K36"/>
    <mergeCell ref="N23:N28"/>
    <mergeCell ref="B29:B34"/>
    <mergeCell ref="C29:C34"/>
    <mergeCell ref="D29:D34"/>
    <mergeCell ref="E29:E30"/>
    <mergeCell ref="E9:E10"/>
    <mergeCell ref="E19:E20"/>
    <mergeCell ref="E21:E22"/>
    <mergeCell ref="B23:B28"/>
    <mergeCell ref="C23:C28"/>
    <mergeCell ref="D23:D28"/>
    <mergeCell ref="E23:E24"/>
    <mergeCell ref="B17:B22"/>
    <mergeCell ref="C17:C22"/>
    <mergeCell ref="D17:D22"/>
    <mergeCell ref="E17:E18"/>
    <mergeCell ref="A11:A16"/>
    <mergeCell ref="B11:B16"/>
    <mergeCell ref="C11:C16"/>
    <mergeCell ref="D11:D16"/>
    <mergeCell ref="E11:E12"/>
    <mergeCell ref="E13:E14"/>
    <mergeCell ref="E15:E16"/>
    <mergeCell ref="A5:A10"/>
    <mergeCell ref="B5:B10"/>
    <mergeCell ref="C5:C10"/>
    <mergeCell ref="D5:D10"/>
    <mergeCell ref="E5:E6"/>
    <mergeCell ref="E7:E8"/>
  </mergeCells>
  <phoneticPr fontId="2"/>
  <pageMargins left="0.70866141732283472" right="0.70866141732283472" top="0.74803149606299213" bottom="0.74803149606299213" header="0.31496062992125984" footer="0.31496062992125984"/>
  <pageSetup paperSize="9" scale="9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8"/>
  <sheetViews>
    <sheetView view="pageLayout" zoomScaleNormal="75" zoomScaleSheetLayoutView="100" workbookViewId="0">
      <selection activeCell="N2" sqref="N2:S2"/>
    </sheetView>
  </sheetViews>
  <sheetFormatPr defaultColWidth="9" defaultRowHeight="13.5" x14ac:dyDescent="0.15"/>
  <cols>
    <col min="1" max="3" width="3.125" style="56" customWidth="1"/>
    <col min="4" max="5" width="5.25" style="56" customWidth="1"/>
    <col min="6" max="6" width="4.75" style="56" customWidth="1"/>
    <col min="7" max="7" width="5.25" style="56" customWidth="1"/>
    <col min="8" max="8" width="4.75" style="56" customWidth="1"/>
    <col min="9" max="9" width="5.25" style="56" customWidth="1"/>
    <col min="10" max="10" width="4.75" style="56" customWidth="1"/>
    <col min="11" max="11" width="5.25" style="56" customWidth="1"/>
    <col min="12" max="12" width="4.75" style="56" customWidth="1"/>
    <col min="13" max="13" width="5.25" style="56" customWidth="1"/>
    <col min="14" max="14" width="4.75" style="56" customWidth="1"/>
    <col min="15" max="15" width="5.25" style="56" customWidth="1"/>
    <col min="16" max="16" width="4.75" style="56" customWidth="1"/>
    <col min="17" max="17" width="5.25" style="56" customWidth="1"/>
    <col min="18" max="19" width="5.375" style="56" customWidth="1"/>
    <col min="20" max="16384" width="9" style="56"/>
  </cols>
  <sheetData>
    <row r="1" spans="1:19" ht="14.25" x14ac:dyDescent="0.15">
      <c r="A1" s="61" t="s">
        <v>625</v>
      </c>
    </row>
    <row r="2" spans="1:19" x14ac:dyDescent="0.15">
      <c r="A2" s="72"/>
      <c r="B2" s="72"/>
      <c r="C2" s="72"/>
      <c r="D2" s="72"/>
      <c r="E2" s="72"/>
      <c r="F2" s="914"/>
      <c r="G2" s="914"/>
      <c r="H2" s="914"/>
      <c r="I2" s="914"/>
      <c r="J2" s="72"/>
      <c r="K2" s="72"/>
      <c r="L2" s="72"/>
      <c r="M2" s="72"/>
      <c r="N2" s="914" t="s">
        <v>574</v>
      </c>
      <c r="O2" s="914"/>
      <c r="P2" s="914"/>
      <c r="Q2" s="914"/>
      <c r="R2" s="914"/>
      <c r="S2" s="914"/>
    </row>
    <row r="3" spans="1:19" ht="22.5" customHeight="1" x14ac:dyDescent="0.15">
      <c r="A3" s="907" t="s">
        <v>2</v>
      </c>
      <c r="B3" s="908"/>
      <c r="C3" s="908"/>
      <c r="D3" s="915" t="s">
        <v>17</v>
      </c>
      <c r="E3" s="912"/>
      <c r="F3" s="915" t="s">
        <v>18</v>
      </c>
      <c r="G3" s="913"/>
      <c r="H3" s="912" t="s">
        <v>19</v>
      </c>
      <c r="I3" s="912"/>
      <c r="J3" s="915" t="s">
        <v>20</v>
      </c>
      <c r="K3" s="913"/>
      <c r="L3" s="912" t="s">
        <v>21</v>
      </c>
      <c r="M3" s="912"/>
      <c r="N3" s="915" t="s">
        <v>22</v>
      </c>
      <c r="O3" s="913"/>
      <c r="P3" s="915" t="s">
        <v>23</v>
      </c>
      <c r="Q3" s="916"/>
      <c r="R3" s="912" t="s">
        <v>24</v>
      </c>
      <c r="S3" s="913"/>
    </row>
    <row r="4" spans="1:19" ht="22.5" customHeight="1" x14ac:dyDescent="0.15">
      <c r="A4" s="902" t="s">
        <v>8</v>
      </c>
      <c r="B4" s="904" t="s">
        <v>13</v>
      </c>
      <c r="C4" s="905"/>
      <c r="D4" s="117"/>
      <c r="E4" s="372">
        <v>31</v>
      </c>
      <c r="F4" s="373"/>
      <c r="G4" s="374">
        <v>18</v>
      </c>
      <c r="H4" s="372"/>
      <c r="I4" s="372">
        <v>12</v>
      </c>
      <c r="J4" s="373"/>
      <c r="K4" s="374">
        <v>25</v>
      </c>
      <c r="L4" s="372"/>
      <c r="M4" s="372">
        <v>11</v>
      </c>
      <c r="N4" s="373"/>
      <c r="O4" s="374">
        <v>25</v>
      </c>
      <c r="P4" s="373"/>
      <c r="Q4" s="375">
        <v>25</v>
      </c>
      <c r="R4" s="372"/>
      <c r="S4" s="374">
        <f>SUM(D4:R4)</f>
        <v>147</v>
      </c>
    </row>
    <row r="5" spans="1:19" ht="22.5" customHeight="1" x14ac:dyDescent="0.15">
      <c r="A5" s="902"/>
      <c r="B5" s="906" t="s">
        <v>14</v>
      </c>
      <c r="C5" s="79" t="s">
        <v>3</v>
      </c>
      <c r="D5" s="109"/>
      <c r="E5" s="376">
        <v>9424</v>
      </c>
      <c r="F5" s="378"/>
      <c r="G5" s="379">
        <v>4450</v>
      </c>
      <c r="H5" s="376"/>
      <c r="I5" s="376">
        <v>4139</v>
      </c>
      <c r="J5" s="378"/>
      <c r="K5" s="379">
        <v>7795</v>
      </c>
      <c r="L5" s="376"/>
      <c r="M5" s="376">
        <v>3402</v>
      </c>
      <c r="N5" s="378"/>
      <c r="O5" s="379">
        <v>6854</v>
      </c>
      <c r="P5" s="378"/>
      <c r="Q5" s="380">
        <v>6124</v>
      </c>
      <c r="R5" s="376"/>
      <c r="S5" s="379">
        <f>SUM(E5,G5,I5,K5,M5,O5,Q5)</f>
        <v>42188</v>
      </c>
    </row>
    <row r="6" spans="1:19" ht="22.5" customHeight="1" x14ac:dyDescent="0.15">
      <c r="A6" s="902"/>
      <c r="B6" s="906"/>
      <c r="C6" s="80" t="s">
        <v>4</v>
      </c>
      <c r="D6" s="113"/>
      <c r="E6" s="377">
        <v>8912</v>
      </c>
      <c r="F6" s="381"/>
      <c r="G6" s="382">
        <v>4364</v>
      </c>
      <c r="H6" s="377"/>
      <c r="I6" s="377">
        <v>3750</v>
      </c>
      <c r="J6" s="381"/>
      <c r="K6" s="382">
        <v>7494</v>
      </c>
      <c r="L6" s="377"/>
      <c r="M6" s="377">
        <v>3289</v>
      </c>
      <c r="N6" s="381"/>
      <c r="O6" s="382">
        <v>6458</v>
      </c>
      <c r="P6" s="381"/>
      <c r="Q6" s="383">
        <v>5752</v>
      </c>
      <c r="R6" s="377"/>
      <c r="S6" s="382">
        <f>SUM(E6,G6,I6,K6,M6,O6,Q6)</f>
        <v>40019</v>
      </c>
    </row>
    <row r="7" spans="1:19" ht="22.5" customHeight="1" x14ac:dyDescent="0.15">
      <c r="A7" s="902"/>
      <c r="B7" s="906"/>
      <c r="C7" s="81" t="s">
        <v>5</v>
      </c>
      <c r="D7" s="414">
        <v>1073</v>
      </c>
      <c r="E7" s="372">
        <f>SUM(E5:E6)</f>
        <v>18336</v>
      </c>
      <c r="F7" s="384">
        <v>483</v>
      </c>
      <c r="G7" s="374">
        <f>SUM(G5:G6)</f>
        <v>8814</v>
      </c>
      <c r="H7" s="385">
        <v>328</v>
      </c>
      <c r="I7" s="372">
        <f t="shared" ref="I7:Q7" si="0">SUM(I5:I6)</f>
        <v>7889</v>
      </c>
      <c r="J7" s="384">
        <v>710</v>
      </c>
      <c r="K7" s="374">
        <f t="shared" si="0"/>
        <v>15289</v>
      </c>
      <c r="L7" s="385">
        <v>300</v>
      </c>
      <c r="M7" s="372">
        <f t="shared" si="0"/>
        <v>6691</v>
      </c>
      <c r="N7" s="384">
        <v>630</v>
      </c>
      <c r="O7" s="374">
        <f t="shared" si="0"/>
        <v>13312</v>
      </c>
      <c r="P7" s="384">
        <v>607</v>
      </c>
      <c r="Q7" s="375">
        <f t="shared" si="0"/>
        <v>11876</v>
      </c>
      <c r="R7" s="386">
        <f>SUM(D7,F7,H7,J7,L7,N7,P7)</f>
        <v>4131</v>
      </c>
      <c r="S7" s="374">
        <f>SUM(S5:S6)</f>
        <v>82207</v>
      </c>
    </row>
    <row r="8" spans="1:19" ht="22.5" customHeight="1" x14ac:dyDescent="0.15">
      <c r="A8" s="902"/>
      <c r="B8" s="907" t="s">
        <v>7</v>
      </c>
      <c r="C8" s="909"/>
      <c r="D8" s="108">
        <v>193</v>
      </c>
      <c r="E8" s="376">
        <v>787</v>
      </c>
      <c r="F8" s="387">
        <v>81</v>
      </c>
      <c r="G8" s="379">
        <v>368</v>
      </c>
      <c r="H8" s="388">
        <v>58</v>
      </c>
      <c r="I8" s="376">
        <v>309</v>
      </c>
      <c r="J8" s="387">
        <v>118</v>
      </c>
      <c r="K8" s="379">
        <v>611</v>
      </c>
      <c r="L8" s="388">
        <v>50</v>
      </c>
      <c r="M8" s="376">
        <v>264</v>
      </c>
      <c r="N8" s="387">
        <v>109</v>
      </c>
      <c r="O8" s="379">
        <v>535</v>
      </c>
      <c r="P8" s="387">
        <v>103</v>
      </c>
      <c r="Q8" s="380">
        <v>503</v>
      </c>
      <c r="R8" s="388">
        <f>SUM(D8,F8,H8,J8,L8,N8,P8)</f>
        <v>712</v>
      </c>
      <c r="S8" s="379">
        <f>SUM(E8,G8,I8,K8,M8,O8,Q8)</f>
        <v>3377</v>
      </c>
    </row>
    <row r="9" spans="1:19" ht="22.5" customHeight="1" x14ac:dyDescent="0.15">
      <c r="A9" s="901" t="s">
        <v>9</v>
      </c>
      <c r="B9" s="904" t="s">
        <v>13</v>
      </c>
      <c r="C9" s="905"/>
      <c r="D9" s="393"/>
      <c r="E9" s="389">
        <v>15</v>
      </c>
      <c r="F9" s="390"/>
      <c r="G9" s="391">
        <v>10</v>
      </c>
      <c r="H9" s="389"/>
      <c r="I9" s="389">
        <v>5</v>
      </c>
      <c r="J9" s="390"/>
      <c r="K9" s="391">
        <v>12</v>
      </c>
      <c r="L9" s="389"/>
      <c r="M9" s="389">
        <v>5</v>
      </c>
      <c r="N9" s="390"/>
      <c r="O9" s="391">
        <v>12</v>
      </c>
      <c r="P9" s="390"/>
      <c r="Q9" s="392">
        <v>12</v>
      </c>
      <c r="R9" s="389"/>
      <c r="S9" s="391">
        <f>SUM(E9,G9,I9,K9,M9,O9,Q9)</f>
        <v>71</v>
      </c>
    </row>
    <row r="10" spans="1:19" ht="22.5" customHeight="1" x14ac:dyDescent="0.15">
      <c r="A10" s="902"/>
      <c r="B10" s="906" t="s">
        <v>15</v>
      </c>
      <c r="C10" s="79" t="s">
        <v>3</v>
      </c>
      <c r="D10" s="109"/>
      <c r="E10" s="376">
        <v>4531</v>
      </c>
      <c r="F10" s="378"/>
      <c r="G10" s="379">
        <v>2117</v>
      </c>
      <c r="H10" s="376"/>
      <c r="I10" s="376">
        <v>1609</v>
      </c>
      <c r="J10" s="378"/>
      <c r="K10" s="379">
        <v>3881</v>
      </c>
      <c r="L10" s="376"/>
      <c r="M10" s="376">
        <v>1586</v>
      </c>
      <c r="N10" s="378"/>
      <c r="O10" s="379">
        <f>3543+25</f>
        <v>3568</v>
      </c>
      <c r="P10" s="378"/>
      <c r="Q10" s="380">
        <v>2934</v>
      </c>
      <c r="R10" s="376"/>
      <c r="S10" s="379">
        <f>SUM(E10,G10,I10,K10,M10,O10,Q10)</f>
        <v>20226</v>
      </c>
    </row>
    <row r="11" spans="1:19" ht="22.5" customHeight="1" x14ac:dyDescent="0.15">
      <c r="A11" s="902"/>
      <c r="B11" s="906"/>
      <c r="C11" s="80" t="s">
        <v>4</v>
      </c>
      <c r="D11" s="113"/>
      <c r="E11" s="377">
        <v>4405</v>
      </c>
      <c r="F11" s="381"/>
      <c r="G11" s="382">
        <v>2014</v>
      </c>
      <c r="H11" s="377"/>
      <c r="I11" s="377">
        <v>1486</v>
      </c>
      <c r="J11" s="381"/>
      <c r="K11" s="382">
        <v>3555</v>
      </c>
      <c r="L11" s="377"/>
      <c r="M11" s="377">
        <v>1515</v>
      </c>
      <c r="N11" s="381"/>
      <c r="O11" s="382">
        <f>3322+34</f>
        <v>3356</v>
      </c>
      <c r="P11" s="381"/>
      <c r="Q11" s="383">
        <v>2647</v>
      </c>
      <c r="R11" s="377"/>
      <c r="S11" s="382">
        <f>SUM(E11,G11,I11,K11,M11,O11,Q11)</f>
        <v>18978</v>
      </c>
    </row>
    <row r="12" spans="1:19" ht="22.5" customHeight="1" x14ac:dyDescent="0.15">
      <c r="A12" s="902"/>
      <c r="B12" s="906"/>
      <c r="C12" s="81" t="s">
        <v>5</v>
      </c>
      <c r="D12" s="116">
        <v>334</v>
      </c>
      <c r="E12" s="372">
        <f>SUM(E10:E11)</f>
        <v>8936</v>
      </c>
      <c r="F12" s="384">
        <v>165</v>
      </c>
      <c r="G12" s="374">
        <f t="shared" ref="G12:S12" si="1">SUM(G10:G11)</f>
        <v>4131</v>
      </c>
      <c r="H12" s="385">
        <v>75</v>
      </c>
      <c r="I12" s="372">
        <f t="shared" si="1"/>
        <v>3095</v>
      </c>
      <c r="J12" s="384">
        <v>266</v>
      </c>
      <c r="K12" s="374">
        <f t="shared" si="1"/>
        <v>7436</v>
      </c>
      <c r="L12" s="385">
        <v>106</v>
      </c>
      <c r="M12" s="372">
        <f t="shared" si="1"/>
        <v>3101</v>
      </c>
      <c r="N12" s="384">
        <v>243</v>
      </c>
      <c r="O12" s="374">
        <f t="shared" si="1"/>
        <v>6924</v>
      </c>
      <c r="P12" s="384">
        <v>189</v>
      </c>
      <c r="Q12" s="375">
        <f t="shared" si="1"/>
        <v>5581</v>
      </c>
      <c r="R12" s="386">
        <f>SUM(D12,F12,H12,J12,L12,N12,P12)</f>
        <v>1378</v>
      </c>
      <c r="S12" s="374">
        <f t="shared" si="1"/>
        <v>39204</v>
      </c>
    </row>
    <row r="13" spans="1:19" ht="22.5" customHeight="1" x14ac:dyDescent="0.15">
      <c r="A13" s="903"/>
      <c r="B13" s="904" t="s">
        <v>7</v>
      </c>
      <c r="C13" s="905"/>
      <c r="D13" s="394">
        <v>62</v>
      </c>
      <c r="E13" s="389">
        <v>331</v>
      </c>
      <c r="F13" s="395">
        <v>30</v>
      </c>
      <c r="G13" s="391">
        <v>157</v>
      </c>
      <c r="H13" s="396">
        <v>14</v>
      </c>
      <c r="I13" s="389">
        <v>107</v>
      </c>
      <c r="J13" s="395">
        <v>47</v>
      </c>
      <c r="K13" s="391">
        <v>269</v>
      </c>
      <c r="L13" s="396">
        <v>22</v>
      </c>
      <c r="M13" s="389">
        <v>114</v>
      </c>
      <c r="N13" s="395">
        <v>42</v>
      </c>
      <c r="O13" s="391">
        <v>246</v>
      </c>
      <c r="P13" s="395">
        <v>40</v>
      </c>
      <c r="Q13" s="392">
        <v>212</v>
      </c>
      <c r="R13" s="396">
        <f>SUM(D13,F13,H13,J13,L13,N13,P13)</f>
        <v>257</v>
      </c>
      <c r="S13" s="391">
        <f>SUM(E13,G13,I13,K13,M13,O13,Q13)</f>
        <v>1436</v>
      </c>
    </row>
    <row r="14" spans="1:19" s="397" customFormat="1" ht="22.5" customHeight="1" x14ac:dyDescent="0.15">
      <c r="A14" s="902" t="s">
        <v>10</v>
      </c>
      <c r="B14" s="910" t="s">
        <v>13</v>
      </c>
      <c r="C14" s="911"/>
      <c r="D14" s="117"/>
      <c r="E14" s="372">
        <v>2</v>
      </c>
      <c r="F14" s="373"/>
      <c r="G14" s="374">
        <v>2</v>
      </c>
      <c r="H14" s="372"/>
      <c r="I14" s="372">
        <v>1</v>
      </c>
      <c r="J14" s="373"/>
      <c r="K14" s="374">
        <v>3</v>
      </c>
      <c r="L14" s="372"/>
      <c r="M14" s="372" t="s">
        <v>27</v>
      </c>
      <c r="N14" s="373"/>
      <c r="O14" s="374" t="s">
        <v>27</v>
      </c>
      <c r="P14" s="373"/>
      <c r="Q14" s="375">
        <v>2</v>
      </c>
      <c r="R14" s="372"/>
      <c r="S14" s="374">
        <f>E14+G14+I14+K14+Q14</f>
        <v>10</v>
      </c>
    </row>
    <row r="15" spans="1:19" ht="22.5" customHeight="1" x14ac:dyDescent="0.15">
      <c r="A15" s="902"/>
      <c r="B15" s="906" t="s">
        <v>16</v>
      </c>
      <c r="C15" s="79" t="s">
        <v>3</v>
      </c>
      <c r="D15" s="109"/>
      <c r="E15" s="376">
        <f>288+15</f>
        <v>303</v>
      </c>
      <c r="F15" s="378"/>
      <c r="G15" s="379">
        <f>97+82</f>
        <v>179</v>
      </c>
      <c r="H15" s="376"/>
      <c r="I15" s="376">
        <v>207</v>
      </c>
      <c r="J15" s="378"/>
      <c r="K15" s="379">
        <f>134+161+107</f>
        <v>402</v>
      </c>
      <c r="L15" s="376"/>
      <c r="M15" s="379" t="s">
        <v>323</v>
      </c>
      <c r="N15" s="378"/>
      <c r="O15" s="379" t="s">
        <v>323</v>
      </c>
      <c r="P15" s="378"/>
      <c r="Q15" s="380">
        <f>261+52</f>
        <v>313</v>
      </c>
      <c r="R15" s="376"/>
      <c r="S15" s="379">
        <f>SUM(E15,G15,I15,K15,M15,O15,Q15)</f>
        <v>1404</v>
      </c>
    </row>
    <row r="16" spans="1:19" ht="22.5" customHeight="1" x14ac:dyDescent="0.15">
      <c r="A16" s="902"/>
      <c r="B16" s="906"/>
      <c r="C16" s="80" t="s">
        <v>4</v>
      </c>
      <c r="D16" s="113"/>
      <c r="E16" s="377">
        <f>122+7</f>
        <v>129</v>
      </c>
      <c r="F16" s="381"/>
      <c r="G16" s="382">
        <f>67+32</f>
        <v>99</v>
      </c>
      <c r="H16" s="377"/>
      <c r="I16" s="377">
        <v>108</v>
      </c>
      <c r="J16" s="381"/>
      <c r="K16" s="382">
        <f>57+91+26</f>
        <v>174</v>
      </c>
      <c r="L16" s="377"/>
      <c r="M16" s="382" t="s">
        <v>323</v>
      </c>
      <c r="N16" s="381"/>
      <c r="O16" s="382" t="s">
        <v>323</v>
      </c>
      <c r="P16" s="381"/>
      <c r="Q16" s="383">
        <f>94+54</f>
        <v>148</v>
      </c>
      <c r="R16" s="377"/>
      <c r="S16" s="382">
        <f>SUM(E16,G16,I16,K16,M16,O16,Q16)</f>
        <v>658</v>
      </c>
    </row>
    <row r="17" spans="1:20" ht="22.5" customHeight="1" x14ac:dyDescent="0.15">
      <c r="A17" s="902"/>
      <c r="B17" s="906"/>
      <c r="C17" s="81" t="s">
        <v>5</v>
      </c>
      <c r="D17" s="116"/>
      <c r="E17" s="372">
        <f>SUM(E15:E16)</f>
        <v>432</v>
      </c>
      <c r="F17" s="384">
        <v>22</v>
      </c>
      <c r="G17" s="374">
        <f t="shared" ref="G17" si="2">SUM(G15:G16)</f>
        <v>278</v>
      </c>
      <c r="H17" s="385"/>
      <c r="I17" s="372">
        <f t="shared" ref="I17" si="3">SUM(I15:I16)</f>
        <v>315</v>
      </c>
      <c r="J17" s="384">
        <v>16</v>
      </c>
      <c r="K17" s="374">
        <f>SUM(K15:K16)</f>
        <v>576</v>
      </c>
      <c r="L17" s="385"/>
      <c r="M17" s="374" t="s">
        <v>323</v>
      </c>
      <c r="N17" s="384"/>
      <c r="O17" s="374" t="s">
        <v>323</v>
      </c>
      <c r="P17" s="384">
        <v>17</v>
      </c>
      <c r="Q17" s="375">
        <f t="shared" ref="Q17" si="4">SUM(Q15:Q16)</f>
        <v>461</v>
      </c>
      <c r="R17" s="385">
        <f>SUM(D17,F17,J17,P17,H17,L17,N17)</f>
        <v>55</v>
      </c>
      <c r="S17" s="374">
        <f t="shared" ref="S17" si="5">SUM(S15:S16)</f>
        <v>2062</v>
      </c>
    </row>
    <row r="18" spans="1:20" ht="22.5" customHeight="1" x14ac:dyDescent="0.15">
      <c r="A18" s="902"/>
      <c r="B18" s="907" t="s">
        <v>7</v>
      </c>
      <c r="C18" s="909"/>
      <c r="D18" s="108"/>
      <c r="E18" s="376">
        <f>91+3</f>
        <v>94</v>
      </c>
      <c r="F18" s="387">
        <v>9</v>
      </c>
      <c r="G18" s="379">
        <f>61+12</f>
        <v>73</v>
      </c>
      <c r="H18" s="388"/>
      <c r="I18" s="376">
        <v>70</v>
      </c>
      <c r="J18" s="387">
        <v>7</v>
      </c>
      <c r="K18" s="379">
        <f>42+61+14</f>
        <v>117</v>
      </c>
      <c r="L18" s="388"/>
      <c r="M18" s="379" t="s">
        <v>323</v>
      </c>
      <c r="N18" s="387"/>
      <c r="O18" s="379" t="s">
        <v>323</v>
      </c>
      <c r="P18" s="387">
        <v>6</v>
      </c>
      <c r="Q18" s="380">
        <f>73+43</f>
        <v>116</v>
      </c>
      <c r="R18" s="388">
        <f>SUM(D18,F18,H18,J18,L18,N18,P18)</f>
        <v>22</v>
      </c>
      <c r="S18" s="379">
        <f>SUM(E18,G18,I18,K18,M18,O18,Q18)</f>
        <v>470</v>
      </c>
    </row>
    <row r="19" spans="1:20" ht="22.5" customHeight="1" x14ac:dyDescent="0.15">
      <c r="A19" s="901" t="s">
        <v>11</v>
      </c>
      <c r="B19" s="904" t="s">
        <v>13</v>
      </c>
      <c r="C19" s="905"/>
      <c r="D19" s="393"/>
      <c r="E19" s="389" t="s">
        <v>27</v>
      </c>
      <c r="F19" s="390"/>
      <c r="G19" s="391" t="s">
        <v>27</v>
      </c>
      <c r="H19" s="389"/>
      <c r="I19" s="389" t="s">
        <v>27</v>
      </c>
      <c r="J19" s="390"/>
      <c r="K19" s="391">
        <v>1</v>
      </c>
      <c r="L19" s="389"/>
      <c r="M19" s="389">
        <v>1</v>
      </c>
      <c r="N19" s="390"/>
      <c r="O19" s="391" t="s">
        <v>27</v>
      </c>
      <c r="P19" s="390"/>
      <c r="Q19" s="392">
        <v>2</v>
      </c>
      <c r="R19" s="389"/>
      <c r="S19" s="391">
        <v>4</v>
      </c>
    </row>
    <row r="20" spans="1:20" ht="22.5" customHeight="1" x14ac:dyDescent="0.15">
      <c r="A20" s="902"/>
      <c r="B20" s="906" t="s">
        <v>15</v>
      </c>
      <c r="C20" s="79" t="s">
        <v>3</v>
      </c>
      <c r="D20" s="109"/>
      <c r="E20" s="376" t="s">
        <v>27</v>
      </c>
      <c r="F20" s="378"/>
      <c r="G20" s="379" t="s">
        <v>27</v>
      </c>
      <c r="H20" s="376"/>
      <c r="I20" s="376" t="s">
        <v>27</v>
      </c>
      <c r="J20" s="378"/>
      <c r="K20" s="379">
        <v>507</v>
      </c>
      <c r="L20" s="376"/>
      <c r="M20" s="376">
        <v>649</v>
      </c>
      <c r="N20" s="378"/>
      <c r="O20" s="379" t="s">
        <v>27</v>
      </c>
      <c r="P20" s="378"/>
      <c r="Q20" s="380">
        <v>446</v>
      </c>
      <c r="R20" s="376"/>
      <c r="S20" s="379">
        <f>SUM(K20:R20)</f>
        <v>1602</v>
      </c>
      <c r="T20" s="397"/>
    </row>
    <row r="21" spans="1:20" ht="22.5" customHeight="1" x14ac:dyDescent="0.15">
      <c r="A21" s="902"/>
      <c r="B21" s="906"/>
      <c r="C21" s="80" t="s">
        <v>4</v>
      </c>
      <c r="D21" s="113"/>
      <c r="E21" s="377" t="s">
        <v>27</v>
      </c>
      <c r="F21" s="381"/>
      <c r="G21" s="382" t="s">
        <v>27</v>
      </c>
      <c r="H21" s="377"/>
      <c r="I21" s="377" t="s">
        <v>27</v>
      </c>
      <c r="J21" s="381"/>
      <c r="K21" s="382">
        <v>448</v>
      </c>
      <c r="L21" s="377"/>
      <c r="M21" s="377">
        <v>172</v>
      </c>
      <c r="N21" s="381"/>
      <c r="O21" s="382" t="s">
        <v>27</v>
      </c>
      <c r="P21" s="381"/>
      <c r="Q21" s="383">
        <f>905+498</f>
        <v>1403</v>
      </c>
      <c r="R21" s="377"/>
      <c r="S21" s="382">
        <f>SUM(K21:R21)</f>
        <v>2023</v>
      </c>
      <c r="T21" s="397"/>
    </row>
    <row r="22" spans="1:20" ht="22.5" customHeight="1" x14ac:dyDescent="0.15">
      <c r="A22" s="902"/>
      <c r="B22" s="906"/>
      <c r="C22" s="81" t="s">
        <v>5</v>
      </c>
      <c r="D22" s="117"/>
      <c r="E22" s="372" t="s">
        <v>27</v>
      </c>
      <c r="F22" s="373"/>
      <c r="G22" s="374" t="s">
        <v>27</v>
      </c>
      <c r="H22" s="372"/>
      <c r="I22" s="372" t="s">
        <v>27</v>
      </c>
      <c r="J22" s="373"/>
      <c r="K22" s="374">
        <f>SUM(K20:K21)</f>
        <v>955</v>
      </c>
      <c r="L22" s="372"/>
      <c r="M22" s="372">
        <f>SUM(M20:M21)</f>
        <v>821</v>
      </c>
      <c r="N22" s="373"/>
      <c r="O22" s="374" t="s">
        <v>27</v>
      </c>
      <c r="P22" s="373"/>
      <c r="Q22" s="375">
        <f>SUM(Q20:Q21)</f>
        <v>1849</v>
      </c>
      <c r="R22" s="372"/>
      <c r="S22" s="374">
        <f>SUM(S20:S21)</f>
        <v>3625</v>
      </c>
      <c r="T22" s="397"/>
    </row>
    <row r="23" spans="1:20" ht="22.5" customHeight="1" x14ac:dyDescent="0.15">
      <c r="A23" s="903"/>
      <c r="B23" s="904" t="s">
        <v>7</v>
      </c>
      <c r="C23" s="905"/>
      <c r="D23" s="393"/>
      <c r="E23" s="389" t="s">
        <v>27</v>
      </c>
      <c r="F23" s="390"/>
      <c r="G23" s="391" t="s">
        <v>27</v>
      </c>
      <c r="H23" s="389"/>
      <c r="I23" s="389" t="s">
        <v>27</v>
      </c>
      <c r="J23" s="390"/>
      <c r="K23" s="391">
        <v>24</v>
      </c>
      <c r="L23" s="389"/>
      <c r="M23" s="389">
        <v>21</v>
      </c>
      <c r="N23" s="390"/>
      <c r="O23" s="391" t="s">
        <v>27</v>
      </c>
      <c r="P23" s="390"/>
      <c r="Q23" s="392">
        <v>48</v>
      </c>
      <c r="R23" s="389"/>
      <c r="S23" s="391">
        <f>SUM(K23:R23)</f>
        <v>93</v>
      </c>
      <c r="T23" s="397"/>
    </row>
    <row r="24" spans="1:20" ht="18" customHeight="1" x14ac:dyDescent="0.15">
      <c r="A24" s="82"/>
      <c r="B24" s="83"/>
      <c r="C24" s="83"/>
      <c r="D24" s="65"/>
      <c r="E24" s="84"/>
      <c r="F24" s="84"/>
      <c r="G24" s="84"/>
      <c r="H24" s="84"/>
      <c r="I24" s="84"/>
      <c r="J24" s="84"/>
      <c r="K24" s="84"/>
      <c r="L24" s="84"/>
      <c r="M24" s="84"/>
      <c r="N24" s="84"/>
      <c r="O24" s="84"/>
      <c r="P24" s="84"/>
      <c r="Q24" s="84"/>
      <c r="R24" s="84"/>
      <c r="S24" s="84"/>
    </row>
    <row r="25" spans="1:20" x14ac:dyDescent="0.15">
      <c r="A25" s="72" t="s">
        <v>589</v>
      </c>
      <c r="B25" s="72"/>
      <c r="C25" s="72"/>
      <c r="D25" s="72"/>
      <c r="E25" s="72"/>
      <c r="F25" s="72"/>
      <c r="G25" s="72"/>
      <c r="H25" s="72"/>
      <c r="I25" s="72"/>
      <c r="J25" s="72"/>
      <c r="K25" s="72"/>
      <c r="L25" s="72"/>
      <c r="M25" s="72"/>
      <c r="N25" s="72"/>
      <c r="O25" s="72"/>
      <c r="P25" s="72"/>
      <c r="Q25" s="72"/>
      <c r="R25" s="72"/>
      <c r="S25" s="72"/>
    </row>
    <row r="26" spans="1:20" x14ac:dyDescent="0.15">
      <c r="A26" s="72" t="s">
        <v>531</v>
      </c>
      <c r="B26" s="72"/>
      <c r="C26" s="72"/>
      <c r="D26" s="72"/>
      <c r="E26" s="72"/>
      <c r="F26" s="72"/>
      <c r="G26" s="72"/>
      <c r="H26" s="72"/>
      <c r="I26" s="72"/>
      <c r="J26" s="72"/>
      <c r="K26" s="72"/>
      <c r="L26" s="72"/>
      <c r="M26" s="72"/>
      <c r="N26" s="72"/>
      <c r="O26" s="72"/>
      <c r="P26" s="72"/>
      <c r="Q26" s="72"/>
      <c r="R26" s="72"/>
      <c r="S26" s="72"/>
    </row>
    <row r="27" spans="1:20" x14ac:dyDescent="0.15">
      <c r="A27" s="72" t="s">
        <v>532</v>
      </c>
      <c r="B27" s="72"/>
      <c r="C27" s="72"/>
      <c r="D27" s="72"/>
      <c r="E27" s="72"/>
      <c r="F27" s="72"/>
      <c r="G27" s="72"/>
      <c r="H27" s="72"/>
      <c r="I27" s="72"/>
      <c r="J27" s="72"/>
      <c r="K27" s="72"/>
      <c r="L27" s="72"/>
      <c r="M27" s="72"/>
      <c r="N27" s="72"/>
      <c r="O27" s="72"/>
      <c r="P27" s="72"/>
      <c r="Q27" s="72"/>
      <c r="R27" s="72"/>
      <c r="S27" s="72"/>
    </row>
    <row r="28" spans="1:20" x14ac:dyDescent="0.15">
      <c r="A28" s="85"/>
      <c r="B28" s="85"/>
      <c r="C28" s="85"/>
      <c r="D28" s="85"/>
      <c r="E28" s="85"/>
      <c r="F28" s="85"/>
      <c r="G28" s="85"/>
      <c r="H28" s="85"/>
      <c r="I28" s="85"/>
      <c r="J28" s="85"/>
      <c r="K28" s="85"/>
      <c r="L28" s="85"/>
      <c r="M28" s="85"/>
      <c r="N28" s="85"/>
      <c r="O28" s="85"/>
      <c r="P28" s="85"/>
      <c r="Q28" s="85"/>
      <c r="R28" s="85"/>
      <c r="S28" s="85"/>
    </row>
  </sheetData>
  <mergeCells count="27">
    <mergeCell ref="D3:E3"/>
    <mergeCell ref="F3:G3"/>
    <mergeCell ref="H3:I3"/>
    <mergeCell ref="J3:K3"/>
    <mergeCell ref="L3:M3"/>
    <mergeCell ref="R3:S3"/>
    <mergeCell ref="N2:S2"/>
    <mergeCell ref="N3:O3"/>
    <mergeCell ref="P3:Q3"/>
    <mergeCell ref="F2:I2"/>
    <mergeCell ref="A14:A18"/>
    <mergeCell ref="B14:C14"/>
    <mergeCell ref="B15:B17"/>
    <mergeCell ref="B18:C18"/>
    <mergeCell ref="A19:A23"/>
    <mergeCell ref="B19:C19"/>
    <mergeCell ref="B20:B22"/>
    <mergeCell ref="B23:C23"/>
    <mergeCell ref="A9:A13"/>
    <mergeCell ref="B9:C9"/>
    <mergeCell ref="B10:B12"/>
    <mergeCell ref="B13:C13"/>
    <mergeCell ref="A3:C3"/>
    <mergeCell ref="A4:A8"/>
    <mergeCell ref="B4:C4"/>
    <mergeCell ref="B5:B7"/>
    <mergeCell ref="B8:C8"/>
  </mergeCells>
  <phoneticPr fontId="2"/>
  <pageMargins left="0.70866141732283472" right="0.70866141732283472" top="0.74803149606299213" bottom="0.74803149606299213" header="0.31496062992125984" footer="0.31496062992125984"/>
  <pageSetup paperSize="9" scale="98"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3"/>
  <sheetViews>
    <sheetView view="pageLayout" zoomScaleNormal="100" zoomScaleSheetLayoutView="115" workbookViewId="0">
      <selection activeCell="P70" sqref="P70"/>
    </sheetView>
  </sheetViews>
  <sheetFormatPr defaultColWidth="9" defaultRowHeight="13.5" x14ac:dyDescent="0.15"/>
  <cols>
    <col min="1" max="1" width="3" style="56" customWidth="1"/>
    <col min="2" max="2" width="3.375" style="56" customWidth="1"/>
    <col min="3" max="3" width="4.875" style="56" customWidth="1"/>
    <col min="4" max="19" width="5" style="56" customWidth="1"/>
    <col min="20" max="16384" width="9" style="56"/>
  </cols>
  <sheetData>
    <row r="1" spans="1:19" ht="14.25" x14ac:dyDescent="0.15">
      <c r="A1" s="61" t="s">
        <v>626</v>
      </c>
    </row>
    <row r="3" spans="1:19" ht="14.25" x14ac:dyDescent="0.15">
      <c r="A3" s="61" t="s">
        <v>43</v>
      </c>
      <c r="N3" s="914" t="s">
        <v>574</v>
      </c>
      <c r="O3" s="914"/>
      <c r="P3" s="914"/>
      <c r="Q3" s="914"/>
      <c r="R3" s="914"/>
      <c r="S3" s="914"/>
    </row>
    <row r="4" spans="1:19" x14ac:dyDescent="0.15">
      <c r="A4" s="907" t="s">
        <v>2</v>
      </c>
      <c r="B4" s="908"/>
      <c r="C4" s="909"/>
      <c r="D4" s="904" t="s">
        <v>17</v>
      </c>
      <c r="E4" s="920"/>
      <c r="F4" s="904" t="s">
        <v>18</v>
      </c>
      <c r="G4" s="905"/>
      <c r="H4" s="920" t="s">
        <v>19</v>
      </c>
      <c r="I4" s="920"/>
      <c r="J4" s="904" t="s">
        <v>20</v>
      </c>
      <c r="K4" s="905"/>
      <c r="L4" s="920" t="s">
        <v>21</v>
      </c>
      <c r="M4" s="920"/>
      <c r="N4" s="904" t="s">
        <v>22</v>
      </c>
      <c r="O4" s="905"/>
      <c r="P4" s="904" t="s">
        <v>23</v>
      </c>
      <c r="Q4" s="925"/>
      <c r="R4" s="908" t="s">
        <v>24</v>
      </c>
      <c r="S4" s="909"/>
    </row>
    <row r="5" spans="1:19" x14ac:dyDescent="0.15">
      <c r="A5" s="904" t="s">
        <v>13</v>
      </c>
      <c r="B5" s="920"/>
      <c r="C5" s="905"/>
      <c r="D5" s="69"/>
      <c r="E5" s="75">
        <v>31</v>
      </c>
      <c r="F5" s="76"/>
      <c r="G5" s="77">
        <v>18</v>
      </c>
      <c r="H5" s="75"/>
      <c r="I5" s="75">
        <v>12</v>
      </c>
      <c r="J5" s="76"/>
      <c r="K5" s="77">
        <v>25</v>
      </c>
      <c r="L5" s="372"/>
      <c r="M5" s="372">
        <v>11</v>
      </c>
      <c r="N5" s="76"/>
      <c r="O5" s="77">
        <v>25</v>
      </c>
      <c r="P5" s="76"/>
      <c r="Q5" s="78">
        <v>25</v>
      </c>
      <c r="R5" s="62"/>
      <c r="S5" s="63">
        <f>SUM(E5,G5,I5,K5,M5,O5,Q5,)</f>
        <v>147</v>
      </c>
    </row>
    <row r="6" spans="1:19" x14ac:dyDescent="0.15">
      <c r="A6" s="902" t="s">
        <v>56</v>
      </c>
      <c r="B6" s="918" t="s">
        <v>44</v>
      </c>
      <c r="C6" s="64" t="s">
        <v>3</v>
      </c>
      <c r="D6" s="105"/>
      <c r="E6" s="106">
        <v>1511</v>
      </c>
      <c r="F6" s="92"/>
      <c r="G6" s="107">
        <v>737</v>
      </c>
      <c r="H6" s="105"/>
      <c r="I6" s="106">
        <v>643</v>
      </c>
      <c r="J6" s="92"/>
      <c r="K6" s="107">
        <v>1249</v>
      </c>
      <c r="L6" s="105"/>
      <c r="M6" s="106">
        <v>541</v>
      </c>
      <c r="N6" s="92"/>
      <c r="O6" s="107">
        <v>1040</v>
      </c>
      <c r="P6" s="92"/>
      <c r="Q6" s="399">
        <v>899</v>
      </c>
      <c r="R6" s="105"/>
      <c r="S6" s="107">
        <f t="shared" ref="S6:S36" si="0">SUM(E6,G6,I6,K6,M6,O6,Q6,)</f>
        <v>6620</v>
      </c>
    </row>
    <row r="7" spans="1:19" x14ac:dyDescent="0.15">
      <c r="A7" s="902"/>
      <c r="B7" s="918"/>
      <c r="C7" s="66" t="s">
        <v>4</v>
      </c>
      <c r="D7" s="112"/>
      <c r="E7" s="113">
        <v>1462</v>
      </c>
      <c r="F7" s="114"/>
      <c r="G7" s="115">
        <v>719</v>
      </c>
      <c r="H7" s="112"/>
      <c r="I7" s="113">
        <v>601</v>
      </c>
      <c r="J7" s="114"/>
      <c r="K7" s="115">
        <v>1194</v>
      </c>
      <c r="L7" s="112"/>
      <c r="M7" s="113">
        <v>512</v>
      </c>
      <c r="N7" s="114"/>
      <c r="O7" s="115">
        <v>1039</v>
      </c>
      <c r="P7" s="114"/>
      <c r="Q7" s="400">
        <v>904</v>
      </c>
      <c r="R7" s="112"/>
      <c r="S7" s="115">
        <f t="shared" si="0"/>
        <v>6431</v>
      </c>
    </row>
    <row r="8" spans="1:19" x14ac:dyDescent="0.15">
      <c r="A8" s="902"/>
      <c r="B8" s="918"/>
      <c r="C8" s="64" t="s">
        <v>5</v>
      </c>
      <c r="D8" s="105">
        <v>141</v>
      </c>
      <c r="E8" s="106">
        <f>SUM(E6:E7)</f>
        <v>2973</v>
      </c>
      <c r="F8" s="92">
        <v>79</v>
      </c>
      <c r="G8" s="107">
        <f t="shared" ref="G8" si="1">SUM(G6:G7)</f>
        <v>1456</v>
      </c>
      <c r="H8" s="105">
        <v>52</v>
      </c>
      <c r="I8" s="106">
        <f t="shared" ref="I8" si="2">SUM(I6:I7)</f>
        <v>1244</v>
      </c>
      <c r="J8" s="92">
        <v>107</v>
      </c>
      <c r="K8" s="107">
        <f t="shared" ref="K8" si="3">SUM(K6:K7)</f>
        <v>2443</v>
      </c>
      <c r="L8" s="105">
        <v>57</v>
      </c>
      <c r="M8" s="106">
        <f t="shared" ref="M8" si="4">SUM(M6:M7)</f>
        <v>1053</v>
      </c>
      <c r="N8" s="92">
        <v>95</v>
      </c>
      <c r="O8" s="107">
        <f t="shared" ref="O8" si="5">SUM(O6:O7)</f>
        <v>2079</v>
      </c>
      <c r="P8" s="92">
        <v>85</v>
      </c>
      <c r="Q8" s="399">
        <f t="shared" ref="Q8" si="6">SUM(Q6:Q7)</f>
        <v>1803</v>
      </c>
      <c r="R8" s="105">
        <f>SUM(D8+F8+H8+J8+L8+N8+P8)</f>
        <v>616</v>
      </c>
      <c r="S8" s="107">
        <f t="shared" si="0"/>
        <v>13051</v>
      </c>
    </row>
    <row r="9" spans="1:19" x14ac:dyDescent="0.15">
      <c r="A9" s="902"/>
      <c r="B9" s="917" t="s">
        <v>45</v>
      </c>
      <c r="C9" s="67" t="s">
        <v>3</v>
      </c>
      <c r="D9" s="108"/>
      <c r="E9" s="109">
        <v>1551</v>
      </c>
      <c r="F9" s="110"/>
      <c r="G9" s="111">
        <v>723</v>
      </c>
      <c r="H9" s="108"/>
      <c r="I9" s="109">
        <v>680</v>
      </c>
      <c r="J9" s="110"/>
      <c r="K9" s="111">
        <v>1280</v>
      </c>
      <c r="L9" s="108"/>
      <c r="M9" s="109">
        <v>542</v>
      </c>
      <c r="N9" s="110"/>
      <c r="O9" s="111">
        <v>1146</v>
      </c>
      <c r="P9" s="110"/>
      <c r="Q9" s="401">
        <v>972</v>
      </c>
      <c r="R9" s="108"/>
      <c r="S9" s="111">
        <f t="shared" si="0"/>
        <v>6894</v>
      </c>
    </row>
    <row r="10" spans="1:19" x14ac:dyDescent="0.15">
      <c r="A10" s="902"/>
      <c r="B10" s="918"/>
      <c r="C10" s="66" t="s">
        <v>4</v>
      </c>
      <c r="D10" s="112"/>
      <c r="E10" s="113">
        <v>1436</v>
      </c>
      <c r="F10" s="114"/>
      <c r="G10" s="115">
        <v>769</v>
      </c>
      <c r="H10" s="112"/>
      <c r="I10" s="113">
        <v>591</v>
      </c>
      <c r="J10" s="114"/>
      <c r="K10" s="115">
        <v>1236</v>
      </c>
      <c r="L10" s="112"/>
      <c r="M10" s="113">
        <v>546</v>
      </c>
      <c r="N10" s="114"/>
      <c r="O10" s="115">
        <v>1069</v>
      </c>
      <c r="P10" s="114"/>
      <c r="Q10" s="400">
        <v>915</v>
      </c>
      <c r="R10" s="112"/>
      <c r="S10" s="115">
        <f t="shared" si="0"/>
        <v>6562</v>
      </c>
    </row>
    <row r="11" spans="1:19" x14ac:dyDescent="0.15">
      <c r="A11" s="902"/>
      <c r="B11" s="919"/>
      <c r="C11" s="68" t="s">
        <v>5</v>
      </c>
      <c r="D11" s="116">
        <v>158</v>
      </c>
      <c r="E11" s="117">
        <f>SUM(E9:E10)</f>
        <v>2987</v>
      </c>
      <c r="F11" s="118">
        <v>85</v>
      </c>
      <c r="G11" s="119">
        <f t="shared" ref="G11" si="7">SUM(G9:G10)</f>
        <v>1492</v>
      </c>
      <c r="H11" s="116">
        <v>62</v>
      </c>
      <c r="I11" s="117">
        <f t="shared" ref="I11" si="8">SUM(I9:I10)</f>
        <v>1271</v>
      </c>
      <c r="J11" s="118">
        <v>124</v>
      </c>
      <c r="K11" s="119">
        <f t="shared" ref="K11" si="9">SUM(K9:K10)</f>
        <v>2516</v>
      </c>
      <c r="L11" s="116">
        <v>52</v>
      </c>
      <c r="M11" s="117">
        <f t="shared" ref="M11" si="10">SUM(M9:M10)</f>
        <v>1088</v>
      </c>
      <c r="N11" s="118">
        <v>104</v>
      </c>
      <c r="O11" s="119">
        <f t="shared" ref="O11" si="11">SUM(O9:O10)</f>
        <v>2215</v>
      </c>
      <c r="P11" s="118">
        <v>114</v>
      </c>
      <c r="Q11" s="402">
        <f t="shared" ref="Q11" si="12">SUM(Q9:Q10)</f>
        <v>1887</v>
      </c>
      <c r="R11" s="398">
        <f>SUM(D11+F11+H11+J11+L11+N11+P11)</f>
        <v>699</v>
      </c>
      <c r="S11" s="119">
        <f t="shared" si="0"/>
        <v>13456</v>
      </c>
    </row>
    <row r="12" spans="1:19" x14ac:dyDescent="0.15">
      <c r="A12" s="902"/>
      <c r="B12" s="918" t="s">
        <v>46</v>
      </c>
      <c r="C12" s="64" t="s">
        <v>3</v>
      </c>
      <c r="D12" s="105"/>
      <c r="E12" s="106">
        <v>1535</v>
      </c>
      <c r="F12" s="92"/>
      <c r="G12" s="107">
        <v>781</v>
      </c>
      <c r="H12" s="105"/>
      <c r="I12" s="106">
        <v>703</v>
      </c>
      <c r="J12" s="92"/>
      <c r="K12" s="107">
        <v>1269</v>
      </c>
      <c r="L12" s="105"/>
      <c r="M12" s="106">
        <v>570</v>
      </c>
      <c r="N12" s="92"/>
      <c r="O12" s="107">
        <v>1130</v>
      </c>
      <c r="P12" s="92"/>
      <c r="Q12" s="399">
        <v>991</v>
      </c>
      <c r="R12" s="105"/>
      <c r="S12" s="107">
        <f t="shared" si="0"/>
        <v>6979</v>
      </c>
    </row>
    <row r="13" spans="1:19" x14ac:dyDescent="0.15">
      <c r="A13" s="902"/>
      <c r="B13" s="918"/>
      <c r="C13" s="66" t="s">
        <v>4</v>
      </c>
      <c r="D13" s="112"/>
      <c r="E13" s="113">
        <v>1519</v>
      </c>
      <c r="F13" s="114"/>
      <c r="G13" s="115">
        <v>727</v>
      </c>
      <c r="H13" s="112"/>
      <c r="I13" s="113">
        <v>632</v>
      </c>
      <c r="J13" s="114"/>
      <c r="K13" s="115">
        <v>1234</v>
      </c>
      <c r="L13" s="112"/>
      <c r="M13" s="113">
        <v>537</v>
      </c>
      <c r="N13" s="114"/>
      <c r="O13" s="115">
        <v>1030</v>
      </c>
      <c r="P13" s="114"/>
      <c r="Q13" s="400">
        <v>939</v>
      </c>
      <c r="R13" s="112"/>
      <c r="S13" s="115">
        <f t="shared" si="0"/>
        <v>6618</v>
      </c>
    </row>
    <row r="14" spans="1:19" x14ac:dyDescent="0.15">
      <c r="A14" s="902"/>
      <c r="B14" s="918"/>
      <c r="C14" s="64" t="s">
        <v>5</v>
      </c>
      <c r="D14" s="105">
        <v>195</v>
      </c>
      <c r="E14" s="106">
        <f t="shared" ref="E14" si="13">SUM(E12:E13)</f>
        <v>3054</v>
      </c>
      <c r="F14" s="92">
        <v>79</v>
      </c>
      <c r="G14" s="107">
        <f t="shared" ref="G14" si="14">SUM(G12:G13)</f>
        <v>1508</v>
      </c>
      <c r="H14" s="105">
        <v>61</v>
      </c>
      <c r="I14" s="106">
        <f t="shared" ref="I14" si="15">SUM(I12:I13)</f>
        <v>1335</v>
      </c>
      <c r="J14" s="92">
        <v>107</v>
      </c>
      <c r="K14" s="107">
        <f t="shared" ref="K14" si="16">SUM(K12:K13)</f>
        <v>2503</v>
      </c>
      <c r="L14" s="105">
        <v>54</v>
      </c>
      <c r="M14" s="106">
        <f t="shared" ref="M14" si="17">SUM(M12:M13)</f>
        <v>1107</v>
      </c>
      <c r="N14" s="92">
        <v>87</v>
      </c>
      <c r="O14" s="107">
        <f>SUM(O12:O13)</f>
        <v>2160</v>
      </c>
      <c r="P14" s="92">
        <v>100</v>
      </c>
      <c r="Q14" s="399">
        <f t="shared" ref="Q14" si="18">SUM(Q12:Q13)</f>
        <v>1930</v>
      </c>
      <c r="R14" s="105">
        <f>SUM(D14+F14+H14+J14+L14+N14+P14)</f>
        <v>683</v>
      </c>
      <c r="S14" s="107">
        <f t="shared" si="0"/>
        <v>13597</v>
      </c>
    </row>
    <row r="15" spans="1:19" x14ac:dyDescent="0.15">
      <c r="A15" s="902"/>
      <c r="B15" s="917" t="s">
        <v>47</v>
      </c>
      <c r="C15" s="67" t="s">
        <v>3</v>
      </c>
      <c r="D15" s="108"/>
      <c r="E15" s="109">
        <v>1645</v>
      </c>
      <c r="F15" s="110"/>
      <c r="G15" s="111">
        <v>744</v>
      </c>
      <c r="H15" s="108"/>
      <c r="I15" s="109">
        <v>724</v>
      </c>
      <c r="J15" s="110"/>
      <c r="K15" s="111">
        <v>1303</v>
      </c>
      <c r="L15" s="108"/>
      <c r="M15" s="109">
        <v>538</v>
      </c>
      <c r="N15" s="110"/>
      <c r="O15" s="111">
        <v>1183</v>
      </c>
      <c r="P15" s="110"/>
      <c r="Q15" s="401">
        <v>1091</v>
      </c>
      <c r="R15" s="108"/>
      <c r="S15" s="111">
        <f t="shared" si="0"/>
        <v>7228</v>
      </c>
    </row>
    <row r="16" spans="1:19" x14ac:dyDescent="0.15">
      <c r="A16" s="902"/>
      <c r="B16" s="918"/>
      <c r="C16" s="66" t="s">
        <v>4</v>
      </c>
      <c r="D16" s="112"/>
      <c r="E16" s="113">
        <v>1496</v>
      </c>
      <c r="F16" s="114"/>
      <c r="G16" s="115">
        <v>716</v>
      </c>
      <c r="H16" s="112"/>
      <c r="I16" s="113">
        <v>668</v>
      </c>
      <c r="J16" s="114"/>
      <c r="K16" s="115">
        <v>1258</v>
      </c>
      <c r="L16" s="112"/>
      <c r="M16" s="113">
        <v>544</v>
      </c>
      <c r="N16" s="114"/>
      <c r="O16" s="115">
        <v>1114</v>
      </c>
      <c r="P16" s="114"/>
      <c r="Q16" s="400">
        <v>1011</v>
      </c>
      <c r="R16" s="112"/>
      <c r="S16" s="115">
        <f t="shared" si="0"/>
        <v>6807</v>
      </c>
    </row>
    <row r="17" spans="1:19" x14ac:dyDescent="0.15">
      <c r="A17" s="902"/>
      <c r="B17" s="919"/>
      <c r="C17" s="68" t="s">
        <v>5</v>
      </c>
      <c r="D17" s="116">
        <v>205</v>
      </c>
      <c r="E17" s="117">
        <f t="shared" ref="E17" si="19">SUM(E15:E16)</f>
        <v>3141</v>
      </c>
      <c r="F17" s="118">
        <v>89</v>
      </c>
      <c r="G17" s="119">
        <f t="shared" ref="G17" si="20">SUM(G15:G16)</f>
        <v>1460</v>
      </c>
      <c r="H17" s="116">
        <v>57</v>
      </c>
      <c r="I17" s="117">
        <f t="shared" ref="I17" si="21">SUM(I15:I16)</f>
        <v>1392</v>
      </c>
      <c r="J17" s="118">
        <v>120</v>
      </c>
      <c r="K17" s="119">
        <f t="shared" ref="K17" si="22">SUM(K15:K16)</f>
        <v>2561</v>
      </c>
      <c r="L17" s="116">
        <v>45</v>
      </c>
      <c r="M17" s="117">
        <f t="shared" ref="M17" si="23">SUM(M15:M16)</f>
        <v>1082</v>
      </c>
      <c r="N17" s="118">
        <v>124</v>
      </c>
      <c r="O17" s="119">
        <f t="shared" ref="O17" si="24">SUM(O15:O16)</f>
        <v>2297</v>
      </c>
      <c r="P17" s="118">
        <v>107</v>
      </c>
      <c r="Q17" s="402">
        <f t="shared" ref="Q17" si="25">SUM(Q15:Q16)</f>
        <v>2102</v>
      </c>
      <c r="R17" s="398">
        <f>SUM(D17+F17+H17+J17+L17+N17+P17)</f>
        <v>747</v>
      </c>
      <c r="S17" s="119">
        <f t="shared" si="0"/>
        <v>14035</v>
      </c>
    </row>
    <row r="18" spans="1:19" x14ac:dyDescent="0.15">
      <c r="A18" s="902"/>
      <c r="B18" s="918" t="s">
        <v>48</v>
      </c>
      <c r="C18" s="64" t="s">
        <v>3</v>
      </c>
      <c r="D18" s="105"/>
      <c r="E18" s="106">
        <v>1615</v>
      </c>
      <c r="F18" s="92"/>
      <c r="G18" s="107">
        <v>736</v>
      </c>
      <c r="H18" s="105"/>
      <c r="I18" s="106">
        <v>680</v>
      </c>
      <c r="J18" s="92"/>
      <c r="K18" s="107">
        <v>1364</v>
      </c>
      <c r="L18" s="105"/>
      <c r="M18" s="106">
        <v>594</v>
      </c>
      <c r="N18" s="92"/>
      <c r="O18" s="107">
        <v>1216</v>
      </c>
      <c r="P18" s="92"/>
      <c r="Q18" s="399">
        <v>1028</v>
      </c>
      <c r="R18" s="105"/>
      <c r="S18" s="107">
        <f t="shared" si="0"/>
        <v>7233</v>
      </c>
    </row>
    <row r="19" spans="1:19" x14ac:dyDescent="0.15">
      <c r="A19" s="902"/>
      <c r="B19" s="918"/>
      <c r="C19" s="66" t="s">
        <v>4</v>
      </c>
      <c r="D19" s="112"/>
      <c r="E19" s="113">
        <v>1492</v>
      </c>
      <c r="F19" s="114"/>
      <c r="G19" s="115">
        <v>735</v>
      </c>
      <c r="H19" s="112"/>
      <c r="I19" s="113">
        <v>578</v>
      </c>
      <c r="J19" s="114"/>
      <c r="K19" s="115">
        <v>1262</v>
      </c>
      <c r="L19" s="112"/>
      <c r="M19" s="113">
        <v>580</v>
      </c>
      <c r="N19" s="114"/>
      <c r="O19" s="115">
        <v>1137</v>
      </c>
      <c r="P19" s="114"/>
      <c r="Q19" s="400">
        <v>939</v>
      </c>
      <c r="R19" s="112"/>
      <c r="S19" s="115">
        <f t="shared" si="0"/>
        <v>6723</v>
      </c>
    </row>
    <row r="20" spans="1:19" x14ac:dyDescent="0.15">
      <c r="A20" s="902"/>
      <c r="B20" s="918"/>
      <c r="C20" s="64" t="s">
        <v>5</v>
      </c>
      <c r="D20" s="105">
        <v>200</v>
      </c>
      <c r="E20" s="106">
        <f t="shared" ref="E20" si="26">SUM(E18:E19)</f>
        <v>3107</v>
      </c>
      <c r="F20" s="92">
        <v>82</v>
      </c>
      <c r="G20" s="107">
        <f t="shared" ref="G20" si="27">SUM(G18:G19)</f>
        <v>1471</v>
      </c>
      <c r="H20" s="105">
        <v>46</v>
      </c>
      <c r="I20" s="106">
        <f t="shared" ref="I20" si="28">SUM(I18:I19)</f>
        <v>1258</v>
      </c>
      <c r="J20" s="92">
        <v>135</v>
      </c>
      <c r="K20" s="107">
        <f t="shared" ref="K20" si="29">SUM(K18:K19)</f>
        <v>2626</v>
      </c>
      <c r="L20" s="105">
        <v>49</v>
      </c>
      <c r="M20" s="106">
        <f t="shared" ref="M20" si="30">SUM(M18:M19)</f>
        <v>1174</v>
      </c>
      <c r="N20" s="92">
        <v>119</v>
      </c>
      <c r="O20" s="107">
        <f t="shared" ref="O20" si="31">SUM(O18:O19)</f>
        <v>2353</v>
      </c>
      <c r="P20" s="92">
        <v>104</v>
      </c>
      <c r="Q20" s="399">
        <f t="shared" ref="Q20" si="32">SUM(Q18:Q19)</f>
        <v>1967</v>
      </c>
      <c r="R20" s="105">
        <f>SUM(D20+F20+H20+J20+L20+N20+P20)</f>
        <v>735</v>
      </c>
      <c r="S20" s="107">
        <f t="shared" si="0"/>
        <v>13956</v>
      </c>
    </row>
    <row r="21" spans="1:19" x14ac:dyDescent="0.15">
      <c r="A21" s="902"/>
      <c r="B21" s="917" t="s">
        <v>49</v>
      </c>
      <c r="C21" s="67" t="s">
        <v>3</v>
      </c>
      <c r="D21" s="108"/>
      <c r="E21" s="109">
        <v>1567</v>
      </c>
      <c r="F21" s="110"/>
      <c r="G21" s="111">
        <v>729</v>
      </c>
      <c r="H21" s="108"/>
      <c r="I21" s="109">
        <v>709</v>
      </c>
      <c r="J21" s="110"/>
      <c r="K21" s="111">
        <v>1330</v>
      </c>
      <c r="L21" s="108"/>
      <c r="M21" s="109">
        <v>617</v>
      </c>
      <c r="N21" s="110"/>
      <c r="O21" s="111">
        <v>1139</v>
      </c>
      <c r="P21" s="110"/>
      <c r="Q21" s="401">
        <v>1143</v>
      </c>
      <c r="R21" s="108"/>
      <c r="S21" s="111">
        <f t="shared" si="0"/>
        <v>7234</v>
      </c>
    </row>
    <row r="22" spans="1:19" x14ac:dyDescent="0.15">
      <c r="A22" s="902"/>
      <c r="B22" s="918"/>
      <c r="C22" s="66" t="s">
        <v>4</v>
      </c>
      <c r="D22" s="112"/>
      <c r="E22" s="113">
        <v>1507</v>
      </c>
      <c r="F22" s="114"/>
      <c r="G22" s="115">
        <v>698</v>
      </c>
      <c r="H22" s="112"/>
      <c r="I22" s="113">
        <v>680</v>
      </c>
      <c r="J22" s="114"/>
      <c r="K22" s="115">
        <v>1310</v>
      </c>
      <c r="L22" s="112"/>
      <c r="M22" s="113">
        <v>570</v>
      </c>
      <c r="N22" s="114"/>
      <c r="O22" s="115">
        <v>1069</v>
      </c>
      <c r="P22" s="114"/>
      <c r="Q22" s="400">
        <v>1044</v>
      </c>
      <c r="R22" s="112"/>
      <c r="S22" s="115">
        <f t="shared" si="0"/>
        <v>6878</v>
      </c>
    </row>
    <row r="23" spans="1:19" x14ac:dyDescent="0.15">
      <c r="A23" s="902"/>
      <c r="B23" s="919"/>
      <c r="C23" s="68" t="s">
        <v>5</v>
      </c>
      <c r="D23" s="116">
        <v>174</v>
      </c>
      <c r="E23" s="117">
        <f t="shared" ref="E23" si="33">SUM(E21:E22)</f>
        <v>3074</v>
      </c>
      <c r="F23" s="118">
        <v>69</v>
      </c>
      <c r="G23" s="119">
        <f t="shared" ref="G23" si="34">SUM(G21:G22)</f>
        <v>1427</v>
      </c>
      <c r="H23" s="116">
        <v>50</v>
      </c>
      <c r="I23" s="117">
        <f t="shared" ref="I23" si="35">SUM(I21:I22)</f>
        <v>1389</v>
      </c>
      <c r="J23" s="118">
        <v>117</v>
      </c>
      <c r="K23" s="119">
        <f t="shared" ref="K23" si="36">SUM(K21:K22)</f>
        <v>2640</v>
      </c>
      <c r="L23" s="116">
        <v>43</v>
      </c>
      <c r="M23" s="117">
        <f t="shared" ref="M23" si="37">SUM(M21:M22)</f>
        <v>1187</v>
      </c>
      <c r="N23" s="118">
        <v>101</v>
      </c>
      <c r="O23" s="119">
        <f t="shared" ref="O23" si="38">SUM(O21:O22)</f>
        <v>2208</v>
      </c>
      <c r="P23" s="118">
        <v>97</v>
      </c>
      <c r="Q23" s="402">
        <f t="shared" ref="Q23" si="39">SUM(Q21:Q22)</f>
        <v>2187</v>
      </c>
      <c r="R23" s="398">
        <f>SUM(D23+F23+H23+J23+L23+N23+P23)</f>
        <v>651</v>
      </c>
      <c r="S23" s="119">
        <f t="shared" si="0"/>
        <v>14112</v>
      </c>
    </row>
    <row r="24" spans="1:19" x14ac:dyDescent="0.15">
      <c r="A24" s="902"/>
      <c r="B24" s="918" t="s">
        <v>24</v>
      </c>
      <c r="C24" s="64" t="s">
        <v>3</v>
      </c>
      <c r="D24" s="105"/>
      <c r="E24" s="106">
        <f>SUM(E6,E9,E12,E15,E18,E21)</f>
        <v>9424</v>
      </c>
      <c r="F24" s="92"/>
      <c r="G24" s="107">
        <f t="shared" ref="G24" si="40">SUM(G6,G9,G12,G15,G18,G21)</f>
        <v>4450</v>
      </c>
      <c r="H24" s="105"/>
      <c r="I24" s="106">
        <f t="shared" ref="I24" si="41">SUM(I6,I9,I12,I15,I18,I21)</f>
        <v>4139</v>
      </c>
      <c r="J24" s="92"/>
      <c r="K24" s="107">
        <f t="shared" ref="K24" si="42">SUM(K6,K9,K12,K15,K18,K21)</f>
        <v>7795</v>
      </c>
      <c r="L24" s="105"/>
      <c r="M24" s="106">
        <f t="shared" ref="M24" si="43">SUM(M6,M9,M12,M15,M18,M21)</f>
        <v>3402</v>
      </c>
      <c r="N24" s="92"/>
      <c r="O24" s="107">
        <f t="shared" ref="O24" si="44">SUM(O6,O9,O12,O15,O18,O21)</f>
        <v>6854</v>
      </c>
      <c r="P24" s="92"/>
      <c r="Q24" s="399">
        <f t="shared" ref="Q24" si="45">SUM(Q6,Q9,Q12,Q15,Q18,Q21)</f>
        <v>6124</v>
      </c>
      <c r="R24" s="105"/>
      <c r="S24" s="107">
        <f t="shared" si="0"/>
        <v>42188</v>
      </c>
    </row>
    <row r="25" spans="1:19" x14ac:dyDescent="0.15">
      <c r="A25" s="902"/>
      <c r="B25" s="918"/>
      <c r="C25" s="66" t="s">
        <v>4</v>
      </c>
      <c r="D25" s="112"/>
      <c r="E25" s="113">
        <f>SUM(E7,E10,E13,E16,E19,E22,)</f>
        <v>8912</v>
      </c>
      <c r="F25" s="114"/>
      <c r="G25" s="115">
        <f t="shared" ref="G25" si="46">SUM(G7,G10,G13,G16,G19,G22,)</f>
        <v>4364</v>
      </c>
      <c r="H25" s="112"/>
      <c r="I25" s="113">
        <f t="shared" ref="I25" si="47">SUM(I7,I10,I13,I16,I19,I22,)</f>
        <v>3750</v>
      </c>
      <c r="J25" s="114"/>
      <c r="K25" s="115">
        <f t="shared" ref="K25" si="48">SUM(K7,K10,K13,K16,K19,K22,)</f>
        <v>7494</v>
      </c>
      <c r="L25" s="112"/>
      <c r="M25" s="113">
        <f t="shared" ref="M25" si="49">SUM(M7,M10,M13,M16,M19,M22,)</f>
        <v>3289</v>
      </c>
      <c r="N25" s="114"/>
      <c r="O25" s="115">
        <f t="shared" ref="O25" si="50">SUM(O7,O10,O13,O16,O19,O22,)</f>
        <v>6458</v>
      </c>
      <c r="P25" s="114"/>
      <c r="Q25" s="400">
        <f t="shared" ref="Q25" si="51">SUM(Q7,Q10,Q13,Q16,Q19,Q22,)</f>
        <v>5752</v>
      </c>
      <c r="R25" s="112"/>
      <c r="S25" s="115">
        <f t="shared" si="0"/>
        <v>40019</v>
      </c>
    </row>
    <row r="26" spans="1:19" x14ac:dyDescent="0.15">
      <c r="A26" s="902"/>
      <c r="B26" s="918"/>
      <c r="C26" s="64" t="s">
        <v>5</v>
      </c>
      <c r="D26" s="370">
        <f>SUM(D8,D11,D14,D17,D20,D23)</f>
        <v>1073</v>
      </c>
      <c r="E26" s="106">
        <f t="shared" ref="E26" si="52">SUM(E24:E25)</f>
        <v>18336</v>
      </c>
      <c r="F26" s="92">
        <f>SUM(F8,F11,F14,F17,F20,F23)</f>
        <v>483</v>
      </c>
      <c r="G26" s="107">
        <f t="shared" ref="G26" si="53">SUM(G24:G25)</f>
        <v>8814</v>
      </c>
      <c r="H26" s="105">
        <f>SUM(H8,H11,H14,H17,H20,H23)</f>
        <v>328</v>
      </c>
      <c r="I26" s="106">
        <f t="shared" ref="I26" si="54">SUM(I24:I25)</f>
        <v>7889</v>
      </c>
      <c r="J26" s="92">
        <f>SUM(J8,J11,J14,J17,J20,J23)</f>
        <v>710</v>
      </c>
      <c r="K26" s="107">
        <f t="shared" ref="K26" si="55">SUM(K24:K25)</f>
        <v>15289</v>
      </c>
      <c r="L26" s="105">
        <f>SUM(L8,L11,L14,L17,L20,L23)</f>
        <v>300</v>
      </c>
      <c r="M26" s="106">
        <f t="shared" ref="M26" si="56">SUM(M24:M25)</f>
        <v>6691</v>
      </c>
      <c r="N26" s="92">
        <f>SUM(N8,N11,N14,N17,N20,N23)</f>
        <v>630</v>
      </c>
      <c r="O26" s="107">
        <f t="shared" ref="O26" si="57">SUM(O24:O25)</f>
        <v>13312</v>
      </c>
      <c r="P26" s="92">
        <f>SUM(P8,P11,P14,P17,P20,P23)</f>
        <v>607</v>
      </c>
      <c r="Q26" s="399">
        <f t="shared" ref="Q26" si="58">SUM(Q24:Q25)</f>
        <v>11876</v>
      </c>
      <c r="R26" s="370">
        <f>SUM(R8,R11,R14,R17,R20,R23)</f>
        <v>4131</v>
      </c>
      <c r="S26" s="107">
        <f t="shared" si="0"/>
        <v>82207</v>
      </c>
    </row>
    <row r="27" spans="1:19" x14ac:dyDescent="0.15">
      <c r="A27" s="906" t="s">
        <v>7</v>
      </c>
      <c r="B27" s="906" t="s">
        <v>50</v>
      </c>
      <c r="C27" s="70" t="s">
        <v>44</v>
      </c>
      <c r="D27" s="394"/>
      <c r="E27" s="393">
        <v>98</v>
      </c>
      <c r="F27" s="403"/>
      <c r="G27" s="91">
        <v>49</v>
      </c>
      <c r="H27" s="394"/>
      <c r="I27" s="393">
        <v>40</v>
      </c>
      <c r="J27" s="403"/>
      <c r="K27" s="91">
        <v>83</v>
      </c>
      <c r="L27" s="394"/>
      <c r="M27" s="393">
        <v>33</v>
      </c>
      <c r="N27" s="403"/>
      <c r="O27" s="91">
        <v>67</v>
      </c>
      <c r="P27" s="403"/>
      <c r="Q27" s="404">
        <v>62</v>
      </c>
      <c r="R27" s="394"/>
      <c r="S27" s="91">
        <f>SUM(E27,G27,I27,K27,M27,O27,Q27,)</f>
        <v>432</v>
      </c>
    </row>
    <row r="28" spans="1:19" x14ac:dyDescent="0.15">
      <c r="A28" s="906"/>
      <c r="B28" s="906"/>
      <c r="C28" s="70" t="s">
        <v>45</v>
      </c>
      <c r="D28" s="394"/>
      <c r="E28" s="393">
        <v>98</v>
      </c>
      <c r="F28" s="403"/>
      <c r="G28" s="91">
        <v>47</v>
      </c>
      <c r="H28" s="394"/>
      <c r="I28" s="393">
        <v>39</v>
      </c>
      <c r="J28" s="403"/>
      <c r="K28" s="91">
        <v>81</v>
      </c>
      <c r="L28" s="394"/>
      <c r="M28" s="393">
        <v>35</v>
      </c>
      <c r="N28" s="403"/>
      <c r="O28" s="91">
        <v>71</v>
      </c>
      <c r="P28" s="403"/>
      <c r="Q28" s="404">
        <v>63</v>
      </c>
      <c r="R28" s="394"/>
      <c r="S28" s="91">
        <f t="shared" si="0"/>
        <v>434</v>
      </c>
    </row>
    <row r="29" spans="1:19" x14ac:dyDescent="0.15">
      <c r="A29" s="906"/>
      <c r="B29" s="906"/>
      <c r="C29" s="70" t="s">
        <v>46</v>
      </c>
      <c r="D29" s="394"/>
      <c r="E29" s="393">
        <v>101</v>
      </c>
      <c r="F29" s="403"/>
      <c r="G29" s="91">
        <v>49</v>
      </c>
      <c r="H29" s="394"/>
      <c r="I29" s="393">
        <v>42</v>
      </c>
      <c r="J29" s="403"/>
      <c r="K29" s="91">
        <v>80</v>
      </c>
      <c r="L29" s="394"/>
      <c r="M29" s="393">
        <v>36</v>
      </c>
      <c r="N29" s="403"/>
      <c r="O29" s="91">
        <v>69</v>
      </c>
      <c r="P29" s="403"/>
      <c r="Q29" s="404">
        <v>64</v>
      </c>
      <c r="R29" s="394"/>
      <c r="S29" s="91">
        <f t="shared" si="0"/>
        <v>441</v>
      </c>
    </row>
    <row r="30" spans="1:19" x14ac:dyDescent="0.15">
      <c r="A30" s="906"/>
      <c r="B30" s="906"/>
      <c r="C30" s="70" t="s">
        <v>47</v>
      </c>
      <c r="D30" s="394"/>
      <c r="E30" s="393">
        <v>100</v>
      </c>
      <c r="F30" s="403"/>
      <c r="G30" s="91">
        <v>47</v>
      </c>
      <c r="H30" s="394"/>
      <c r="I30" s="393">
        <v>45</v>
      </c>
      <c r="J30" s="403"/>
      <c r="K30" s="91">
        <v>83</v>
      </c>
      <c r="L30" s="394"/>
      <c r="M30" s="393">
        <v>35</v>
      </c>
      <c r="N30" s="403"/>
      <c r="O30" s="91">
        <v>74</v>
      </c>
      <c r="P30" s="403"/>
      <c r="Q30" s="404">
        <v>70</v>
      </c>
      <c r="R30" s="394"/>
      <c r="S30" s="91">
        <f t="shared" si="0"/>
        <v>454</v>
      </c>
    </row>
    <row r="31" spans="1:19" x14ac:dyDescent="0.15">
      <c r="A31" s="906"/>
      <c r="B31" s="906"/>
      <c r="C31" s="70" t="s">
        <v>48</v>
      </c>
      <c r="D31" s="394"/>
      <c r="E31" s="393">
        <v>97</v>
      </c>
      <c r="F31" s="403"/>
      <c r="G31" s="91">
        <v>46</v>
      </c>
      <c r="H31" s="394"/>
      <c r="I31" s="393">
        <v>41</v>
      </c>
      <c r="J31" s="403"/>
      <c r="K31" s="91">
        <v>83</v>
      </c>
      <c r="L31" s="394"/>
      <c r="M31" s="393">
        <v>38</v>
      </c>
      <c r="N31" s="403"/>
      <c r="O31" s="91">
        <v>75</v>
      </c>
      <c r="P31" s="403"/>
      <c r="Q31" s="404">
        <v>68</v>
      </c>
      <c r="R31" s="394"/>
      <c r="S31" s="91">
        <f t="shared" si="0"/>
        <v>448</v>
      </c>
    </row>
    <row r="32" spans="1:19" x14ac:dyDescent="0.15">
      <c r="A32" s="906"/>
      <c r="B32" s="906"/>
      <c r="C32" s="70" t="s">
        <v>49</v>
      </c>
      <c r="D32" s="394"/>
      <c r="E32" s="393">
        <v>98</v>
      </c>
      <c r="F32" s="403"/>
      <c r="G32" s="91">
        <v>49</v>
      </c>
      <c r="H32" s="394"/>
      <c r="I32" s="393">
        <v>44</v>
      </c>
      <c r="J32" s="403"/>
      <c r="K32" s="91">
        <v>83</v>
      </c>
      <c r="L32" s="394"/>
      <c r="M32" s="393">
        <v>37</v>
      </c>
      <c r="N32" s="403"/>
      <c r="O32" s="91">
        <v>70</v>
      </c>
      <c r="P32" s="403"/>
      <c r="Q32" s="404">
        <v>71</v>
      </c>
      <c r="R32" s="394"/>
      <c r="S32" s="91">
        <f t="shared" si="0"/>
        <v>452</v>
      </c>
    </row>
    <row r="33" spans="1:19" x14ac:dyDescent="0.15">
      <c r="A33" s="906"/>
      <c r="B33" s="906"/>
      <c r="C33" s="70" t="s">
        <v>5</v>
      </c>
      <c r="D33" s="394"/>
      <c r="E33" s="393">
        <f>SUM(E27:E32)</f>
        <v>592</v>
      </c>
      <c r="F33" s="403"/>
      <c r="G33" s="91">
        <f t="shared" ref="G33" si="59">SUM(G27:G32)</f>
        <v>287</v>
      </c>
      <c r="H33" s="394"/>
      <c r="I33" s="393">
        <f t="shared" ref="I33" si="60">SUM(I27:I32)</f>
        <v>251</v>
      </c>
      <c r="J33" s="403"/>
      <c r="K33" s="91">
        <f>SUM(K27:K32)</f>
        <v>493</v>
      </c>
      <c r="L33" s="394"/>
      <c r="M33" s="393">
        <f t="shared" ref="M33" si="61">SUM(M27:M32)</f>
        <v>214</v>
      </c>
      <c r="N33" s="403"/>
      <c r="O33" s="91">
        <f t="shared" ref="O33" si="62">SUM(O27:O32)</f>
        <v>426</v>
      </c>
      <c r="P33" s="403"/>
      <c r="Q33" s="404">
        <f t="shared" ref="Q33" si="63">SUM(Q27:Q32)</f>
        <v>398</v>
      </c>
      <c r="R33" s="394"/>
      <c r="S33" s="91">
        <f t="shared" si="0"/>
        <v>2661</v>
      </c>
    </row>
    <row r="34" spans="1:19" x14ac:dyDescent="0.15">
      <c r="A34" s="906"/>
      <c r="B34" s="920" t="s">
        <v>51</v>
      </c>
      <c r="C34" s="905"/>
      <c r="D34" s="394"/>
      <c r="E34" s="393">
        <v>2</v>
      </c>
      <c r="F34" s="403"/>
      <c r="G34" s="391" t="s">
        <v>27</v>
      </c>
      <c r="H34" s="396"/>
      <c r="I34" s="389" t="s">
        <v>27</v>
      </c>
      <c r="J34" s="395"/>
      <c r="K34" s="391" t="s">
        <v>27</v>
      </c>
      <c r="L34" s="396"/>
      <c r="M34" s="389" t="s">
        <v>27</v>
      </c>
      <c r="N34" s="403"/>
      <c r="O34" s="391" t="s">
        <v>331</v>
      </c>
      <c r="P34" s="403"/>
      <c r="Q34" s="404">
        <v>2</v>
      </c>
      <c r="R34" s="394"/>
      <c r="S34" s="91">
        <f t="shared" si="0"/>
        <v>4</v>
      </c>
    </row>
    <row r="35" spans="1:19" x14ac:dyDescent="0.15">
      <c r="A35" s="906"/>
      <c r="B35" s="921" t="s">
        <v>52</v>
      </c>
      <c r="C35" s="923"/>
      <c r="D35" s="394"/>
      <c r="E35" s="393">
        <v>193</v>
      </c>
      <c r="F35" s="403"/>
      <c r="G35" s="91">
        <v>81</v>
      </c>
      <c r="H35" s="394"/>
      <c r="I35" s="393">
        <v>58</v>
      </c>
      <c r="J35" s="403"/>
      <c r="K35" s="91">
        <v>118</v>
      </c>
      <c r="L35" s="394"/>
      <c r="M35" s="393">
        <v>50</v>
      </c>
      <c r="N35" s="403"/>
      <c r="O35" s="91">
        <v>109</v>
      </c>
      <c r="P35" s="403"/>
      <c r="Q35" s="404">
        <v>103</v>
      </c>
      <c r="R35" s="394"/>
      <c r="S35" s="91">
        <f t="shared" si="0"/>
        <v>712</v>
      </c>
    </row>
    <row r="36" spans="1:19" x14ac:dyDescent="0.15">
      <c r="A36" s="906"/>
      <c r="B36" s="920" t="s">
        <v>24</v>
      </c>
      <c r="C36" s="905"/>
      <c r="D36" s="405"/>
      <c r="E36" s="406">
        <f>SUM(E33:E35)</f>
        <v>787</v>
      </c>
      <c r="F36" s="407"/>
      <c r="G36" s="408">
        <f t="shared" ref="G36" si="64">SUM(G33:G35)</f>
        <v>368</v>
      </c>
      <c r="H36" s="405"/>
      <c r="I36" s="406">
        <f t="shared" ref="I36" si="65">SUM(I33:I35)</f>
        <v>309</v>
      </c>
      <c r="J36" s="407"/>
      <c r="K36" s="408">
        <f t="shared" ref="K36" si="66">SUM(K33:K35)</f>
        <v>611</v>
      </c>
      <c r="L36" s="405"/>
      <c r="M36" s="406">
        <f t="shared" ref="M36" si="67">SUM(M33:M35)</f>
        <v>264</v>
      </c>
      <c r="N36" s="407"/>
      <c r="O36" s="408">
        <f>SUM(O33:O35)</f>
        <v>535</v>
      </c>
      <c r="P36" s="407"/>
      <c r="Q36" s="409">
        <f t="shared" ref="Q36" si="68">SUM(Q33:Q35)</f>
        <v>503</v>
      </c>
      <c r="R36" s="405"/>
      <c r="S36" s="408">
        <f t="shared" si="0"/>
        <v>3377</v>
      </c>
    </row>
    <row r="37" spans="1:19" x14ac:dyDescent="0.15">
      <c r="A37" s="71" t="s">
        <v>53</v>
      </c>
      <c r="B37" s="72"/>
      <c r="C37" s="72"/>
      <c r="D37" s="410"/>
      <c r="E37" s="410"/>
      <c r="F37" s="410"/>
      <c r="G37" s="410"/>
      <c r="H37" s="410"/>
      <c r="I37" s="410"/>
      <c r="J37" s="410"/>
      <c r="K37" s="410"/>
      <c r="L37" s="410"/>
      <c r="M37" s="410"/>
      <c r="N37" s="410"/>
      <c r="O37" s="410"/>
      <c r="P37" s="410"/>
      <c r="Q37" s="410"/>
      <c r="R37" s="410"/>
      <c r="S37" s="410"/>
    </row>
    <row r="38" spans="1:19" x14ac:dyDescent="0.15">
      <c r="D38" s="397"/>
      <c r="E38" s="397"/>
      <c r="F38" s="397"/>
      <c r="G38" s="397"/>
      <c r="H38" s="397"/>
      <c r="I38" s="397"/>
      <c r="J38" s="397"/>
      <c r="K38" s="397"/>
      <c r="L38" s="397"/>
      <c r="M38" s="397"/>
      <c r="N38" s="397"/>
      <c r="O38" s="397"/>
      <c r="P38" s="397"/>
      <c r="Q38" s="397"/>
      <c r="R38" s="397"/>
      <c r="S38" s="397"/>
    </row>
    <row r="39" spans="1:19" x14ac:dyDescent="0.15">
      <c r="D39" s="397"/>
      <c r="E39" s="397"/>
      <c r="F39" s="397"/>
      <c r="G39" s="397"/>
      <c r="H39" s="397"/>
      <c r="I39" s="397"/>
      <c r="J39" s="397"/>
      <c r="K39" s="397"/>
      <c r="L39" s="397"/>
      <c r="M39" s="397"/>
      <c r="N39" s="397"/>
      <c r="O39" s="397"/>
      <c r="P39" s="397"/>
      <c r="Q39" s="397"/>
      <c r="R39" s="397"/>
      <c r="S39" s="397"/>
    </row>
    <row r="40" spans="1:19" ht="14.25" x14ac:dyDescent="0.15">
      <c r="A40" s="61" t="s">
        <v>54</v>
      </c>
      <c r="D40" s="397"/>
      <c r="E40" s="397"/>
      <c r="F40" s="397"/>
      <c r="G40" s="397"/>
      <c r="H40" s="397"/>
      <c r="I40" s="397"/>
      <c r="J40" s="397"/>
      <c r="K40" s="397"/>
      <c r="L40" s="397"/>
      <c r="M40" s="397"/>
      <c r="N40" s="924" t="s">
        <v>575</v>
      </c>
      <c r="O40" s="924"/>
      <c r="P40" s="924"/>
      <c r="Q40" s="924"/>
      <c r="R40" s="924"/>
      <c r="S40" s="924"/>
    </row>
    <row r="41" spans="1:19" x14ac:dyDescent="0.15">
      <c r="A41" s="907" t="s">
        <v>2</v>
      </c>
      <c r="B41" s="908"/>
      <c r="C41" s="909"/>
      <c r="D41" s="926" t="s">
        <v>17</v>
      </c>
      <c r="E41" s="927"/>
      <c r="F41" s="928" t="s">
        <v>18</v>
      </c>
      <c r="G41" s="927"/>
      <c r="H41" s="928" t="s">
        <v>19</v>
      </c>
      <c r="I41" s="927"/>
      <c r="J41" s="928" t="s">
        <v>20</v>
      </c>
      <c r="K41" s="927"/>
      <c r="L41" s="928" t="s">
        <v>21</v>
      </c>
      <c r="M41" s="927"/>
      <c r="N41" s="928" t="s">
        <v>22</v>
      </c>
      <c r="O41" s="927"/>
      <c r="P41" s="928" t="s">
        <v>23</v>
      </c>
      <c r="Q41" s="929"/>
      <c r="R41" s="926" t="s">
        <v>24</v>
      </c>
      <c r="S41" s="927"/>
    </row>
    <row r="42" spans="1:19" x14ac:dyDescent="0.15">
      <c r="A42" s="904" t="s">
        <v>13</v>
      </c>
      <c r="B42" s="920"/>
      <c r="C42" s="905"/>
      <c r="D42" s="393"/>
      <c r="E42" s="91">
        <v>15</v>
      </c>
      <c r="F42" s="411"/>
      <c r="G42" s="91">
        <v>10</v>
      </c>
      <c r="H42" s="411"/>
      <c r="I42" s="91">
        <v>5</v>
      </c>
      <c r="J42" s="411"/>
      <c r="K42" s="91">
        <v>12</v>
      </c>
      <c r="L42" s="411"/>
      <c r="M42" s="91">
        <v>5</v>
      </c>
      <c r="N42" s="411"/>
      <c r="O42" s="91">
        <v>12</v>
      </c>
      <c r="P42" s="411"/>
      <c r="Q42" s="404">
        <v>12</v>
      </c>
      <c r="R42" s="393"/>
      <c r="S42" s="91">
        <f>SUM(E42,G42,I42,K42,M42,O42,Q42)</f>
        <v>71</v>
      </c>
    </row>
    <row r="43" spans="1:19" x14ac:dyDescent="0.15">
      <c r="A43" s="919" t="s">
        <v>15</v>
      </c>
      <c r="B43" s="919" t="s">
        <v>44</v>
      </c>
      <c r="C43" s="64" t="s">
        <v>3</v>
      </c>
      <c r="D43" s="106"/>
      <c r="E43" s="107">
        <v>1526</v>
      </c>
      <c r="F43" s="412"/>
      <c r="G43" s="107">
        <v>695</v>
      </c>
      <c r="H43" s="412"/>
      <c r="I43" s="107">
        <v>520</v>
      </c>
      <c r="J43" s="412"/>
      <c r="K43" s="107">
        <v>1289</v>
      </c>
      <c r="L43" s="412"/>
      <c r="M43" s="107">
        <v>527</v>
      </c>
      <c r="N43" s="412"/>
      <c r="O43" s="107">
        <f>1232+7</f>
        <v>1239</v>
      </c>
      <c r="P43" s="412"/>
      <c r="Q43" s="399">
        <v>976</v>
      </c>
      <c r="R43" s="106"/>
      <c r="S43" s="107">
        <f>SUM(E43,G43,I43,K43,M43,O43,Q43)</f>
        <v>6772</v>
      </c>
    </row>
    <row r="44" spans="1:19" x14ac:dyDescent="0.15">
      <c r="A44" s="906"/>
      <c r="B44" s="906"/>
      <c r="C44" s="66" t="s">
        <v>4</v>
      </c>
      <c r="D44" s="113"/>
      <c r="E44" s="115">
        <v>1481</v>
      </c>
      <c r="F44" s="413"/>
      <c r="G44" s="115">
        <v>670</v>
      </c>
      <c r="H44" s="413"/>
      <c r="I44" s="115">
        <v>499</v>
      </c>
      <c r="J44" s="413"/>
      <c r="K44" s="115">
        <v>1177</v>
      </c>
      <c r="L44" s="413"/>
      <c r="M44" s="115">
        <v>470</v>
      </c>
      <c r="N44" s="413"/>
      <c r="O44" s="115">
        <f>1035+8</f>
        <v>1043</v>
      </c>
      <c r="P44" s="413"/>
      <c r="Q44" s="400">
        <v>855</v>
      </c>
      <c r="R44" s="113"/>
      <c r="S44" s="115">
        <f t="shared" ref="S44:S57" si="69">SUM(E44,G44,I44,K44,M44,O44,Q44)</f>
        <v>6195</v>
      </c>
    </row>
    <row r="45" spans="1:19" x14ac:dyDescent="0.15">
      <c r="A45" s="906"/>
      <c r="B45" s="906"/>
      <c r="C45" s="68" t="s">
        <v>5</v>
      </c>
      <c r="D45" s="414">
        <v>126</v>
      </c>
      <c r="E45" s="119">
        <f>SUM(E43:E44)</f>
        <v>3007</v>
      </c>
      <c r="F45" s="415">
        <v>49</v>
      </c>
      <c r="G45" s="119">
        <f t="shared" ref="G45" si="70">SUM(G43:G44)</f>
        <v>1365</v>
      </c>
      <c r="H45" s="415">
        <v>37</v>
      </c>
      <c r="I45" s="119">
        <f t="shared" ref="I45" si="71">SUM(I43:I44)</f>
        <v>1019</v>
      </c>
      <c r="J45" s="415">
        <v>93</v>
      </c>
      <c r="K45" s="119">
        <f t="shared" ref="K45" si="72">SUM(K43:K44)</f>
        <v>2466</v>
      </c>
      <c r="L45" s="415">
        <v>28</v>
      </c>
      <c r="M45" s="119">
        <f t="shared" ref="M45" si="73">SUM(M43:M44)</f>
        <v>997</v>
      </c>
      <c r="N45" s="415">
        <v>92</v>
      </c>
      <c r="O45" s="119">
        <f>SUM(O43:O44)</f>
        <v>2282</v>
      </c>
      <c r="P45" s="415">
        <v>67</v>
      </c>
      <c r="Q45" s="402">
        <f t="shared" ref="Q45" si="74">SUM(Q43:Q44)</f>
        <v>1831</v>
      </c>
      <c r="R45" s="414">
        <f>SUM(D45,F45,H45,J45,L45,N45,P45)</f>
        <v>492</v>
      </c>
      <c r="S45" s="119">
        <f t="shared" si="69"/>
        <v>12967</v>
      </c>
    </row>
    <row r="46" spans="1:19" x14ac:dyDescent="0.15">
      <c r="A46" s="906"/>
      <c r="B46" s="906" t="s">
        <v>45</v>
      </c>
      <c r="C46" s="67" t="s">
        <v>3</v>
      </c>
      <c r="D46" s="109"/>
      <c r="E46" s="111">
        <v>1481</v>
      </c>
      <c r="F46" s="416"/>
      <c r="G46" s="111">
        <v>694</v>
      </c>
      <c r="H46" s="416"/>
      <c r="I46" s="111">
        <v>533</v>
      </c>
      <c r="J46" s="416"/>
      <c r="K46" s="111">
        <v>1286</v>
      </c>
      <c r="L46" s="416"/>
      <c r="M46" s="111">
        <v>519</v>
      </c>
      <c r="N46" s="416"/>
      <c r="O46" s="111">
        <f>1140+7</f>
        <v>1147</v>
      </c>
      <c r="P46" s="416"/>
      <c r="Q46" s="401">
        <v>967</v>
      </c>
      <c r="R46" s="109"/>
      <c r="S46" s="111">
        <f t="shared" si="69"/>
        <v>6627</v>
      </c>
    </row>
    <row r="47" spans="1:19" x14ac:dyDescent="0.15">
      <c r="A47" s="906"/>
      <c r="B47" s="906"/>
      <c r="C47" s="66" t="s">
        <v>4</v>
      </c>
      <c r="D47" s="113"/>
      <c r="E47" s="115">
        <v>1473</v>
      </c>
      <c r="F47" s="413"/>
      <c r="G47" s="115">
        <v>675</v>
      </c>
      <c r="H47" s="413"/>
      <c r="I47" s="115">
        <v>476</v>
      </c>
      <c r="J47" s="413"/>
      <c r="K47" s="115">
        <v>1199</v>
      </c>
      <c r="L47" s="413"/>
      <c r="M47" s="115">
        <v>533</v>
      </c>
      <c r="N47" s="413"/>
      <c r="O47" s="115">
        <f>1149+10</f>
        <v>1159</v>
      </c>
      <c r="P47" s="413"/>
      <c r="Q47" s="400">
        <v>883</v>
      </c>
      <c r="R47" s="113"/>
      <c r="S47" s="115">
        <f t="shared" si="69"/>
        <v>6398</v>
      </c>
    </row>
    <row r="48" spans="1:19" x14ac:dyDescent="0.15">
      <c r="A48" s="906"/>
      <c r="B48" s="906"/>
      <c r="C48" s="68" t="s">
        <v>5</v>
      </c>
      <c r="D48" s="414">
        <v>106</v>
      </c>
      <c r="E48" s="119">
        <f t="shared" ref="E48" si="75">SUM(E46:E47)</f>
        <v>2954</v>
      </c>
      <c r="F48" s="415">
        <v>56</v>
      </c>
      <c r="G48" s="119">
        <f t="shared" ref="G48" si="76">SUM(G46:G47)</f>
        <v>1369</v>
      </c>
      <c r="H48" s="415">
        <v>22</v>
      </c>
      <c r="I48" s="119">
        <f t="shared" ref="I48" si="77">SUM(I46:I47)</f>
        <v>1009</v>
      </c>
      <c r="J48" s="415">
        <v>92</v>
      </c>
      <c r="K48" s="119">
        <f t="shared" ref="K48" si="78">SUM(K46:K47)</f>
        <v>2485</v>
      </c>
      <c r="L48" s="415">
        <v>33</v>
      </c>
      <c r="M48" s="119">
        <f t="shared" ref="M48" si="79">SUM(M46:M47)</f>
        <v>1052</v>
      </c>
      <c r="N48" s="415">
        <v>83</v>
      </c>
      <c r="O48" s="119">
        <f t="shared" ref="O48" si="80">SUM(O46:O47)</f>
        <v>2306</v>
      </c>
      <c r="P48" s="415">
        <v>72</v>
      </c>
      <c r="Q48" s="402">
        <f t="shared" ref="Q48" si="81">SUM(Q46:Q47)</f>
        <v>1850</v>
      </c>
      <c r="R48" s="414">
        <f>SUM(D48,F48,H48,J48,L48,N48,P48)</f>
        <v>464</v>
      </c>
      <c r="S48" s="119">
        <f t="shared" si="69"/>
        <v>13025</v>
      </c>
    </row>
    <row r="49" spans="1:19" x14ac:dyDescent="0.15">
      <c r="A49" s="906"/>
      <c r="B49" s="906" t="s">
        <v>46</v>
      </c>
      <c r="C49" s="67" t="s">
        <v>3</v>
      </c>
      <c r="D49" s="109"/>
      <c r="E49" s="111">
        <v>1524</v>
      </c>
      <c r="F49" s="416"/>
      <c r="G49" s="111">
        <v>728</v>
      </c>
      <c r="H49" s="416"/>
      <c r="I49" s="111">
        <v>556</v>
      </c>
      <c r="J49" s="416"/>
      <c r="K49" s="111">
        <v>1306</v>
      </c>
      <c r="L49" s="416"/>
      <c r="M49" s="111">
        <v>540</v>
      </c>
      <c r="N49" s="416"/>
      <c r="O49" s="111">
        <f>1171+11</f>
        <v>1182</v>
      </c>
      <c r="P49" s="416"/>
      <c r="Q49" s="401">
        <v>991</v>
      </c>
      <c r="R49" s="109"/>
      <c r="S49" s="111">
        <f t="shared" si="69"/>
        <v>6827</v>
      </c>
    </row>
    <row r="50" spans="1:19" x14ac:dyDescent="0.15">
      <c r="A50" s="906"/>
      <c r="B50" s="906"/>
      <c r="C50" s="66" t="s">
        <v>4</v>
      </c>
      <c r="D50" s="113"/>
      <c r="E50" s="115">
        <v>1451</v>
      </c>
      <c r="F50" s="413"/>
      <c r="G50" s="115">
        <v>669</v>
      </c>
      <c r="H50" s="413"/>
      <c r="I50" s="115">
        <v>511</v>
      </c>
      <c r="J50" s="413"/>
      <c r="K50" s="115">
        <v>1179</v>
      </c>
      <c r="L50" s="413"/>
      <c r="M50" s="115">
        <v>512</v>
      </c>
      <c r="N50" s="413"/>
      <c r="O50" s="115">
        <f>1138+16</f>
        <v>1154</v>
      </c>
      <c r="P50" s="413"/>
      <c r="Q50" s="400">
        <v>909</v>
      </c>
      <c r="R50" s="113"/>
      <c r="S50" s="115">
        <f t="shared" si="69"/>
        <v>6385</v>
      </c>
    </row>
    <row r="51" spans="1:19" x14ac:dyDescent="0.15">
      <c r="A51" s="906"/>
      <c r="B51" s="906"/>
      <c r="C51" s="68" t="s">
        <v>5</v>
      </c>
      <c r="D51" s="414">
        <v>102</v>
      </c>
      <c r="E51" s="119">
        <f t="shared" ref="E51" si="82">SUM(E49:E50)</f>
        <v>2975</v>
      </c>
      <c r="F51" s="415">
        <v>60</v>
      </c>
      <c r="G51" s="119">
        <f t="shared" ref="G51" si="83">SUM(G49:G50)</f>
        <v>1397</v>
      </c>
      <c r="H51" s="415">
        <v>16</v>
      </c>
      <c r="I51" s="119">
        <f t="shared" ref="I51" si="84">SUM(I49:I50)</f>
        <v>1067</v>
      </c>
      <c r="J51" s="415">
        <v>81</v>
      </c>
      <c r="K51" s="119">
        <f t="shared" ref="K51" si="85">SUM(K49:K50)</f>
        <v>2485</v>
      </c>
      <c r="L51" s="415">
        <v>45</v>
      </c>
      <c r="M51" s="119">
        <f t="shared" ref="M51" si="86">SUM(M49:M50)</f>
        <v>1052</v>
      </c>
      <c r="N51" s="415">
        <v>68</v>
      </c>
      <c r="O51" s="119">
        <f t="shared" ref="O51" si="87">SUM(O49:O50)</f>
        <v>2336</v>
      </c>
      <c r="P51" s="415">
        <v>50</v>
      </c>
      <c r="Q51" s="402">
        <f t="shared" ref="Q51" si="88">SUM(Q49:Q50)</f>
        <v>1900</v>
      </c>
      <c r="R51" s="414">
        <f>SUM(D51,F51,H51,J51,L51,N51,P51)</f>
        <v>422</v>
      </c>
      <c r="S51" s="119">
        <f t="shared" si="69"/>
        <v>13212</v>
      </c>
    </row>
    <row r="52" spans="1:19" x14ac:dyDescent="0.15">
      <c r="A52" s="906"/>
      <c r="B52" s="906" t="s">
        <v>24</v>
      </c>
      <c r="C52" s="67" t="s">
        <v>3</v>
      </c>
      <c r="D52" s="109"/>
      <c r="E52" s="111">
        <f>SUM(E43,E46,E49)</f>
        <v>4531</v>
      </c>
      <c r="F52" s="416"/>
      <c r="G52" s="111">
        <f t="shared" ref="G52" si="89">SUM(G43,G46,G49)</f>
        <v>2117</v>
      </c>
      <c r="H52" s="416"/>
      <c r="I52" s="111">
        <f t="shared" ref="I52" si="90">SUM(I43,I46,I49)</f>
        <v>1609</v>
      </c>
      <c r="J52" s="416"/>
      <c r="K52" s="111">
        <f t="shared" ref="K52" si="91">SUM(K43,K46,K49)</f>
        <v>3881</v>
      </c>
      <c r="L52" s="416"/>
      <c r="M52" s="111">
        <f t="shared" ref="M52" si="92">SUM(M43,M46,M49)</f>
        <v>1586</v>
      </c>
      <c r="N52" s="416"/>
      <c r="O52" s="111">
        <f t="shared" ref="O52" si="93">SUM(O43,O46,O49)</f>
        <v>3568</v>
      </c>
      <c r="P52" s="416"/>
      <c r="Q52" s="401">
        <f t="shared" ref="Q52:Q53" si="94">SUM(Q43,Q46,Q49)</f>
        <v>2934</v>
      </c>
      <c r="R52" s="109"/>
      <c r="S52" s="111">
        <f t="shared" si="69"/>
        <v>20226</v>
      </c>
    </row>
    <row r="53" spans="1:19" x14ac:dyDescent="0.15">
      <c r="A53" s="906"/>
      <c r="B53" s="906"/>
      <c r="C53" s="66" t="s">
        <v>4</v>
      </c>
      <c r="D53" s="113"/>
      <c r="E53" s="115">
        <f>SUM(E44,E47,E50)</f>
        <v>4405</v>
      </c>
      <c r="F53" s="413"/>
      <c r="G53" s="115">
        <f t="shared" ref="G53" si="95">SUM(G44,G47,G50)</f>
        <v>2014</v>
      </c>
      <c r="H53" s="413"/>
      <c r="I53" s="115">
        <f t="shared" ref="I53" si="96">SUM(I44,I47,I50)</f>
        <v>1486</v>
      </c>
      <c r="J53" s="413"/>
      <c r="K53" s="115">
        <f t="shared" ref="K53" si="97">SUM(K44,K47,K50)</f>
        <v>3555</v>
      </c>
      <c r="L53" s="413"/>
      <c r="M53" s="115">
        <f t="shared" ref="M53" si="98">SUM(M44,M47,M50)</f>
        <v>1515</v>
      </c>
      <c r="N53" s="413"/>
      <c r="O53" s="115">
        <f t="shared" ref="O53" si="99">SUM(O44,O47,O50)</f>
        <v>3356</v>
      </c>
      <c r="P53" s="413"/>
      <c r="Q53" s="400">
        <f t="shared" si="94"/>
        <v>2647</v>
      </c>
      <c r="R53" s="113"/>
      <c r="S53" s="115">
        <f t="shared" si="69"/>
        <v>18978</v>
      </c>
    </row>
    <row r="54" spans="1:19" x14ac:dyDescent="0.15">
      <c r="A54" s="906"/>
      <c r="B54" s="906"/>
      <c r="C54" s="68" t="s">
        <v>5</v>
      </c>
      <c r="D54" s="370">
        <f>SUM(D45,D48,D51)</f>
        <v>334</v>
      </c>
      <c r="E54" s="107">
        <f>SUM(E52:E53)</f>
        <v>8936</v>
      </c>
      <c r="F54" s="417">
        <f>SUM(F45,F48,F51)</f>
        <v>165</v>
      </c>
      <c r="G54" s="107">
        <f t="shared" ref="G54" si="100">SUM(G52:G53)</f>
        <v>4131</v>
      </c>
      <c r="H54" s="417">
        <f>SUM(H45,H48,H51)</f>
        <v>75</v>
      </c>
      <c r="I54" s="107">
        <f t="shared" ref="I54" si="101">SUM(I52:I53)</f>
        <v>3095</v>
      </c>
      <c r="J54" s="417">
        <f>SUM(J45,J48,J51)</f>
        <v>266</v>
      </c>
      <c r="K54" s="107">
        <f t="shared" ref="K54" si="102">SUM(K52:K53)</f>
        <v>7436</v>
      </c>
      <c r="L54" s="417">
        <f>SUM(L45,L48,L51)</f>
        <v>106</v>
      </c>
      <c r="M54" s="107">
        <f t="shared" ref="M54" si="103">SUM(M52:M53)</f>
        <v>3101</v>
      </c>
      <c r="N54" s="417">
        <f>SUM(N45,N48,N51)</f>
        <v>243</v>
      </c>
      <c r="O54" s="107">
        <f t="shared" ref="O54" si="104">SUM(O52:O53)</f>
        <v>6924</v>
      </c>
      <c r="P54" s="417">
        <f>SUM(P45,P48,P51)</f>
        <v>189</v>
      </c>
      <c r="Q54" s="399">
        <f t="shared" ref="Q54" si="105">SUM(Q52:Q53)</f>
        <v>5581</v>
      </c>
      <c r="R54" s="370">
        <f>SUM(R45,R48,R51)</f>
        <v>1378</v>
      </c>
      <c r="S54" s="107">
        <f t="shared" si="69"/>
        <v>39204</v>
      </c>
    </row>
    <row r="55" spans="1:19" x14ac:dyDescent="0.15">
      <c r="A55" s="919" t="s">
        <v>7</v>
      </c>
      <c r="B55" s="919" t="s">
        <v>50</v>
      </c>
      <c r="C55" s="73" t="s">
        <v>44</v>
      </c>
      <c r="D55" s="411"/>
      <c r="E55" s="91">
        <v>89</v>
      </c>
      <c r="F55" s="411"/>
      <c r="G55" s="91">
        <v>41</v>
      </c>
      <c r="H55" s="411"/>
      <c r="I55" s="91">
        <v>30</v>
      </c>
      <c r="J55" s="411"/>
      <c r="K55" s="91">
        <v>72</v>
      </c>
      <c r="L55" s="411"/>
      <c r="M55" s="91">
        <v>30</v>
      </c>
      <c r="N55" s="411"/>
      <c r="O55" s="91">
        <f>65+1</f>
        <v>66</v>
      </c>
      <c r="P55" s="411"/>
      <c r="Q55" s="404">
        <v>58</v>
      </c>
      <c r="R55" s="393"/>
      <c r="S55" s="91">
        <f t="shared" si="69"/>
        <v>386</v>
      </c>
    </row>
    <row r="56" spans="1:19" x14ac:dyDescent="0.15">
      <c r="A56" s="906"/>
      <c r="B56" s="906"/>
      <c r="C56" s="74" t="s">
        <v>45</v>
      </c>
      <c r="D56" s="411"/>
      <c r="E56" s="91">
        <v>90</v>
      </c>
      <c r="F56" s="411"/>
      <c r="G56" s="91">
        <v>43</v>
      </c>
      <c r="H56" s="411"/>
      <c r="I56" s="91">
        <v>31</v>
      </c>
      <c r="J56" s="411"/>
      <c r="K56" s="91">
        <v>76</v>
      </c>
      <c r="L56" s="411"/>
      <c r="M56" s="91">
        <v>31</v>
      </c>
      <c r="N56" s="411"/>
      <c r="O56" s="91">
        <f>68+1</f>
        <v>69</v>
      </c>
      <c r="P56" s="411"/>
      <c r="Q56" s="404">
        <v>56</v>
      </c>
      <c r="R56" s="393"/>
      <c r="S56" s="91">
        <f>SUM(E56,G56,I56,K56,M56,O56,Q56)</f>
        <v>396</v>
      </c>
    </row>
    <row r="57" spans="1:19" x14ac:dyDescent="0.15">
      <c r="A57" s="906"/>
      <c r="B57" s="906"/>
      <c r="C57" s="74" t="s">
        <v>46</v>
      </c>
      <c r="D57" s="411"/>
      <c r="E57" s="91">
        <v>90</v>
      </c>
      <c r="F57" s="411"/>
      <c r="G57" s="91">
        <v>43</v>
      </c>
      <c r="H57" s="411"/>
      <c r="I57" s="91">
        <v>32</v>
      </c>
      <c r="J57" s="411"/>
      <c r="K57" s="91">
        <v>74</v>
      </c>
      <c r="L57" s="411"/>
      <c r="M57" s="91">
        <v>31</v>
      </c>
      <c r="N57" s="411"/>
      <c r="O57" s="91">
        <f>68+1</f>
        <v>69</v>
      </c>
      <c r="P57" s="411"/>
      <c r="Q57" s="404">
        <v>58</v>
      </c>
      <c r="R57" s="393"/>
      <c r="S57" s="91">
        <f t="shared" si="69"/>
        <v>397</v>
      </c>
    </row>
    <row r="58" spans="1:19" x14ac:dyDescent="0.15">
      <c r="A58" s="906"/>
      <c r="B58" s="906"/>
      <c r="C58" s="74" t="s">
        <v>5</v>
      </c>
      <c r="D58" s="411"/>
      <c r="E58" s="91">
        <f>SUM(E55:E57)</f>
        <v>269</v>
      </c>
      <c r="F58" s="411"/>
      <c r="G58" s="91">
        <f t="shared" ref="G58" si="106">SUM(G55:G57)</f>
        <v>127</v>
      </c>
      <c r="H58" s="411"/>
      <c r="I58" s="91">
        <f t="shared" ref="I58" si="107">SUM(I55:I57)</f>
        <v>93</v>
      </c>
      <c r="J58" s="411"/>
      <c r="K58" s="91">
        <f t="shared" ref="K58" si="108">SUM(K55:K57)</f>
        <v>222</v>
      </c>
      <c r="L58" s="411"/>
      <c r="M58" s="91">
        <f t="shared" ref="M58" si="109">SUM(M55:M57)</f>
        <v>92</v>
      </c>
      <c r="N58" s="411"/>
      <c r="O58" s="91">
        <f t="shared" ref="O58" si="110">SUM(O55:O57)</f>
        <v>204</v>
      </c>
      <c r="P58" s="411"/>
      <c r="Q58" s="404">
        <f t="shared" ref="Q58" si="111">SUM(Q55:Q57)</f>
        <v>172</v>
      </c>
      <c r="R58" s="393"/>
      <c r="S58" s="91">
        <f>SUM(E58,G58,I58,K58,M58,O58,Q58)</f>
        <v>1179</v>
      </c>
    </row>
    <row r="59" spans="1:19" x14ac:dyDescent="0.15">
      <c r="A59" s="906"/>
      <c r="B59" s="904" t="s">
        <v>325</v>
      </c>
      <c r="C59" s="905"/>
      <c r="D59" s="411"/>
      <c r="E59" s="391" t="s">
        <v>328</v>
      </c>
      <c r="F59" s="411"/>
      <c r="G59" s="391" t="s">
        <v>328</v>
      </c>
      <c r="H59" s="390"/>
      <c r="I59" s="391" t="s">
        <v>328</v>
      </c>
      <c r="J59" s="390"/>
      <c r="K59" s="391" t="s">
        <v>328</v>
      </c>
      <c r="L59" s="390"/>
      <c r="M59" s="391" t="s">
        <v>328</v>
      </c>
      <c r="N59" s="390"/>
      <c r="O59" s="391" t="s">
        <v>328</v>
      </c>
      <c r="P59" s="411"/>
      <c r="Q59" s="392" t="s">
        <v>26</v>
      </c>
      <c r="R59" s="393"/>
      <c r="S59" s="418">
        <f>SUM(E59,G59,I59,K59,M59,O59,Q59)</f>
        <v>0</v>
      </c>
    </row>
    <row r="60" spans="1:19" x14ac:dyDescent="0.15">
      <c r="A60" s="906"/>
      <c r="B60" s="921" t="s">
        <v>52</v>
      </c>
      <c r="C60" s="922"/>
      <c r="D60" s="411"/>
      <c r="E60" s="91">
        <v>62</v>
      </c>
      <c r="F60" s="411"/>
      <c r="G60" s="91">
        <v>30</v>
      </c>
      <c r="H60" s="411"/>
      <c r="I60" s="91">
        <v>14</v>
      </c>
      <c r="J60" s="411"/>
      <c r="K60" s="91">
        <v>47</v>
      </c>
      <c r="L60" s="411"/>
      <c r="M60" s="91">
        <v>22</v>
      </c>
      <c r="N60" s="411"/>
      <c r="O60" s="91">
        <v>42</v>
      </c>
      <c r="P60" s="411"/>
      <c r="Q60" s="404">
        <v>40</v>
      </c>
      <c r="R60" s="393"/>
      <c r="S60" s="91">
        <f>SUM(E60,G60,I60,K60,M60,O60,Q60)</f>
        <v>257</v>
      </c>
    </row>
    <row r="61" spans="1:19" x14ac:dyDescent="0.15">
      <c r="A61" s="906"/>
      <c r="B61" s="904" t="s">
        <v>24</v>
      </c>
      <c r="C61" s="920"/>
      <c r="D61" s="411"/>
      <c r="E61" s="91">
        <f>SUM(E58:E60)</f>
        <v>331</v>
      </c>
      <c r="F61" s="411"/>
      <c r="G61" s="91">
        <f t="shared" ref="G61" si="112">SUM(G58:G60)</f>
        <v>157</v>
      </c>
      <c r="H61" s="411"/>
      <c r="I61" s="91">
        <f t="shared" ref="I61" si="113">SUM(I58:I60)</f>
        <v>107</v>
      </c>
      <c r="J61" s="411"/>
      <c r="K61" s="91">
        <f t="shared" ref="K61" si="114">SUM(K58:K60)</f>
        <v>269</v>
      </c>
      <c r="L61" s="411"/>
      <c r="M61" s="91">
        <f t="shared" ref="M61" si="115">SUM(M58:M60)</f>
        <v>114</v>
      </c>
      <c r="N61" s="411"/>
      <c r="O61" s="91">
        <f t="shared" ref="O61" si="116">SUM(O58:O60)</f>
        <v>246</v>
      </c>
      <c r="P61" s="411"/>
      <c r="Q61" s="404">
        <f>SUM(Q58:Q60)</f>
        <v>212</v>
      </c>
      <c r="R61" s="393"/>
      <c r="S61" s="91">
        <f>SUM(E61,G61,I61,K61,M61,O61,Q61)</f>
        <v>1436</v>
      </c>
    </row>
    <row r="62" spans="1:19" x14ac:dyDescent="0.15">
      <c r="A62" s="71" t="s">
        <v>590</v>
      </c>
      <c r="B62" s="71"/>
      <c r="C62" s="71"/>
      <c r="D62" s="71"/>
      <c r="E62" s="71"/>
      <c r="F62" s="71"/>
      <c r="G62" s="71"/>
      <c r="H62" s="71"/>
      <c r="I62" s="71"/>
      <c r="J62" s="71"/>
      <c r="K62" s="71"/>
      <c r="L62" s="71"/>
      <c r="M62" s="71"/>
      <c r="N62" s="71"/>
      <c r="O62" s="71"/>
      <c r="P62" s="71"/>
      <c r="Q62" s="71"/>
      <c r="R62" s="71"/>
      <c r="S62" s="71"/>
    </row>
    <row r="63" spans="1:19" x14ac:dyDescent="0.15">
      <c r="A63" s="71" t="s">
        <v>55</v>
      </c>
    </row>
  </sheetData>
  <mergeCells count="45">
    <mergeCell ref="N3:S3"/>
    <mergeCell ref="N40:S40"/>
    <mergeCell ref="P4:Q4"/>
    <mergeCell ref="R4:S4"/>
    <mergeCell ref="D41:E41"/>
    <mergeCell ref="F41:G41"/>
    <mergeCell ref="H41:I41"/>
    <mergeCell ref="J41:K41"/>
    <mergeCell ref="L41:M41"/>
    <mergeCell ref="N41:O41"/>
    <mergeCell ref="P41:Q41"/>
    <mergeCell ref="R41:S41"/>
    <mergeCell ref="D4:E4"/>
    <mergeCell ref="F4:G4"/>
    <mergeCell ref="H4:I4"/>
    <mergeCell ref="J4:K4"/>
    <mergeCell ref="L4:M4"/>
    <mergeCell ref="N4:O4"/>
    <mergeCell ref="B49:B51"/>
    <mergeCell ref="B52:B54"/>
    <mergeCell ref="B27:B33"/>
    <mergeCell ref="B36:C36"/>
    <mergeCell ref="B35:C35"/>
    <mergeCell ref="B34:C34"/>
    <mergeCell ref="A4:C4"/>
    <mergeCell ref="A5:C5"/>
    <mergeCell ref="A27:A36"/>
    <mergeCell ref="B18:B20"/>
    <mergeCell ref="B21:B23"/>
    <mergeCell ref="B24:B26"/>
    <mergeCell ref="A6:A26"/>
    <mergeCell ref="B6:B8"/>
    <mergeCell ref="B9:B11"/>
    <mergeCell ref="B12:B14"/>
    <mergeCell ref="B15:B17"/>
    <mergeCell ref="A43:A54"/>
    <mergeCell ref="A55:A61"/>
    <mergeCell ref="B55:B58"/>
    <mergeCell ref="A41:C41"/>
    <mergeCell ref="A42:C42"/>
    <mergeCell ref="B60:C60"/>
    <mergeCell ref="B61:C61"/>
    <mergeCell ref="B43:B45"/>
    <mergeCell ref="B46:B48"/>
    <mergeCell ref="B59:C59"/>
  </mergeCells>
  <phoneticPr fontId="2"/>
  <pageMargins left="0.70866141732283472" right="0.70866141732283472" top="0.74803149606299213" bottom="0.74803149606299213" header="0.31496062992125984" footer="0.31496062992125984"/>
  <pageSetup paperSize="9" scale="95"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
  <sheetViews>
    <sheetView zoomScaleNormal="100" zoomScaleSheetLayoutView="85" workbookViewId="0">
      <selection activeCell="I40" sqref="I40"/>
    </sheetView>
  </sheetViews>
  <sheetFormatPr defaultRowHeight="13.5" x14ac:dyDescent="0.15"/>
  <cols>
    <col min="1" max="7" width="9" style="99"/>
    <col min="8" max="8" width="21.125" style="99" customWidth="1"/>
    <col min="9" max="12" width="9" style="99"/>
    <col min="13" max="13" width="16.625" style="99" customWidth="1"/>
    <col min="14" max="263" width="9" style="99"/>
    <col min="264" max="264" width="21.125" style="99" customWidth="1"/>
    <col min="265" max="268" width="9" style="99"/>
    <col min="269" max="269" width="16.625" style="99" customWidth="1"/>
    <col min="270" max="519" width="9" style="99"/>
    <col min="520" max="520" width="21.125" style="99" customWidth="1"/>
    <col min="521" max="524" width="9" style="99"/>
    <col min="525" max="525" width="16.625" style="99" customWidth="1"/>
    <col min="526" max="775" width="9" style="99"/>
    <col min="776" max="776" width="21.125" style="99" customWidth="1"/>
    <col min="777" max="780" width="9" style="99"/>
    <col min="781" max="781" width="16.625" style="99" customWidth="1"/>
    <col min="782" max="1031" width="9" style="99"/>
    <col min="1032" max="1032" width="21.125" style="99" customWidth="1"/>
    <col min="1033" max="1036" width="9" style="99"/>
    <col min="1037" max="1037" width="16.625" style="99" customWidth="1"/>
    <col min="1038" max="1287" width="9" style="99"/>
    <col min="1288" max="1288" width="21.125" style="99" customWidth="1"/>
    <col min="1289" max="1292" width="9" style="99"/>
    <col min="1293" max="1293" width="16.625" style="99" customWidth="1"/>
    <col min="1294" max="1543" width="9" style="99"/>
    <col min="1544" max="1544" width="21.125" style="99" customWidth="1"/>
    <col min="1545" max="1548" width="9" style="99"/>
    <col min="1549" max="1549" width="16.625" style="99" customWidth="1"/>
    <col min="1550" max="1799" width="9" style="99"/>
    <col min="1800" max="1800" width="21.125" style="99" customWidth="1"/>
    <col min="1801" max="1804" width="9" style="99"/>
    <col min="1805" max="1805" width="16.625" style="99" customWidth="1"/>
    <col min="1806" max="2055" width="9" style="99"/>
    <col min="2056" max="2056" width="21.125" style="99" customWidth="1"/>
    <col min="2057" max="2060" width="9" style="99"/>
    <col min="2061" max="2061" width="16.625" style="99" customWidth="1"/>
    <col min="2062" max="2311" width="9" style="99"/>
    <col min="2312" max="2312" width="21.125" style="99" customWidth="1"/>
    <col min="2313" max="2316" width="9" style="99"/>
    <col min="2317" max="2317" width="16.625" style="99" customWidth="1"/>
    <col min="2318" max="2567" width="9" style="99"/>
    <col min="2568" max="2568" width="21.125" style="99" customWidth="1"/>
    <col min="2569" max="2572" width="9" style="99"/>
    <col min="2573" max="2573" width="16.625" style="99" customWidth="1"/>
    <col min="2574" max="2823" width="9" style="99"/>
    <col min="2824" max="2824" width="21.125" style="99" customWidth="1"/>
    <col min="2825" max="2828" width="9" style="99"/>
    <col min="2829" max="2829" width="16.625" style="99" customWidth="1"/>
    <col min="2830" max="3079" width="9" style="99"/>
    <col min="3080" max="3080" width="21.125" style="99" customWidth="1"/>
    <col min="3081" max="3084" width="9" style="99"/>
    <col min="3085" max="3085" width="16.625" style="99" customWidth="1"/>
    <col min="3086" max="3335" width="9" style="99"/>
    <col min="3336" max="3336" width="21.125" style="99" customWidth="1"/>
    <col min="3337" max="3340" width="9" style="99"/>
    <col min="3341" max="3341" width="16.625" style="99" customWidth="1"/>
    <col min="3342" max="3591" width="9" style="99"/>
    <col min="3592" max="3592" width="21.125" style="99" customWidth="1"/>
    <col min="3593" max="3596" width="9" style="99"/>
    <col min="3597" max="3597" width="16.625" style="99" customWidth="1"/>
    <col min="3598" max="3847" width="9" style="99"/>
    <col min="3848" max="3848" width="21.125" style="99" customWidth="1"/>
    <col min="3849" max="3852" width="9" style="99"/>
    <col min="3853" max="3853" width="16.625" style="99" customWidth="1"/>
    <col min="3854" max="4103" width="9" style="99"/>
    <col min="4104" max="4104" width="21.125" style="99" customWidth="1"/>
    <col min="4105" max="4108" width="9" style="99"/>
    <col min="4109" max="4109" width="16.625" style="99" customWidth="1"/>
    <col min="4110" max="4359" width="9" style="99"/>
    <col min="4360" max="4360" width="21.125" style="99" customWidth="1"/>
    <col min="4361" max="4364" width="9" style="99"/>
    <col min="4365" max="4365" width="16.625" style="99" customWidth="1"/>
    <col min="4366" max="4615" width="9" style="99"/>
    <col min="4616" max="4616" width="21.125" style="99" customWidth="1"/>
    <col min="4617" max="4620" width="9" style="99"/>
    <col min="4621" max="4621" width="16.625" style="99" customWidth="1"/>
    <col min="4622" max="4871" width="9" style="99"/>
    <col min="4872" max="4872" width="21.125" style="99" customWidth="1"/>
    <col min="4873" max="4876" width="9" style="99"/>
    <col min="4877" max="4877" width="16.625" style="99" customWidth="1"/>
    <col min="4878" max="5127" width="9" style="99"/>
    <col min="5128" max="5128" width="21.125" style="99" customWidth="1"/>
    <col min="5129" max="5132" width="9" style="99"/>
    <col min="5133" max="5133" width="16.625" style="99" customWidth="1"/>
    <col min="5134" max="5383" width="9" style="99"/>
    <col min="5384" max="5384" width="21.125" style="99" customWidth="1"/>
    <col min="5385" max="5388" width="9" style="99"/>
    <col min="5389" max="5389" width="16.625" style="99" customWidth="1"/>
    <col min="5390" max="5639" width="9" style="99"/>
    <col min="5640" max="5640" width="21.125" style="99" customWidth="1"/>
    <col min="5641" max="5644" width="9" style="99"/>
    <col min="5645" max="5645" width="16.625" style="99" customWidth="1"/>
    <col min="5646" max="5895" width="9" style="99"/>
    <col min="5896" max="5896" width="21.125" style="99" customWidth="1"/>
    <col min="5897" max="5900" width="9" style="99"/>
    <col min="5901" max="5901" width="16.625" style="99" customWidth="1"/>
    <col min="5902" max="6151" width="9" style="99"/>
    <col min="6152" max="6152" width="21.125" style="99" customWidth="1"/>
    <col min="6153" max="6156" width="9" style="99"/>
    <col min="6157" max="6157" width="16.625" style="99" customWidth="1"/>
    <col min="6158" max="6407" width="9" style="99"/>
    <col min="6408" max="6408" width="21.125" style="99" customWidth="1"/>
    <col min="6409" max="6412" width="9" style="99"/>
    <col min="6413" max="6413" width="16.625" style="99" customWidth="1"/>
    <col min="6414" max="6663" width="9" style="99"/>
    <col min="6664" max="6664" width="21.125" style="99" customWidth="1"/>
    <col min="6665" max="6668" width="9" style="99"/>
    <col min="6669" max="6669" width="16.625" style="99" customWidth="1"/>
    <col min="6670" max="6919" width="9" style="99"/>
    <col min="6920" max="6920" width="21.125" style="99" customWidth="1"/>
    <col min="6921" max="6924" width="9" style="99"/>
    <col min="6925" max="6925" width="16.625" style="99" customWidth="1"/>
    <col min="6926" max="7175" width="9" style="99"/>
    <col min="7176" max="7176" width="21.125" style="99" customWidth="1"/>
    <col min="7177" max="7180" width="9" style="99"/>
    <col min="7181" max="7181" width="16.625" style="99" customWidth="1"/>
    <col min="7182" max="7431" width="9" style="99"/>
    <col min="7432" max="7432" width="21.125" style="99" customWidth="1"/>
    <col min="7433" max="7436" width="9" style="99"/>
    <col min="7437" max="7437" width="16.625" style="99" customWidth="1"/>
    <col min="7438" max="7687" width="9" style="99"/>
    <col min="7688" max="7688" width="21.125" style="99" customWidth="1"/>
    <col min="7689" max="7692" width="9" style="99"/>
    <col min="7693" max="7693" width="16.625" style="99" customWidth="1"/>
    <col min="7694" max="7943" width="9" style="99"/>
    <col min="7944" max="7944" width="21.125" style="99" customWidth="1"/>
    <col min="7945" max="7948" width="9" style="99"/>
    <col min="7949" max="7949" width="16.625" style="99" customWidth="1"/>
    <col min="7950" max="8199" width="9" style="99"/>
    <col min="8200" max="8200" width="21.125" style="99" customWidth="1"/>
    <col min="8201" max="8204" width="9" style="99"/>
    <col min="8205" max="8205" width="16.625" style="99" customWidth="1"/>
    <col min="8206" max="8455" width="9" style="99"/>
    <col min="8456" max="8456" width="21.125" style="99" customWidth="1"/>
    <col min="8457" max="8460" width="9" style="99"/>
    <col min="8461" max="8461" width="16.625" style="99" customWidth="1"/>
    <col min="8462" max="8711" width="9" style="99"/>
    <col min="8712" max="8712" width="21.125" style="99" customWidth="1"/>
    <col min="8713" max="8716" width="9" style="99"/>
    <col min="8717" max="8717" width="16.625" style="99" customWidth="1"/>
    <col min="8718" max="8967" width="9" style="99"/>
    <col min="8968" max="8968" width="21.125" style="99" customWidth="1"/>
    <col min="8969" max="8972" width="9" style="99"/>
    <col min="8973" max="8973" width="16.625" style="99" customWidth="1"/>
    <col min="8974" max="9223" width="9" style="99"/>
    <col min="9224" max="9224" width="21.125" style="99" customWidth="1"/>
    <col min="9225" max="9228" width="9" style="99"/>
    <col min="9229" max="9229" width="16.625" style="99" customWidth="1"/>
    <col min="9230" max="9479" width="9" style="99"/>
    <col min="9480" max="9480" width="21.125" style="99" customWidth="1"/>
    <col min="9481" max="9484" width="9" style="99"/>
    <col min="9485" max="9485" width="16.625" style="99" customWidth="1"/>
    <col min="9486" max="9735" width="9" style="99"/>
    <col min="9736" max="9736" width="21.125" style="99" customWidth="1"/>
    <col min="9737" max="9740" width="9" style="99"/>
    <col min="9741" max="9741" width="16.625" style="99" customWidth="1"/>
    <col min="9742" max="9991" width="9" style="99"/>
    <col min="9992" max="9992" width="21.125" style="99" customWidth="1"/>
    <col min="9993" max="9996" width="9" style="99"/>
    <col min="9997" max="9997" width="16.625" style="99" customWidth="1"/>
    <col min="9998" max="10247" width="9" style="99"/>
    <col min="10248" max="10248" width="21.125" style="99" customWidth="1"/>
    <col min="10249" max="10252" width="9" style="99"/>
    <col min="10253" max="10253" width="16.625" style="99" customWidth="1"/>
    <col min="10254" max="10503" width="9" style="99"/>
    <col min="10504" max="10504" width="21.125" style="99" customWidth="1"/>
    <col min="10505" max="10508" width="9" style="99"/>
    <col min="10509" max="10509" width="16.625" style="99" customWidth="1"/>
    <col min="10510" max="10759" width="9" style="99"/>
    <col min="10760" max="10760" width="21.125" style="99" customWidth="1"/>
    <col min="10761" max="10764" width="9" style="99"/>
    <col min="10765" max="10765" width="16.625" style="99" customWidth="1"/>
    <col min="10766" max="11015" width="9" style="99"/>
    <col min="11016" max="11016" width="21.125" style="99" customWidth="1"/>
    <col min="11017" max="11020" width="9" style="99"/>
    <col min="11021" max="11021" width="16.625" style="99" customWidth="1"/>
    <col min="11022" max="11271" width="9" style="99"/>
    <col min="11272" max="11272" width="21.125" style="99" customWidth="1"/>
    <col min="11273" max="11276" width="9" style="99"/>
    <col min="11277" max="11277" width="16.625" style="99" customWidth="1"/>
    <col min="11278" max="11527" width="9" style="99"/>
    <col min="11528" max="11528" width="21.125" style="99" customWidth="1"/>
    <col min="11529" max="11532" width="9" style="99"/>
    <col min="11533" max="11533" width="16.625" style="99" customWidth="1"/>
    <col min="11534" max="11783" width="9" style="99"/>
    <col min="11784" max="11784" width="21.125" style="99" customWidth="1"/>
    <col min="11785" max="11788" width="9" style="99"/>
    <col min="11789" max="11789" width="16.625" style="99" customWidth="1"/>
    <col min="11790" max="12039" width="9" style="99"/>
    <col min="12040" max="12040" width="21.125" style="99" customWidth="1"/>
    <col min="12041" max="12044" width="9" style="99"/>
    <col min="12045" max="12045" width="16.625" style="99" customWidth="1"/>
    <col min="12046" max="12295" width="9" style="99"/>
    <col min="12296" max="12296" width="21.125" style="99" customWidth="1"/>
    <col min="12297" max="12300" width="9" style="99"/>
    <col min="12301" max="12301" width="16.625" style="99" customWidth="1"/>
    <col min="12302" max="12551" width="9" style="99"/>
    <col min="12552" max="12552" width="21.125" style="99" customWidth="1"/>
    <col min="12553" max="12556" width="9" style="99"/>
    <col min="12557" max="12557" width="16.625" style="99" customWidth="1"/>
    <col min="12558" max="12807" width="9" style="99"/>
    <col min="12808" max="12808" width="21.125" style="99" customWidth="1"/>
    <col min="12809" max="12812" width="9" style="99"/>
    <col min="12813" max="12813" width="16.625" style="99" customWidth="1"/>
    <col min="12814" max="13063" width="9" style="99"/>
    <col min="13064" max="13064" width="21.125" style="99" customWidth="1"/>
    <col min="13065" max="13068" width="9" style="99"/>
    <col min="13069" max="13069" width="16.625" style="99" customWidth="1"/>
    <col min="13070" max="13319" width="9" style="99"/>
    <col min="13320" max="13320" width="21.125" style="99" customWidth="1"/>
    <col min="13321" max="13324" width="9" style="99"/>
    <col min="13325" max="13325" width="16.625" style="99" customWidth="1"/>
    <col min="13326" max="13575" width="9" style="99"/>
    <col min="13576" max="13576" width="21.125" style="99" customWidth="1"/>
    <col min="13577" max="13580" width="9" style="99"/>
    <col min="13581" max="13581" width="16.625" style="99" customWidth="1"/>
    <col min="13582" max="13831" width="9" style="99"/>
    <col min="13832" max="13832" width="21.125" style="99" customWidth="1"/>
    <col min="13833" max="13836" width="9" style="99"/>
    <col min="13837" max="13837" width="16.625" style="99" customWidth="1"/>
    <col min="13838" max="14087" width="9" style="99"/>
    <col min="14088" max="14088" width="21.125" style="99" customWidth="1"/>
    <col min="14089" max="14092" width="9" style="99"/>
    <col min="14093" max="14093" width="16.625" style="99" customWidth="1"/>
    <col min="14094" max="14343" width="9" style="99"/>
    <col min="14344" max="14344" width="21.125" style="99" customWidth="1"/>
    <col min="14345" max="14348" width="9" style="99"/>
    <col min="14349" max="14349" width="16.625" style="99" customWidth="1"/>
    <col min="14350" max="14599" width="9" style="99"/>
    <col min="14600" max="14600" width="21.125" style="99" customWidth="1"/>
    <col min="14601" max="14604" width="9" style="99"/>
    <col min="14605" max="14605" width="16.625" style="99" customWidth="1"/>
    <col min="14606" max="14855" width="9" style="99"/>
    <col min="14856" max="14856" width="21.125" style="99" customWidth="1"/>
    <col min="14857" max="14860" width="9" style="99"/>
    <col min="14861" max="14861" width="16.625" style="99" customWidth="1"/>
    <col min="14862" max="15111" width="9" style="99"/>
    <col min="15112" max="15112" width="21.125" style="99" customWidth="1"/>
    <col min="15113" max="15116" width="9" style="99"/>
    <col min="15117" max="15117" width="16.625" style="99" customWidth="1"/>
    <col min="15118" max="15367" width="9" style="99"/>
    <col min="15368" max="15368" width="21.125" style="99" customWidth="1"/>
    <col min="15369" max="15372" width="9" style="99"/>
    <col min="15373" max="15373" width="16.625" style="99" customWidth="1"/>
    <col min="15374" max="15623" width="9" style="99"/>
    <col min="15624" max="15624" width="21.125" style="99" customWidth="1"/>
    <col min="15625" max="15628" width="9" style="99"/>
    <col min="15629" max="15629" width="16.625" style="99" customWidth="1"/>
    <col min="15630" max="15879" width="9" style="99"/>
    <col min="15880" max="15880" width="21.125" style="99" customWidth="1"/>
    <col min="15881" max="15884" width="9" style="99"/>
    <col min="15885" max="15885" width="16.625" style="99" customWidth="1"/>
    <col min="15886" max="16135" width="9" style="99"/>
    <col min="16136" max="16136" width="21.125" style="99" customWidth="1"/>
    <col min="16137" max="16140" width="9" style="99"/>
    <col min="16141" max="16141" width="16.625" style="99" customWidth="1"/>
    <col min="16142" max="16384" width="9" style="99"/>
  </cols>
  <sheetData>
    <row r="2" spans="1:13" ht="18.75" x14ac:dyDescent="0.15">
      <c r="A2" s="735" t="s">
        <v>627</v>
      </c>
      <c r="M2" s="100"/>
    </row>
  </sheetData>
  <phoneticPr fontId="2"/>
  <pageMargins left="1" right="1" top="1" bottom="1" header="0.5" footer="0.5"/>
  <pageSetup paperSize="9" scale="65" fitToHeight="0"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6"/>
  <sheetViews>
    <sheetView view="pageLayout" zoomScaleNormal="115" zoomScaleSheetLayoutView="85" workbookViewId="0">
      <selection activeCell="K91" sqref="K91"/>
    </sheetView>
  </sheetViews>
  <sheetFormatPr defaultColWidth="9" defaultRowHeight="10.5" x14ac:dyDescent="0.15"/>
  <cols>
    <col min="1" max="1" width="2.375" style="39" customWidth="1"/>
    <col min="2" max="2" width="7.25" style="13" customWidth="1"/>
    <col min="3" max="3" width="5" style="13" customWidth="1"/>
    <col min="4" max="4" width="3.125" style="13" customWidth="1"/>
    <col min="5" max="5" width="5.625" style="13" customWidth="1"/>
    <col min="6" max="6" width="3.125" style="13" customWidth="1"/>
    <col min="7" max="7" width="7.375" style="13" customWidth="1"/>
    <col min="8" max="8" width="6.875" style="13" customWidth="1"/>
    <col min="9" max="9" width="5.75" style="13" customWidth="1"/>
    <col min="10" max="10" width="5.625" style="13" customWidth="1"/>
    <col min="11" max="11" width="36.25" style="13" customWidth="1"/>
    <col min="12" max="14" width="8" style="13" customWidth="1"/>
    <col min="15" max="15" width="7.125" style="13" customWidth="1"/>
    <col min="16" max="16384" width="9" style="13"/>
  </cols>
  <sheetData>
    <row r="1" spans="1:11" s="3" customFormat="1" ht="15.95" customHeight="1" x14ac:dyDescent="0.15">
      <c r="A1" s="1" t="s">
        <v>628</v>
      </c>
      <c r="B1" s="2"/>
      <c r="C1" s="2"/>
      <c r="D1" s="2"/>
      <c r="E1" s="2"/>
      <c r="K1" s="3" t="s">
        <v>534</v>
      </c>
    </row>
    <row r="2" spans="1:11" s="3" customFormat="1" ht="7.5" customHeight="1" x14ac:dyDescent="0.15">
      <c r="A2" s="4"/>
    </row>
    <row r="3" spans="1:11" s="3" customFormat="1" ht="12.75" customHeight="1" x14ac:dyDescent="0.15">
      <c r="A3" s="934" t="s">
        <v>57</v>
      </c>
      <c r="B3" s="937" t="s">
        <v>58</v>
      </c>
      <c r="C3" s="940" t="s">
        <v>59</v>
      </c>
      <c r="D3" s="941"/>
      <c r="E3" s="940" t="s">
        <v>60</v>
      </c>
      <c r="F3" s="941"/>
      <c r="G3" s="931" t="s">
        <v>61</v>
      </c>
      <c r="H3" s="946" t="s">
        <v>62</v>
      </c>
      <c r="I3" s="930" t="s">
        <v>63</v>
      </c>
      <c r="J3" s="930"/>
      <c r="K3" s="931" t="s">
        <v>64</v>
      </c>
    </row>
    <row r="4" spans="1:11" s="3" customFormat="1" ht="12.75" customHeight="1" x14ac:dyDescent="0.15">
      <c r="A4" s="935"/>
      <c r="B4" s="938"/>
      <c r="C4" s="942"/>
      <c r="D4" s="943"/>
      <c r="E4" s="942"/>
      <c r="F4" s="943"/>
      <c r="G4" s="932"/>
      <c r="H4" s="938"/>
      <c r="I4" s="931" t="s">
        <v>65</v>
      </c>
      <c r="J4" s="55" t="s">
        <v>66</v>
      </c>
      <c r="K4" s="932"/>
    </row>
    <row r="5" spans="1:11" s="3" customFormat="1" ht="12.75" customHeight="1" x14ac:dyDescent="0.15">
      <c r="A5" s="936"/>
      <c r="B5" s="939"/>
      <c r="C5" s="944"/>
      <c r="D5" s="945"/>
      <c r="E5" s="944"/>
      <c r="F5" s="945"/>
      <c r="G5" s="933"/>
      <c r="H5" s="939"/>
      <c r="I5" s="933"/>
      <c r="J5" s="55" t="s">
        <v>67</v>
      </c>
      <c r="K5" s="933"/>
    </row>
    <row r="6" spans="1:11" ht="12.75" customHeight="1" x14ac:dyDescent="0.15">
      <c r="A6" s="5"/>
      <c r="B6" s="6" t="s">
        <v>71</v>
      </c>
      <c r="C6" s="7">
        <v>9</v>
      </c>
      <c r="D6" s="8" t="s">
        <v>70</v>
      </c>
      <c r="E6" s="9">
        <v>144</v>
      </c>
      <c r="F6" s="10">
        <v>1</v>
      </c>
      <c r="G6" s="11">
        <v>68</v>
      </c>
      <c r="H6" s="11">
        <v>7</v>
      </c>
      <c r="I6" s="11">
        <v>4</v>
      </c>
      <c r="J6" s="11" t="s">
        <v>25</v>
      </c>
      <c r="K6" s="20"/>
    </row>
    <row r="7" spans="1:11" ht="12.75" customHeight="1" x14ac:dyDescent="0.15">
      <c r="A7" s="14">
        <v>15</v>
      </c>
      <c r="B7" s="15" t="s">
        <v>72</v>
      </c>
      <c r="C7" s="16">
        <v>19</v>
      </c>
      <c r="D7" s="17"/>
      <c r="E7" s="18">
        <v>2338</v>
      </c>
      <c r="F7" s="17"/>
      <c r="G7" s="19">
        <v>1014</v>
      </c>
      <c r="H7" s="19">
        <v>291</v>
      </c>
      <c r="I7" s="19">
        <v>99</v>
      </c>
      <c r="J7" s="19" t="s">
        <v>25</v>
      </c>
      <c r="K7" s="20"/>
    </row>
    <row r="8" spans="1:11" ht="12.75" customHeight="1" x14ac:dyDescent="0.15">
      <c r="A8" s="21"/>
      <c r="B8" s="22" t="s">
        <v>73</v>
      </c>
      <c r="C8" s="23">
        <v>532</v>
      </c>
      <c r="D8" s="24"/>
      <c r="E8" s="25">
        <v>73703</v>
      </c>
      <c r="F8" s="24"/>
      <c r="G8" s="26">
        <v>34858</v>
      </c>
      <c r="H8" s="26">
        <v>1010</v>
      </c>
      <c r="I8" s="26">
        <v>3904</v>
      </c>
      <c r="J8" s="26" t="s">
        <v>25</v>
      </c>
      <c r="K8" s="27"/>
    </row>
    <row r="9" spans="1:11" ht="12.75" customHeight="1" x14ac:dyDescent="0.15">
      <c r="A9" s="5"/>
      <c r="B9" s="6" t="s">
        <v>71</v>
      </c>
      <c r="C9" s="7">
        <v>9</v>
      </c>
      <c r="D9" s="8" t="s">
        <v>70</v>
      </c>
      <c r="E9" s="9">
        <v>144</v>
      </c>
      <c r="F9" s="10">
        <v>1</v>
      </c>
      <c r="G9" s="11">
        <v>68</v>
      </c>
      <c r="H9" s="11">
        <v>8</v>
      </c>
      <c r="I9" s="11">
        <v>4</v>
      </c>
      <c r="J9" s="11" t="s">
        <v>25</v>
      </c>
      <c r="K9" s="20" t="s">
        <v>549</v>
      </c>
    </row>
    <row r="10" spans="1:11" ht="12.75" customHeight="1" x14ac:dyDescent="0.15">
      <c r="A10" s="14">
        <v>16</v>
      </c>
      <c r="B10" s="15" t="s">
        <v>72</v>
      </c>
      <c r="C10" s="16">
        <v>19</v>
      </c>
      <c r="D10" s="28"/>
      <c r="E10" s="18">
        <v>2359</v>
      </c>
      <c r="F10" s="17"/>
      <c r="G10" s="19">
        <v>994</v>
      </c>
      <c r="H10" s="19">
        <v>292</v>
      </c>
      <c r="I10" s="19">
        <v>99</v>
      </c>
      <c r="J10" s="19" t="s">
        <v>25</v>
      </c>
      <c r="K10" s="20"/>
    </row>
    <row r="11" spans="1:11" ht="12.75" customHeight="1" x14ac:dyDescent="0.15">
      <c r="A11" s="21"/>
      <c r="B11" s="22" t="s">
        <v>73</v>
      </c>
      <c r="C11" s="23">
        <v>509</v>
      </c>
      <c r="D11" s="24"/>
      <c r="E11" s="29">
        <v>73931</v>
      </c>
      <c r="F11" s="24"/>
      <c r="G11" s="26">
        <v>34228</v>
      </c>
      <c r="H11" s="26">
        <v>1058</v>
      </c>
      <c r="I11" s="26">
        <v>3918</v>
      </c>
      <c r="J11" s="26" t="s">
        <v>25</v>
      </c>
      <c r="K11" s="30"/>
    </row>
    <row r="12" spans="1:11" ht="12.75" customHeight="1" x14ac:dyDescent="0.15">
      <c r="A12" s="5"/>
      <c r="B12" s="31" t="s">
        <v>71</v>
      </c>
      <c r="C12" s="7">
        <v>9</v>
      </c>
      <c r="D12" s="8" t="s">
        <v>70</v>
      </c>
      <c r="E12" s="9">
        <v>144</v>
      </c>
      <c r="F12" s="10">
        <v>1</v>
      </c>
      <c r="G12" s="11">
        <v>68</v>
      </c>
      <c r="H12" s="11">
        <v>8</v>
      </c>
      <c r="I12" s="11">
        <v>4</v>
      </c>
      <c r="J12" s="11" t="s">
        <v>25</v>
      </c>
      <c r="K12" s="20"/>
    </row>
    <row r="13" spans="1:11" ht="12.75" customHeight="1" x14ac:dyDescent="0.15">
      <c r="A13" s="14">
        <v>17</v>
      </c>
      <c r="B13" s="15" t="s">
        <v>72</v>
      </c>
      <c r="C13" s="16">
        <v>19</v>
      </c>
      <c r="D13" s="17"/>
      <c r="E13" s="18">
        <v>2412</v>
      </c>
      <c r="F13" s="17"/>
      <c r="G13" s="19">
        <v>989</v>
      </c>
      <c r="H13" s="19">
        <v>300</v>
      </c>
      <c r="I13" s="19">
        <v>97</v>
      </c>
      <c r="J13" s="19" t="s">
        <v>25</v>
      </c>
      <c r="K13" s="20"/>
    </row>
    <row r="14" spans="1:11" ht="12.75" customHeight="1" x14ac:dyDescent="0.15">
      <c r="A14" s="21"/>
      <c r="B14" s="22" t="s">
        <v>73</v>
      </c>
      <c r="C14" s="23">
        <v>520</v>
      </c>
      <c r="D14" s="24"/>
      <c r="E14" s="25">
        <v>74265</v>
      </c>
      <c r="F14" s="24"/>
      <c r="G14" s="26">
        <v>34107</v>
      </c>
      <c r="H14" s="26">
        <v>1104</v>
      </c>
      <c r="I14" s="26">
        <v>3839</v>
      </c>
      <c r="J14" s="26" t="s">
        <v>25</v>
      </c>
      <c r="K14" s="27"/>
    </row>
    <row r="15" spans="1:11" ht="12.75" customHeight="1" x14ac:dyDescent="0.15">
      <c r="A15" s="5"/>
      <c r="B15" s="31" t="s">
        <v>12</v>
      </c>
      <c r="C15" s="7">
        <v>9</v>
      </c>
      <c r="D15" s="8" t="s">
        <v>70</v>
      </c>
      <c r="E15" s="9">
        <v>144</v>
      </c>
      <c r="F15" s="10">
        <v>1</v>
      </c>
      <c r="G15" s="11">
        <v>68</v>
      </c>
      <c r="H15" s="11">
        <v>8</v>
      </c>
      <c r="I15" s="11">
        <v>4</v>
      </c>
      <c r="J15" s="11" t="s">
        <v>25</v>
      </c>
      <c r="K15" s="20" t="s">
        <v>548</v>
      </c>
    </row>
    <row r="16" spans="1:11" ht="12.75" customHeight="1" x14ac:dyDescent="0.15">
      <c r="A16" s="14">
        <v>18</v>
      </c>
      <c r="B16" s="15" t="s">
        <v>6</v>
      </c>
      <c r="C16" s="16">
        <v>19</v>
      </c>
      <c r="D16" s="17"/>
      <c r="E16" s="18">
        <v>2469</v>
      </c>
      <c r="F16" s="17"/>
      <c r="G16" s="19">
        <v>995</v>
      </c>
      <c r="H16" s="19">
        <v>307</v>
      </c>
      <c r="I16" s="19">
        <v>95</v>
      </c>
      <c r="J16" s="19" t="s">
        <v>25</v>
      </c>
      <c r="K16" s="20"/>
    </row>
    <row r="17" spans="1:11" ht="12.75" customHeight="1" x14ac:dyDescent="0.15">
      <c r="A17" s="21"/>
      <c r="B17" s="22" t="s">
        <v>69</v>
      </c>
      <c r="C17" s="23">
        <v>505</v>
      </c>
      <c r="D17" s="24"/>
      <c r="E17" s="25">
        <v>75016</v>
      </c>
      <c r="F17" s="24"/>
      <c r="G17" s="26">
        <v>34153</v>
      </c>
      <c r="H17" s="26">
        <v>1162</v>
      </c>
      <c r="I17" s="26">
        <v>3731</v>
      </c>
      <c r="J17" s="26" t="s">
        <v>25</v>
      </c>
      <c r="K17" s="27"/>
    </row>
    <row r="18" spans="1:11" ht="12.75" customHeight="1" x14ac:dyDescent="0.15">
      <c r="A18" s="5"/>
      <c r="B18" s="6" t="s">
        <v>12</v>
      </c>
      <c r="C18" s="7">
        <v>9</v>
      </c>
      <c r="D18" s="8" t="s">
        <v>70</v>
      </c>
      <c r="E18" s="9">
        <v>146</v>
      </c>
      <c r="F18" s="10">
        <v>1</v>
      </c>
      <c r="G18" s="11">
        <v>68</v>
      </c>
      <c r="H18" s="11">
        <v>8</v>
      </c>
      <c r="I18" s="11">
        <v>4</v>
      </c>
      <c r="J18" s="11" t="s">
        <v>25</v>
      </c>
      <c r="K18" s="20" t="s">
        <v>547</v>
      </c>
    </row>
    <row r="19" spans="1:11" ht="12.75" customHeight="1" x14ac:dyDescent="0.15">
      <c r="A19" s="14">
        <v>19</v>
      </c>
      <c r="B19" s="15" t="s">
        <v>6</v>
      </c>
      <c r="C19" s="16">
        <v>19</v>
      </c>
      <c r="D19" s="17"/>
      <c r="E19" s="18">
        <v>2519</v>
      </c>
      <c r="F19" s="17"/>
      <c r="G19" s="19">
        <v>1011</v>
      </c>
      <c r="H19" s="19">
        <v>322</v>
      </c>
      <c r="I19" s="19">
        <v>93</v>
      </c>
      <c r="J19" s="19" t="s">
        <v>25</v>
      </c>
      <c r="K19" s="20" t="s">
        <v>546</v>
      </c>
    </row>
    <row r="20" spans="1:11" ht="12.75" customHeight="1" x14ac:dyDescent="0.15">
      <c r="A20" s="21"/>
      <c r="B20" s="22" t="s">
        <v>69</v>
      </c>
      <c r="C20" s="23">
        <v>494</v>
      </c>
      <c r="D20" s="24"/>
      <c r="E20" s="25">
        <v>75212</v>
      </c>
      <c r="F20" s="24"/>
      <c r="G20" s="26">
        <v>34476</v>
      </c>
      <c r="H20" s="26">
        <v>1214</v>
      </c>
      <c r="I20" s="26">
        <v>3616</v>
      </c>
      <c r="J20" s="26" t="s">
        <v>25</v>
      </c>
      <c r="K20" s="27"/>
    </row>
    <row r="21" spans="1:11" ht="12.75" customHeight="1" x14ac:dyDescent="0.15">
      <c r="A21" s="5"/>
      <c r="B21" s="6" t="s">
        <v>12</v>
      </c>
      <c r="C21" s="7">
        <v>8</v>
      </c>
      <c r="D21" s="8" t="s">
        <v>68</v>
      </c>
      <c r="E21" s="9">
        <v>146</v>
      </c>
      <c r="F21" s="10">
        <v>1</v>
      </c>
      <c r="G21" s="11">
        <v>69</v>
      </c>
      <c r="H21" s="11">
        <v>8</v>
      </c>
      <c r="I21" s="11">
        <v>4</v>
      </c>
      <c r="J21" s="11" t="s">
        <v>25</v>
      </c>
      <c r="K21" s="20" t="s">
        <v>545</v>
      </c>
    </row>
    <row r="22" spans="1:11" ht="12.75" customHeight="1" x14ac:dyDescent="0.15">
      <c r="A22" s="14">
        <v>20</v>
      </c>
      <c r="B22" s="15" t="s">
        <v>6</v>
      </c>
      <c r="C22" s="16">
        <v>19</v>
      </c>
      <c r="D22" s="17"/>
      <c r="E22" s="18">
        <v>2548</v>
      </c>
      <c r="F22" s="17"/>
      <c r="G22" s="19">
        <v>1026</v>
      </c>
      <c r="H22" s="19">
        <v>336</v>
      </c>
      <c r="I22" s="19">
        <v>93</v>
      </c>
      <c r="J22" s="19" t="s">
        <v>25</v>
      </c>
      <c r="K22" s="20"/>
    </row>
    <row r="23" spans="1:11" ht="12.75" customHeight="1" x14ac:dyDescent="0.15">
      <c r="A23" s="21"/>
      <c r="B23" s="22" t="s">
        <v>69</v>
      </c>
      <c r="C23" s="23">
        <v>491</v>
      </c>
      <c r="D23" s="24"/>
      <c r="E23" s="25">
        <v>75818</v>
      </c>
      <c r="F23" s="24"/>
      <c r="G23" s="26">
        <v>34588</v>
      </c>
      <c r="H23" s="26">
        <v>1253</v>
      </c>
      <c r="I23" s="26">
        <v>3575</v>
      </c>
      <c r="J23" s="26" t="s">
        <v>25</v>
      </c>
      <c r="K23" s="27"/>
    </row>
    <row r="24" spans="1:11" ht="12.75" customHeight="1" x14ac:dyDescent="0.15">
      <c r="A24" s="5"/>
      <c r="B24" s="6" t="s">
        <v>12</v>
      </c>
      <c r="C24" s="7">
        <v>8</v>
      </c>
      <c r="D24" s="8" t="s">
        <v>68</v>
      </c>
      <c r="E24" s="9">
        <v>146</v>
      </c>
      <c r="F24" s="10">
        <v>1</v>
      </c>
      <c r="G24" s="11">
        <v>69</v>
      </c>
      <c r="H24" s="11">
        <v>8</v>
      </c>
      <c r="I24" s="11">
        <v>4</v>
      </c>
      <c r="J24" s="11" t="s">
        <v>25</v>
      </c>
      <c r="K24" s="20" t="s">
        <v>544</v>
      </c>
    </row>
    <row r="25" spans="1:11" ht="12.75" customHeight="1" x14ac:dyDescent="0.15">
      <c r="A25" s="14">
        <v>21</v>
      </c>
      <c r="B25" s="15" t="s">
        <v>6</v>
      </c>
      <c r="C25" s="16">
        <v>19</v>
      </c>
      <c r="D25" s="17"/>
      <c r="E25" s="18">
        <v>2575</v>
      </c>
      <c r="F25" s="17"/>
      <c r="G25" s="19">
        <v>1069</v>
      </c>
      <c r="H25" s="19">
        <v>339</v>
      </c>
      <c r="I25" s="19">
        <v>93</v>
      </c>
      <c r="J25" s="19" t="s">
        <v>25</v>
      </c>
      <c r="K25" s="20"/>
    </row>
    <row r="26" spans="1:11" ht="12.75" customHeight="1" x14ac:dyDescent="0.15">
      <c r="A26" s="21"/>
      <c r="B26" s="22" t="s">
        <v>69</v>
      </c>
      <c r="C26" s="23">
        <v>466</v>
      </c>
      <c r="D26" s="24"/>
      <c r="E26" s="25">
        <v>76016</v>
      </c>
      <c r="F26" s="24"/>
      <c r="G26" s="26">
        <v>34970</v>
      </c>
      <c r="H26" s="26">
        <v>1258</v>
      </c>
      <c r="I26" s="26">
        <v>3603</v>
      </c>
      <c r="J26" s="26" t="s">
        <v>25</v>
      </c>
      <c r="K26" s="27"/>
    </row>
    <row r="27" spans="1:11" ht="12.75" customHeight="1" x14ac:dyDescent="0.15">
      <c r="A27" s="5"/>
      <c r="B27" s="6" t="s">
        <v>12</v>
      </c>
      <c r="C27" s="7">
        <v>8</v>
      </c>
      <c r="D27" s="8" t="s">
        <v>68</v>
      </c>
      <c r="E27" s="9">
        <v>146</v>
      </c>
      <c r="F27" s="10"/>
      <c r="G27" s="11">
        <v>69</v>
      </c>
      <c r="H27" s="11">
        <v>8</v>
      </c>
      <c r="I27" s="11">
        <v>4</v>
      </c>
      <c r="J27" s="11" t="s">
        <v>25</v>
      </c>
      <c r="K27" s="20"/>
    </row>
    <row r="28" spans="1:11" ht="12.75" customHeight="1" x14ac:dyDescent="0.15">
      <c r="A28" s="14">
        <v>22</v>
      </c>
      <c r="B28" s="15" t="s">
        <v>6</v>
      </c>
      <c r="C28" s="16">
        <v>19</v>
      </c>
      <c r="D28" s="17"/>
      <c r="E28" s="18">
        <v>2628</v>
      </c>
      <c r="F28" s="17"/>
      <c r="G28" s="19">
        <v>1070</v>
      </c>
      <c r="H28" s="19">
        <v>353</v>
      </c>
      <c r="I28" s="19">
        <v>93</v>
      </c>
      <c r="J28" s="19" t="s">
        <v>25</v>
      </c>
      <c r="K28" s="20"/>
    </row>
    <row r="29" spans="1:11" ht="12.75" customHeight="1" x14ac:dyDescent="0.15">
      <c r="A29" s="21"/>
      <c r="B29" s="22" t="s">
        <v>69</v>
      </c>
      <c r="C29" s="23">
        <v>445</v>
      </c>
      <c r="D29" s="24"/>
      <c r="E29" s="25">
        <v>76021</v>
      </c>
      <c r="F29" s="24"/>
      <c r="G29" s="26">
        <v>35049</v>
      </c>
      <c r="H29" s="26">
        <v>1301</v>
      </c>
      <c r="I29" s="26">
        <v>3621</v>
      </c>
      <c r="J29" s="26" t="s">
        <v>25</v>
      </c>
      <c r="K29" s="27"/>
    </row>
    <row r="30" spans="1:11" ht="12.75" customHeight="1" x14ac:dyDescent="0.15">
      <c r="A30" s="5"/>
      <c r="B30" s="6" t="s">
        <v>12</v>
      </c>
      <c r="C30" s="7">
        <v>8</v>
      </c>
      <c r="D30" s="8" t="s">
        <v>68</v>
      </c>
      <c r="E30" s="9">
        <v>146</v>
      </c>
      <c r="F30" s="10"/>
      <c r="G30" s="11">
        <v>69</v>
      </c>
      <c r="H30" s="11">
        <v>8</v>
      </c>
      <c r="I30" s="11">
        <v>4</v>
      </c>
      <c r="J30" s="11" t="s">
        <v>25</v>
      </c>
      <c r="K30" s="20"/>
    </row>
    <row r="31" spans="1:11" ht="12.75" customHeight="1" x14ac:dyDescent="0.15">
      <c r="A31" s="14">
        <v>23</v>
      </c>
      <c r="B31" s="15" t="s">
        <v>6</v>
      </c>
      <c r="C31" s="16">
        <v>19</v>
      </c>
      <c r="D31" s="17"/>
      <c r="E31" s="18">
        <v>2646</v>
      </c>
      <c r="F31" s="17"/>
      <c r="G31" s="19">
        <v>1084</v>
      </c>
      <c r="H31" s="19">
        <v>350</v>
      </c>
      <c r="I31" s="19">
        <v>93</v>
      </c>
      <c r="J31" s="19" t="s">
        <v>25</v>
      </c>
      <c r="K31" s="20"/>
    </row>
    <row r="32" spans="1:11" ht="12.75" customHeight="1" x14ac:dyDescent="0.15">
      <c r="A32" s="21"/>
      <c r="B32" s="22" t="s">
        <v>69</v>
      </c>
      <c r="C32" s="23">
        <v>471</v>
      </c>
      <c r="D32" s="24"/>
      <c r="E32" s="25">
        <v>75925</v>
      </c>
      <c r="F32" s="24"/>
      <c r="G32" s="26">
        <v>35451</v>
      </c>
      <c r="H32" s="26">
        <v>1328</v>
      </c>
      <c r="I32" s="26">
        <v>3600</v>
      </c>
      <c r="J32" s="26" t="s">
        <v>25</v>
      </c>
      <c r="K32" s="27"/>
    </row>
    <row r="33" spans="1:11" ht="12.75" customHeight="1" x14ac:dyDescent="0.15">
      <c r="A33" s="32"/>
      <c r="B33" s="6" t="s">
        <v>12</v>
      </c>
      <c r="C33" s="7">
        <v>8</v>
      </c>
      <c r="D33" s="8" t="s">
        <v>68</v>
      </c>
      <c r="E33" s="9">
        <v>145</v>
      </c>
      <c r="F33" s="8"/>
      <c r="G33" s="11">
        <v>69</v>
      </c>
      <c r="H33" s="11">
        <v>8</v>
      </c>
      <c r="I33" s="11">
        <v>4</v>
      </c>
      <c r="J33" s="11" t="s">
        <v>25</v>
      </c>
      <c r="K33" s="20" t="s">
        <v>543</v>
      </c>
    </row>
    <row r="34" spans="1:11" ht="12.75" customHeight="1" x14ac:dyDescent="0.15">
      <c r="A34" s="14">
        <v>24</v>
      </c>
      <c r="B34" s="15" t="s">
        <v>6</v>
      </c>
      <c r="C34" s="16">
        <v>19</v>
      </c>
      <c r="D34" s="17"/>
      <c r="E34" s="18">
        <v>2660</v>
      </c>
      <c r="F34" s="17"/>
      <c r="G34" s="19">
        <v>1096</v>
      </c>
      <c r="H34" s="19">
        <v>344</v>
      </c>
      <c r="I34" s="19">
        <v>93</v>
      </c>
      <c r="J34" s="19" t="s">
        <v>25</v>
      </c>
      <c r="K34" s="20"/>
    </row>
    <row r="35" spans="1:11" ht="12.75" customHeight="1" x14ac:dyDescent="0.15">
      <c r="A35" s="21"/>
      <c r="B35" s="33" t="s">
        <v>69</v>
      </c>
      <c r="C35" s="34">
        <v>470</v>
      </c>
      <c r="D35" s="35"/>
      <c r="E35" s="36">
        <v>75683</v>
      </c>
      <c r="F35" s="35"/>
      <c r="G35" s="37">
        <v>35609</v>
      </c>
      <c r="H35" s="37">
        <v>1351</v>
      </c>
      <c r="I35" s="37">
        <v>3610</v>
      </c>
      <c r="J35" s="37" t="s">
        <v>25</v>
      </c>
      <c r="K35" s="20"/>
    </row>
    <row r="36" spans="1:11" ht="12.75" customHeight="1" x14ac:dyDescent="0.15">
      <c r="A36" s="5"/>
      <c r="B36" s="6" t="s">
        <v>12</v>
      </c>
      <c r="C36" s="7">
        <v>8</v>
      </c>
      <c r="D36" s="8" t="s">
        <v>74</v>
      </c>
      <c r="E36" s="9">
        <v>145</v>
      </c>
      <c r="F36" s="10"/>
      <c r="G36" s="11">
        <v>69</v>
      </c>
      <c r="H36" s="11">
        <v>8</v>
      </c>
      <c r="I36" s="11">
        <v>4</v>
      </c>
      <c r="J36" s="11" t="s">
        <v>25</v>
      </c>
      <c r="K36" s="12"/>
    </row>
    <row r="37" spans="1:11" ht="12.75" customHeight="1" x14ac:dyDescent="0.15">
      <c r="A37" s="14">
        <v>25</v>
      </c>
      <c r="B37" s="15" t="s">
        <v>6</v>
      </c>
      <c r="C37" s="16">
        <v>19</v>
      </c>
      <c r="D37" s="17"/>
      <c r="E37" s="18">
        <v>2673</v>
      </c>
      <c r="F37" s="17"/>
      <c r="G37" s="19">
        <v>1089</v>
      </c>
      <c r="H37" s="19">
        <v>336</v>
      </c>
      <c r="I37" s="19">
        <v>93</v>
      </c>
      <c r="J37" s="19" t="s">
        <v>75</v>
      </c>
      <c r="K37" s="20"/>
    </row>
    <row r="38" spans="1:11" ht="12.75" customHeight="1" x14ac:dyDescent="0.15">
      <c r="A38" s="21"/>
      <c r="B38" s="22" t="s">
        <v>69</v>
      </c>
      <c r="C38" s="23">
        <v>434</v>
      </c>
      <c r="D38" s="24"/>
      <c r="E38" s="25">
        <v>76057</v>
      </c>
      <c r="F38" s="24"/>
      <c r="G38" s="26">
        <v>35762</v>
      </c>
      <c r="H38" s="26">
        <v>1353</v>
      </c>
      <c r="I38" s="26">
        <v>3607</v>
      </c>
      <c r="J38" s="26" t="s">
        <v>75</v>
      </c>
      <c r="K38" s="27"/>
    </row>
    <row r="39" spans="1:11" ht="12.75" customHeight="1" x14ac:dyDescent="0.15">
      <c r="A39" s="5"/>
      <c r="B39" s="6" t="s">
        <v>12</v>
      </c>
      <c r="C39" s="7">
        <v>8</v>
      </c>
      <c r="D39" s="8" t="s">
        <v>74</v>
      </c>
      <c r="E39" s="9">
        <v>143</v>
      </c>
      <c r="F39" s="10"/>
      <c r="G39" s="11">
        <v>69</v>
      </c>
      <c r="H39" s="11">
        <v>8</v>
      </c>
      <c r="I39" s="11">
        <v>4</v>
      </c>
      <c r="J39" s="11" t="s">
        <v>25</v>
      </c>
      <c r="K39" s="12" t="s">
        <v>542</v>
      </c>
    </row>
    <row r="40" spans="1:11" ht="12.75" customHeight="1" x14ac:dyDescent="0.15">
      <c r="A40" s="14">
        <v>26</v>
      </c>
      <c r="B40" s="15" t="s">
        <v>6</v>
      </c>
      <c r="C40" s="16">
        <v>19</v>
      </c>
      <c r="D40" s="17"/>
      <c r="E40" s="18">
        <v>2697</v>
      </c>
      <c r="F40" s="17"/>
      <c r="G40" s="19">
        <v>1103</v>
      </c>
      <c r="H40" s="19">
        <v>359</v>
      </c>
      <c r="I40" s="19">
        <v>93</v>
      </c>
      <c r="J40" s="19" t="s">
        <v>75</v>
      </c>
      <c r="K40" s="20"/>
    </row>
    <row r="41" spans="1:11" ht="12.75" customHeight="1" x14ac:dyDescent="0.15">
      <c r="A41" s="21"/>
      <c r="B41" s="22" t="s">
        <v>69</v>
      </c>
      <c r="C41" s="23">
        <v>415</v>
      </c>
      <c r="D41" s="24"/>
      <c r="E41" s="25">
        <v>76774</v>
      </c>
      <c r="F41" s="24"/>
      <c r="G41" s="26">
        <v>36060</v>
      </c>
      <c r="H41" s="26">
        <v>1385</v>
      </c>
      <c r="I41" s="26">
        <v>3627</v>
      </c>
      <c r="J41" s="26" t="s">
        <v>75</v>
      </c>
      <c r="K41" s="27"/>
    </row>
    <row r="42" spans="1:11" ht="12.75" customHeight="1" x14ac:dyDescent="0.15">
      <c r="A42" s="5"/>
      <c r="B42" s="6" t="s">
        <v>12</v>
      </c>
      <c r="C42" s="7">
        <v>8</v>
      </c>
      <c r="D42" s="8" t="s">
        <v>74</v>
      </c>
      <c r="E42" s="9">
        <v>143</v>
      </c>
      <c r="F42" s="10"/>
      <c r="G42" s="11">
        <v>69</v>
      </c>
      <c r="H42" s="11">
        <v>8</v>
      </c>
      <c r="I42" s="11">
        <v>4</v>
      </c>
      <c r="J42" s="11" t="s">
        <v>25</v>
      </c>
      <c r="K42" s="12" t="s">
        <v>541</v>
      </c>
    </row>
    <row r="43" spans="1:11" ht="12.75" customHeight="1" x14ac:dyDescent="0.15">
      <c r="A43" s="14">
        <v>27</v>
      </c>
      <c r="B43" s="15" t="s">
        <v>6</v>
      </c>
      <c r="C43" s="16">
        <v>18</v>
      </c>
      <c r="D43" s="17"/>
      <c r="E43" s="18">
        <v>2741</v>
      </c>
      <c r="F43" s="17"/>
      <c r="G43" s="19">
        <v>1112</v>
      </c>
      <c r="H43" s="19">
        <v>355</v>
      </c>
      <c r="I43" s="19">
        <v>93</v>
      </c>
      <c r="J43" s="19" t="s">
        <v>75</v>
      </c>
      <c r="K43" s="20"/>
    </row>
    <row r="44" spans="1:11" ht="12.75" customHeight="1" x14ac:dyDescent="0.15">
      <c r="A44" s="21"/>
      <c r="B44" s="22" t="s">
        <v>69</v>
      </c>
      <c r="C44" s="23">
        <v>397</v>
      </c>
      <c r="D44" s="24"/>
      <c r="E44" s="25">
        <v>77544</v>
      </c>
      <c r="F44" s="24"/>
      <c r="G44" s="26">
        <v>36142</v>
      </c>
      <c r="H44" s="26">
        <v>1389</v>
      </c>
      <c r="I44" s="26">
        <v>3670</v>
      </c>
      <c r="J44" s="26" t="s">
        <v>75</v>
      </c>
      <c r="K44" s="27"/>
    </row>
    <row r="45" spans="1:11" ht="12.75" customHeight="1" x14ac:dyDescent="0.15">
      <c r="A45" s="5"/>
      <c r="B45" s="6" t="s">
        <v>12</v>
      </c>
      <c r="C45" s="7">
        <v>8</v>
      </c>
      <c r="D45" s="8" t="s">
        <v>74</v>
      </c>
      <c r="E45" s="9">
        <v>143</v>
      </c>
      <c r="F45" s="10"/>
      <c r="G45" s="11">
        <v>69</v>
      </c>
      <c r="H45" s="11">
        <v>8</v>
      </c>
      <c r="I45" s="11">
        <v>4</v>
      </c>
      <c r="J45" s="11" t="s">
        <v>25</v>
      </c>
      <c r="K45" s="12"/>
    </row>
    <row r="46" spans="1:11" ht="12.75" customHeight="1" x14ac:dyDescent="0.15">
      <c r="A46" s="14">
        <v>28</v>
      </c>
      <c r="B46" s="15" t="s">
        <v>6</v>
      </c>
      <c r="C46" s="16">
        <v>18</v>
      </c>
      <c r="D46" s="17"/>
      <c r="E46" s="18">
        <v>2786</v>
      </c>
      <c r="F46" s="17"/>
      <c r="G46" s="19">
        <v>1116</v>
      </c>
      <c r="H46" s="19">
        <v>351</v>
      </c>
      <c r="I46" s="19">
        <v>93</v>
      </c>
      <c r="J46" s="19" t="s">
        <v>75</v>
      </c>
      <c r="K46" s="20"/>
    </row>
    <row r="47" spans="1:11" ht="12.75" customHeight="1" x14ac:dyDescent="0.15">
      <c r="A47" s="21"/>
      <c r="B47" s="22" t="s">
        <v>69</v>
      </c>
      <c r="C47" s="23">
        <v>337</v>
      </c>
      <c r="D47" s="24"/>
      <c r="E47" s="25">
        <v>78730</v>
      </c>
      <c r="F47" s="24"/>
      <c r="G47" s="26">
        <v>36075</v>
      </c>
      <c r="H47" s="26">
        <v>1400</v>
      </c>
      <c r="I47" s="26">
        <v>3666</v>
      </c>
      <c r="J47" s="26" t="s">
        <v>75</v>
      </c>
      <c r="K47" s="27"/>
    </row>
    <row r="48" spans="1:11" ht="12.75" customHeight="1" x14ac:dyDescent="0.15">
      <c r="A48" s="5"/>
      <c r="B48" s="6" t="s">
        <v>12</v>
      </c>
      <c r="C48" s="7">
        <v>8</v>
      </c>
      <c r="D48" s="8" t="s">
        <v>74</v>
      </c>
      <c r="E48" s="9">
        <v>144</v>
      </c>
      <c r="F48" s="10"/>
      <c r="G48" s="11">
        <v>69</v>
      </c>
      <c r="H48" s="11">
        <v>8</v>
      </c>
      <c r="I48" s="11">
        <v>4</v>
      </c>
      <c r="J48" s="11" t="s">
        <v>25</v>
      </c>
      <c r="K48" s="12" t="s">
        <v>540</v>
      </c>
    </row>
    <row r="49" spans="1:11" ht="12.75" customHeight="1" x14ac:dyDescent="0.15">
      <c r="A49" s="14">
        <v>29</v>
      </c>
      <c r="B49" s="15" t="s">
        <v>6</v>
      </c>
      <c r="C49" s="16">
        <v>10</v>
      </c>
      <c r="D49" s="17"/>
      <c r="E49" s="18">
        <v>2825</v>
      </c>
      <c r="F49" s="17"/>
      <c r="G49" s="19">
        <v>1113</v>
      </c>
      <c r="H49" s="19">
        <v>371</v>
      </c>
      <c r="I49" s="19">
        <v>93</v>
      </c>
      <c r="J49" s="19" t="s">
        <v>75</v>
      </c>
      <c r="K49" s="20"/>
    </row>
    <row r="50" spans="1:11" ht="12.75" customHeight="1" x14ac:dyDescent="0.15">
      <c r="A50" s="21"/>
      <c r="B50" s="22" t="s">
        <v>69</v>
      </c>
      <c r="C50" s="23">
        <v>172</v>
      </c>
      <c r="D50" s="24"/>
      <c r="E50" s="25">
        <v>80077</v>
      </c>
      <c r="F50" s="24"/>
      <c r="G50" s="26">
        <v>35735</v>
      </c>
      <c r="H50" s="26">
        <v>1485</v>
      </c>
      <c r="I50" s="26">
        <v>3637</v>
      </c>
      <c r="J50" s="26" t="s">
        <v>75</v>
      </c>
      <c r="K50" s="27"/>
    </row>
    <row r="51" spans="1:11" ht="12.75" customHeight="1" x14ac:dyDescent="0.15">
      <c r="A51" s="5"/>
      <c r="B51" s="6" t="s">
        <v>12</v>
      </c>
      <c r="C51" s="7">
        <v>2</v>
      </c>
      <c r="D51" s="8"/>
      <c r="E51" s="9">
        <v>144</v>
      </c>
      <c r="F51" s="10"/>
      <c r="G51" s="11">
        <v>69</v>
      </c>
      <c r="H51" s="11">
        <v>8</v>
      </c>
      <c r="I51" s="11">
        <v>4</v>
      </c>
      <c r="J51" s="11" t="s">
        <v>25</v>
      </c>
      <c r="K51" s="12" t="s">
        <v>490</v>
      </c>
    </row>
    <row r="52" spans="1:11" ht="12.75" customHeight="1" x14ac:dyDescent="0.15">
      <c r="A52" s="14">
        <v>30</v>
      </c>
      <c r="B52" s="15" t="s">
        <v>6</v>
      </c>
      <c r="C52" s="16">
        <v>2</v>
      </c>
      <c r="D52" s="17"/>
      <c r="E52" s="18">
        <v>2898</v>
      </c>
      <c r="F52" s="17"/>
      <c r="G52" s="19">
        <v>1102</v>
      </c>
      <c r="H52" s="19">
        <v>384</v>
      </c>
      <c r="I52" s="19">
        <v>93</v>
      </c>
      <c r="J52" s="19" t="s">
        <v>75</v>
      </c>
      <c r="K52" s="20" t="s">
        <v>491</v>
      </c>
    </row>
    <row r="53" spans="1:11" ht="12.75" customHeight="1" x14ac:dyDescent="0.15">
      <c r="A53" s="21"/>
      <c r="B53" s="22" t="s">
        <v>69</v>
      </c>
      <c r="C53" s="23">
        <v>47</v>
      </c>
      <c r="D53" s="24"/>
      <c r="E53" s="25">
        <v>81615</v>
      </c>
      <c r="F53" s="24"/>
      <c r="G53" s="26">
        <v>35182</v>
      </c>
      <c r="H53" s="26">
        <v>1566</v>
      </c>
      <c r="I53" s="26">
        <v>3653</v>
      </c>
      <c r="J53" s="26" t="s">
        <v>75</v>
      </c>
      <c r="K53" s="27" t="s">
        <v>539</v>
      </c>
    </row>
    <row r="54" spans="1:11" ht="12.75" customHeight="1" x14ac:dyDescent="0.15">
      <c r="A54" s="5"/>
      <c r="B54" s="6" t="s">
        <v>12</v>
      </c>
      <c r="C54" s="7" t="s">
        <v>26</v>
      </c>
      <c r="D54" s="8"/>
      <c r="E54" s="9">
        <v>145</v>
      </c>
      <c r="F54" s="8" t="s">
        <v>74</v>
      </c>
      <c r="G54" s="11">
        <v>69</v>
      </c>
      <c r="H54" s="11">
        <v>8</v>
      </c>
      <c r="I54" s="11">
        <v>4</v>
      </c>
      <c r="J54" s="11" t="s">
        <v>25</v>
      </c>
      <c r="K54" s="12" t="s">
        <v>538</v>
      </c>
    </row>
    <row r="55" spans="1:11" ht="12.75" customHeight="1" x14ac:dyDescent="0.15">
      <c r="A55" s="14" t="s">
        <v>515</v>
      </c>
      <c r="B55" s="15" t="s">
        <v>6</v>
      </c>
      <c r="C55" s="16" t="s">
        <v>26</v>
      </c>
      <c r="D55" s="17"/>
      <c r="E55" s="18">
        <v>2939</v>
      </c>
      <c r="F55" s="17"/>
      <c r="G55" s="19">
        <v>1124</v>
      </c>
      <c r="H55" s="19">
        <v>387</v>
      </c>
      <c r="I55" s="19">
        <v>93</v>
      </c>
      <c r="J55" s="19" t="s">
        <v>75</v>
      </c>
      <c r="K55" s="20" t="s">
        <v>537</v>
      </c>
    </row>
    <row r="56" spans="1:11" ht="12.75" customHeight="1" x14ac:dyDescent="0.15">
      <c r="A56" s="21"/>
      <c r="B56" s="22" t="s">
        <v>69</v>
      </c>
      <c r="C56" s="23" t="s">
        <v>26</v>
      </c>
      <c r="D56" s="24"/>
      <c r="E56" s="25">
        <v>82303</v>
      </c>
      <c r="F56" s="24"/>
      <c r="G56" s="26">
        <v>35470</v>
      </c>
      <c r="H56" s="26">
        <v>1598</v>
      </c>
      <c r="I56" s="26">
        <v>3655</v>
      </c>
      <c r="J56" s="26" t="s">
        <v>75</v>
      </c>
      <c r="K56" s="27" t="s">
        <v>536</v>
      </c>
    </row>
    <row r="57" spans="1:11" ht="12.75" customHeight="1" x14ac:dyDescent="0.15">
      <c r="A57" s="5"/>
      <c r="B57" s="6" t="s">
        <v>12</v>
      </c>
      <c r="C57" s="7" t="s">
        <v>26</v>
      </c>
      <c r="D57" s="8"/>
      <c r="E57" s="9">
        <v>145</v>
      </c>
      <c r="F57" s="8" t="s">
        <v>74</v>
      </c>
      <c r="G57" s="11">
        <v>69</v>
      </c>
      <c r="H57" s="11">
        <v>8</v>
      </c>
      <c r="I57" s="11">
        <v>4</v>
      </c>
      <c r="J57" s="11" t="s">
        <v>25</v>
      </c>
      <c r="K57" s="12"/>
    </row>
    <row r="58" spans="1:11" ht="12.75" customHeight="1" x14ac:dyDescent="0.15">
      <c r="A58" s="14" t="s">
        <v>516</v>
      </c>
      <c r="B58" s="15" t="s">
        <v>6</v>
      </c>
      <c r="C58" s="16" t="s">
        <v>26</v>
      </c>
      <c r="D58" s="17"/>
      <c r="E58" s="18">
        <v>2978</v>
      </c>
      <c r="F58" s="17"/>
      <c r="G58" s="19">
        <v>1152</v>
      </c>
      <c r="H58" s="19">
        <v>402</v>
      </c>
      <c r="I58" s="19">
        <v>93</v>
      </c>
      <c r="J58" s="19" t="s">
        <v>75</v>
      </c>
      <c r="K58" s="20"/>
    </row>
    <row r="59" spans="1:11" ht="12.75" customHeight="1" x14ac:dyDescent="0.15">
      <c r="A59" s="21"/>
      <c r="B59" s="22" t="s">
        <v>69</v>
      </c>
      <c r="C59" s="23" t="s">
        <v>26</v>
      </c>
      <c r="D59" s="24"/>
      <c r="E59" s="25">
        <v>82741</v>
      </c>
      <c r="F59" s="24"/>
      <c r="G59" s="26">
        <v>36405</v>
      </c>
      <c r="H59" s="26">
        <v>1674</v>
      </c>
      <c r="I59" s="26">
        <v>3652</v>
      </c>
      <c r="J59" s="26" t="s">
        <v>75</v>
      </c>
      <c r="K59" s="27"/>
    </row>
    <row r="60" spans="1:11" ht="12.75" customHeight="1" x14ac:dyDescent="0.15">
      <c r="A60" s="5"/>
      <c r="B60" s="6" t="s">
        <v>12</v>
      </c>
      <c r="C60" s="7" t="s">
        <v>26</v>
      </c>
      <c r="D60" s="8"/>
      <c r="E60" s="9">
        <v>145</v>
      </c>
      <c r="F60" s="8" t="s">
        <v>74</v>
      </c>
      <c r="G60" s="11">
        <v>69</v>
      </c>
      <c r="H60" s="11">
        <v>8</v>
      </c>
      <c r="I60" s="11">
        <v>4</v>
      </c>
      <c r="J60" s="11" t="s">
        <v>25</v>
      </c>
      <c r="K60" s="12"/>
    </row>
    <row r="61" spans="1:11" ht="12.75" customHeight="1" x14ac:dyDescent="0.15">
      <c r="A61" s="14" t="s">
        <v>527</v>
      </c>
      <c r="B61" s="15" t="s">
        <v>6</v>
      </c>
      <c r="C61" s="16" t="s">
        <v>26</v>
      </c>
      <c r="D61" s="17"/>
      <c r="E61" s="18">
        <v>3114</v>
      </c>
      <c r="F61" s="17"/>
      <c r="G61" s="19">
        <v>1328</v>
      </c>
      <c r="H61" s="19">
        <v>422</v>
      </c>
      <c r="I61" s="19">
        <v>93</v>
      </c>
      <c r="J61" s="19" t="s">
        <v>75</v>
      </c>
      <c r="K61" s="20"/>
    </row>
    <row r="62" spans="1:11" ht="12.75" customHeight="1" x14ac:dyDescent="0.15">
      <c r="A62" s="21"/>
      <c r="B62" s="22" t="s">
        <v>69</v>
      </c>
      <c r="C62" s="23" t="s">
        <v>26</v>
      </c>
      <c r="D62" s="24"/>
      <c r="E62" s="25">
        <v>83008</v>
      </c>
      <c r="F62" s="24"/>
      <c r="G62" s="26">
        <v>37745</v>
      </c>
      <c r="H62" s="26">
        <v>1739</v>
      </c>
      <c r="I62" s="26">
        <v>3664</v>
      </c>
      <c r="J62" s="26" t="s">
        <v>75</v>
      </c>
      <c r="K62" s="27"/>
    </row>
    <row r="63" spans="1:11" ht="12.75" customHeight="1" x14ac:dyDescent="0.15">
      <c r="A63" s="5"/>
      <c r="B63" s="6" t="s">
        <v>12</v>
      </c>
      <c r="C63" s="7" t="s">
        <v>26</v>
      </c>
      <c r="D63" s="8"/>
      <c r="E63" s="9">
        <v>145</v>
      </c>
      <c r="F63" s="8" t="s">
        <v>74</v>
      </c>
      <c r="G63" s="11">
        <v>70</v>
      </c>
      <c r="H63" s="11">
        <v>8</v>
      </c>
      <c r="I63" s="11">
        <v>4</v>
      </c>
      <c r="J63" s="11" t="s">
        <v>25</v>
      </c>
      <c r="K63" s="12" t="s">
        <v>535</v>
      </c>
    </row>
    <row r="64" spans="1:11" ht="12.75" customHeight="1" x14ac:dyDescent="0.15">
      <c r="A64" s="14" t="s">
        <v>533</v>
      </c>
      <c r="B64" s="15" t="s">
        <v>6</v>
      </c>
      <c r="C64" s="16" t="s">
        <v>26</v>
      </c>
      <c r="D64" s="17"/>
      <c r="E64" s="18">
        <v>3164</v>
      </c>
      <c r="F64" s="17"/>
      <c r="G64" s="19">
        <v>1361</v>
      </c>
      <c r="H64" s="19">
        <v>445</v>
      </c>
      <c r="I64" s="19">
        <v>93</v>
      </c>
      <c r="J64" s="19" t="s">
        <v>75</v>
      </c>
      <c r="K64" s="20"/>
    </row>
    <row r="65" spans="1:11" ht="12.75" customHeight="1" x14ac:dyDescent="0.15">
      <c r="A65" s="21"/>
      <c r="B65" s="22" t="s">
        <v>69</v>
      </c>
      <c r="C65" s="23" t="s">
        <v>26</v>
      </c>
      <c r="D65" s="24"/>
      <c r="E65" s="25">
        <v>83170</v>
      </c>
      <c r="F65" s="24"/>
      <c r="G65" s="26">
        <v>38436</v>
      </c>
      <c r="H65" s="26">
        <v>1851</v>
      </c>
      <c r="I65" s="26">
        <v>3632</v>
      </c>
      <c r="J65" s="26" t="s">
        <v>75</v>
      </c>
      <c r="K65" s="27"/>
    </row>
    <row r="66" spans="1:11" ht="12.75" customHeight="1" x14ac:dyDescent="0.15">
      <c r="A66" s="5"/>
      <c r="B66" s="6" t="s">
        <v>12</v>
      </c>
      <c r="C66" s="7" t="s">
        <v>26</v>
      </c>
      <c r="D66" s="8"/>
      <c r="E66" s="9">
        <v>146</v>
      </c>
      <c r="F66" s="8" t="s">
        <v>74</v>
      </c>
      <c r="G66" s="11">
        <v>70</v>
      </c>
      <c r="H66" s="11">
        <v>9</v>
      </c>
      <c r="I66" s="11">
        <v>4</v>
      </c>
      <c r="J66" s="11" t="s">
        <v>25</v>
      </c>
      <c r="K66" s="12" t="s">
        <v>554</v>
      </c>
    </row>
    <row r="67" spans="1:11" ht="12.75" customHeight="1" x14ac:dyDescent="0.15">
      <c r="A67" s="14" t="s">
        <v>553</v>
      </c>
      <c r="B67" s="15" t="s">
        <v>6</v>
      </c>
      <c r="C67" s="16" t="s">
        <v>26</v>
      </c>
      <c r="D67" s="17"/>
      <c r="E67" s="18">
        <v>3209</v>
      </c>
      <c r="F67" s="17"/>
      <c r="G67" s="19">
        <v>1390</v>
      </c>
      <c r="H67" s="19">
        <v>457</v>
      </c>
      <c r="I67" s="19">
        <v>93</v>
      </c>
      <c r="J67" s="19" t="s">
        <v>75</v>
      </c>
      <c r="K67" s="20" t="s">
        <v>555</v>
      </c>
    </row>
    <row r="68" spans="1:11" ht="12.75" customHeight="1" x14ac:dyDescent="0.15">
      <c r="A68" s="21"/>
      <c r="B68" s="22" t="s">
        <v>69</v>
      </c>
      <c r="C68" s="23" t="s">
        <v>26</v>
      </c>
      <c r="D68" s="24"/>
      <c r="E68" s="25">
        <v>82843</v>
      </c>
      <c r="F68" s="24"/>
      <c r="G68" s="26">
        <f>38752+44</f>
        <v>38796</v>
      </c>
      <c r="H68" s="26">
        <v>1943</v>
      </c>
      <c r="I68" s="26">
        <v>3632</v>
      </c>
      <c r="J68" s="26" t="s">
        <v>75</v>
      </c>
      <c r="K68" s="27"/>
    </row>
    <row r="69" spans="1:11" ht="12.75" customHeight="1" x14ac:dyDescent="0.15">
      <c r="A69" s="5"/>
      <c r="B69" s="6" t="s">
        <v>12</v>
      </c>
      <c r="C69" s="7" t="s">
        <v>26</v>
      </c>
      <c r="D69" s="8"/>
      <c r="E69" s="9">
        <v>147</v>
      </c>
      <c r="F69" s="8" t="s">
        <v>74</v>
      </c>
      <c r="G69" s="11">
        <v>70</v>
      </c>
      <c r="H69" s="11">
        <v>9</v>
      </c>
      <c r="I69" s="11">
        <v>4</v>
      </c>
      <c r="J69" s="11" t="s">
        <v>25</v>
      </c>
      <c r="K69" s="12" t="s">
        <v>560</v>
      </c>
    </row>
    <row r="70" spans="1:11" ht="12.75" customHeight="1" x14ac:dyDescent="0.15">
      <c r="A70" s="14" t="s">
        <v>559</v>
      </c>
      <c r="B70" s="15" t="s">
        <v>6</v>
      </c>
      <c r="C70" s="16" t="s">
        <v>26</v>
      </c>
      <c r="D70" s="17"/>
      <c r="E70" s="18">
        <v>3298</v>
      </c>
      <c r="F70" s="17"/>
      <c r="G70" s="19">
        <v>1418</v>
      </c>
      <c r="H70" s="19">
        <v>458</v>
      </c>
      <c r="I70" s="19">
        <v>93</v>
      </c>
      <c r="J70" s="19" t="s">
        <v>75</v>
      </c>
      <c r="K70" s="20"/>
    </row>
    <row r="71" spans="1:11" ht="12.75" customHeight="1" x14ac:dyDescent="0.15">
      <c r="A71" s="21"/>
      <c r="B71" s="22" t="s">
        <v>69</v>
      </c>
      <c r="C71" s="23" t="s">
        <v>26</v>
      </c>
      <c r="D71" s="24"/>
      <c r="E71" s="25">
        <v>82772</v>
      </c>
      <c r="F71" s="24"/>
      <c r="G71" s="26">
        <v>39156</v>
      </c>
      <c r="H71" s="26">
        <v>1973</v>
      </c>
      <c r="I71" s="26">
        <v>3599</v>
      </c>
      <c r="J71" s="26" t="s">
        <v>75</v>
      </c>
      <c r="K71" s="27"/>
    </row>
    <row r="72" spans="1:11" ht="12.75" customHeight="1" x14ac:dyDescent="0.15">
      <c r="A72" s="5"/>
      <c r="B72" s="6" t="s">
        <v>12</v>
      </c>
      <c r="C72" s="7" t="s">
        <v>26</v>
      </c>
      <c r="D72" s="8"/>
      <c r="E72" s="9">
        <v>147</v>
      </c>
      <c r="F72" s="8" t="s">
        <v>74</v>
      </c>
      <c r="G72" s="11">
        <v>71</v>
      </c>
      <c r="H72" s="11">
        <v>10</v>
      </c>
      <c r="I72" s="11">
        <v>4</v>
      </c>
      <c r="J72" s="11" t="s">
        <v>25</v>
      </c>
      <c r="K72" s="12" t="s">
        <v>577</v>
      </c>
    </row>
    <row r="73" spans="1:11" ht="12.75" customHeight="1" x14ac:dyDescent="0.15">
      <c r="A73" s="14" t="s">
        <v>576</v>
      </c>
      <c r="B73" s="15" t="s">
        <v>6</v>
      </c>
      <c r="C73" s="16" t="s">
        <v>26</v>
      </c>
      <c r="D73" s="17"/>
      <c r="E73" s="18">
        <v>3377</v>
      </c>
      <c r="F73" s="17"/>
      <c r="G73" s="19">
        <v>1436</v>
      </c>
      <c r="H73" s="19">
        <v>470</v>
      </c>
      <c r="I73" s="19">
        <v>93</v>
      </c>
      <c r="J73" s="19" t="s">
        <v>75</v>
      </c>
      <c r="K73" s="20" t="s">
        <v>594</v>
      </c>
    </row>
    <row r="74" spans="1:11" ht="12.75" customHeight="1" x14ac:dyDescent="0.15">
      <c r="A74" s="21"/>
      <c r="B74" s="22" t="s">
        <v>69</v>
      </c>
      <c r="C74" s="23" t="s">
        <v>26</v>
      </c>
      <c r="D74" s="24"/>
      <c r="E74" s="25">
        <v>82207</v>
      </c>
      <c r="F74" s="24"/>
      <c r="G74" s="26">
        <v>39204</v>
      </c>
      <c r="H74" s="26">
        <v>2062</v>
      </c>
      <c r="I74" s="26">
        <v>3625</v>
      </c>
      <c r="J74" s="26" t="s">
        <v>75</v>
      </c>
      <c r="K74" s="27"/>
    </row>
    <row r="75" spans="1:11" ht="15.95" customHeight="1" x14ac:dyDescent="0.15">
      <c r="A75" s="38" t="s">
        <v>76</v>
      </c>
    </row>
    <row r="76" spans="1:11" ht="15.95" customHeight="1" x14ac:dyDescent="0.15">
      <c r="A76" s="38" t="s">
        <v>77</v>
      </c>
    </row>
  </sheetData>
  <mergeCells count="9">
    <mergeCell ref="I3:J3"/>
    <mergeCell ref="K3:K5"/>
    <mergeCell ref="I4:I5"/>
    <mergeCell ref="A3:A5"/>
    <mergeCell ref="B3:B5"/>
    <mergeCell ref="C3:D5"/>
    <mergeCell ref="E3:F5"/>
    <mergeCell ref="G3:G5"/>
    <mergeCell ref="H3:H5"/>
  </mergeCells>
  <phoneticPr fontId="2"/>
  <printOptions horizontalCentered="1"/>
  <pageMargins left="0.70866141732283472" right="0.70866141732283472" top="0.74803149606299213" bottom="0.74803149606299213" header="0.31496062992125984" footer="0.31496062992125984"/>
  <pageSetup paperSize="9" scale="83" firstPageNumber="5"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54"/>
  <sheetViews>
    <sheetView view="pageLayout" topLeftCell="F61" zoomScaleNormal="75" zoomScaleSheetLayoutView="70" workbookViewId="0">
      <selection activeCell="L95" sqref="L95"/>
    </sheetView>
  </sheetViews>
  <sheetFormatPr defaultColWidth="9" defaultRowHeight="17.25" x14ac:dyDescent="0.2"/>
  <cols>
    <col min="1" max="3" width="7.375" style="45" customWidth="1"/>
    <col min="4" max="15" width="7.25" style="45" customWidth="1"/>
    <col min="16" max="16" width="4.375" style="46" customWidth="1"/>
    <col min="17" max="26" width="7.25" style="45" customWidth="1"/>
    <col min="27" max="27" width="9" style="45" customWidth="1"/>
    <col min="28" max="16384" width="9" style="45"/>
  </cols>
  <sheetData>
    <row r="1" spans="1:26" ht="27.95" customHeight="1" x14ac:dyDescent="0.25">
      <c r="A1" s="54" t="s">
        <v>629</v>
      </c>
      <c r="D1" s="54"/>
      <c r="E1" s="54"/>
      <c r="F1" s="54"/>
      <c r="G1" s="54"/>
      <c r="H1" s="54"/>
      <c r="I1" s="54"/>
      <c r="J1" s="54"/>
      <c r="T1" s="983" t="s">
        <v>578</v>
      </c>
      <c r="U1" s="983"/>
      <c r="V1" s="983"/>
      <c r="W1" s="983"/>
      <c r="X1" s="983"/>
      <c r="Y1" s="983"/>
      <c r="Z1" s="983"/>
    </row>
    <row r="2" spans="1:26" ht="30" customHeight="1" x14ac:dyDescent="0.15">
      <c r="A2" s="957" t="s">
        <v>319</v>
      </c>
      <c r="B2" s="958"/>
      <c r="C2" s="958"/>
      <c r="D2" s="958"/>
      <c r="E2" s="958"/>
      <c r="F2" s="958"/>
      <c r="G2" s="958"/>
      <c r="H2" s="958"/>
      <c r="I2" s="958"/>
      <c r="J2" s="958"/>
      <c r="K2" s="958"/>
      <c r="L2" s="958"/>
      <c r="M2" s="958"/>
      <c r="N2" s="958"/>
      <c r="O2" s="959"/>
      <c r="P2" s="324" t="s">
        <v>317</v>
      </c>
      <c r="Q2" s="986" t="s">
        <v>318</v>
      </c>
      <c r="R2" s="987"/>
      <c r="S2" s="987"/>
      <c r="T2" s="987"/>
      <c r="U2" s="987"/>
      <c r="V2" s="987"/>
      <c r="W2" s="987"/>
      <c r="X2" s="987"/>
      <c r="Y2" s="987"/>
      <c r="Z2" s="988"/>
    </row>
    <row r="3" spans="1:26" ht="27.75" customHeight="1" x14ac:dyDescent="0.15">
      <c r="A3" s="120"/>
      <c r="B3" s="120"/>
      <c r="C3" s="327"/>
      <c r="D3" s="327"/>
      <c r="E3" s="327"/>
      <c r="F3" s="327"/>
      <c r="G3" s="327"/>
      <c r="H3" s="122"/>
      <c r="I3" s="463"/>
      <c r="J3" s="463"/>
      <c r="K3" s="463"/>
      <c r="L3" s="463"/>
      <c r="M3" s="463"/>
      <c r="N3" s="463"/>
      <c r="O3" s="464" t="s">
        <v>345</v>
      </c>
      <c r="P3" s="971">
        <v>43</v>
      </c>
      <c r="Q3" s="465"/>
      <c r="R3" s="465"/>
      <c r="S3" s="120"/>
      <c r="T3" s="120"/>
      <c r="U3" s="328"/>
      <c r="V3" s="328"/>
      <c r="W3" s="328"/>
      <c r="X3" s="328"/>
      <c r="Y3" s="120"/>
      <c r="Z3" s="120"/>
    </row>
    <row r="4" spans="1:26" ht="15.4" customHeight="1" thickBot="1" x14ac:dyDescent="0.2">
      <c r="A4" s="120"/>
      <c r="B4" s="120"/>
      <c r="C4" s="326"/>
      <c r="D4" s="326"/>
      <c r="E4" s="326"/>
      <c r="F4" s="326"/>
      <c r="G4" s="326"/>
      <c r="H4" s="122"/>
      <c r="I4" s="463"/>
      <c r="J4" s="463"/>
      <c r="K4" s="463"/>
      <c r="L4" s="463"/>
      <c r="M4" s="463"/>
      <c r="N4" s="463"/>
      <c r="O4" s="466">
        <v>1120</v>
      </c>
      <c r="P4" s="990"/>
      <c r="Q4" s="465"/>
      <c r="R4" s="465"/>
      <c r="S4" s="120"/>
      <c r="T4" s="120"/>
      <c r="U4" s="325"/>
      <c r="V4" s="325"/>
      <c r="W4" s="325"/>
      <c r="X4" s="325"/>
      <c r="Y4" s="120"/>
      <c r="Z4" s="120"/>
    </row>
    <row r="5" spans="1:26" ht="27.75" customHeight="1" x14ac:dyDescent="0.15">
      <c r="A5" s="52"/>
      <c r="B5" s="52"/>
      <c r="C5" s="962" t="s">
        <v>583</v>
      </c>
      <c r="D5" s="963"/>
      <c r="E5" s="963"/>
      <c r="F5" s="963"/>
      <c r="G5" s="964"/>
      <c r="H5" s="306"/>
      <c r="I5" s="463"/>
      <c r="J5" s="463"/>
      <c r="K5" s="463"/>
      <c r="L5" s="463"/>
      <c r="M5" s="463"/>
      <c r="N5" s="463"/>
      <c r="O5" s="464" t="s">
        <v>356</v>
      </c>
      <c r="P5" s="984">
        <v>42</v>
      </c>
      <c r="Q5" s="465"/>
      <c r="R5" s="465"/>
      <c r="S5" s="120"/>
      <c r="T5" s="120"/>
      <c r="U5" s="974" t="s">
        <v>584</v>
      </c>
      <c r="V5" s="975"/>
      <c r="W5" s="975"/>
      <c r="X5" s="976"/>
      <c r="Y5" s="120"/>
      <c r="Z5" s="120"/>
    </row>
    <row r="6" spans="1:26" ht="15.4" customHeight="1" x14ac:dyDescent="0.15">
      <c r="A6" s="52"/>
      <c r="B6" s="52"/>
      <c r="C6" s="965"/>
      <c r="D6" s="966"/>
      <c r="E6" s="966"/>
      <c r="F6" s="966"/>
      <c r="G6" s="967"/>
      <c r="H6" s="122"/>
      <c r="I6" s="463"/>
      <c r="J6" s="463"/>
      <c r="K6" s="463"/>
      <c r="L6" s="463"/>
      <c r="M6" s="463"/>
      <c r="N6" s="463"/>
      <c r="O6" s="466">
        <v>1027</v>
      </c>
      <c r="P6" s="985"/>
      <c r="Q6" s="465"/>
      <c r="R6" s="465"/>
      <c r="S6" s="120"/>
      <c r="T6" s="120"/>
      <c r="U6" s="977"/>
      <c r="V6" s="978"/>
      <c r="W6" s="978"/>
      <c r="X6" s="979"/>
      <c r="Y6" s="120"/>
      <c r="Z6" s="120"/>
    </row>
    <row r="7" spans="1:26" ht="27.75" customHeight="1" x14ac:dyDescent="0.15">
      <c r="A7" s="52"/>
      <c r="B7" s="52"/>
      <c r="C7" s="965"/>
      <c r="D7" s="966"/>
      <c r="E7" s="966"/>
      <c r="F7" s="966"/>
      <c r="G7" s="967"/>
      <c r="H7" s="122"/>
      <c r="I7" s="463"/>
      <c r="J7" s="463"/>
      <c r="K7" s="463"/>
      <c r="L7" s="467"/>
      <c r="M7" s="467"/>
      <c r="N7" s="468"/>
      <c r="O7" s="469" t="s">
        <v>401</v>
      </c>
      <c r="P7" s="971">
        <v>41</v>
      </c>
      <c r="Q7" s="465"/>
      <c r="R7" s="465"/>
      <c r="S7" s="120"/>
      <c r="T7" s="120"/>
      <c r="U7" s="977"/>
      <c r="V7" s="978"/>
      <c r="W7" s="978"/>
      <c r="X7" s="979"/>
      <c r="Y7" s="120"/>
      <c r="Z7" s="120"/>
    </row>
    <row r="8" spans="1:26" ht="15.4" customHeight="1" thickBot="1" x14ac:dyDescent="0.2">
      <c r="A8" s="52"/>
      <c r="B8" s="52"/>
      <c r="C8" s="968"/>
      <c r="D8" s="969"/>
      <c r="E8" s="969"/>
      <c r="F8" s="969"/>
      <c r="G8" s="970"/>
      <c r="H8" s="122"/>
      <c r="I8" s="463"/>
      <c r="J8" s="463"/>
      <c r="K8" s="463"/>
      <c r="L8" s="467"/>
      <c r="M8" s="467"/>
      <c r="N8" s="468"/>
      <c r="O8" s="466">
        <v>1007</v>
      </c>
      <c r="P8" s="990"/>
      <c r="Q8" s="465"/>
      <c r="R8" s="465"/>
      <c r="S8" s="120"/>
      <c r="T8" s="120"/>
      <c r="U8" s="980"/>
      <c r="V8" s="981"/>
      <c r="W8" s="981"/>
      <c r="X8" s="982"/>
      <c r="Y8" s="120"/>
      <c r="Z8" s="120"/>
    </row>
    <row r="9" spans="1:26" s="52" customFormat="1" ht="27.75" customHeight="1" x14ac:dyDescent="0.15">
      <c r="A9" s="122"/>
      <c r="B9" s="122"/>
      <c r="C9" s="433" t="s">
        <v>563</v>
      </c>
      <c r="D9" s="121"/>
      <c r="E9" s="122"/>
      <c r="F9" s="122"/>
      <c r="G9" s="122"/>
      <c r="H9" s="122"/>
      <c r="I9" s="463"/>
      <c r="J9" s="463"/>
      <c r="K9" s="463"/>
      <c r="L9" s="463"/>
      <c r="M9" s="467"/>
      <c r="N9" s="467"/>
      <c r="O9" s="470"/>
      <c r="P9" s="984">
        <v>40</v>
      </c>
      <c r="Q9" s="431"/>
      <c r="R9" s="102"/>
      <c r="S9" s="102"/>
      <c r="T9" s="102"/>
      <c r="U9" s="102"/>
      <c r="V9" s="102"/>
      <c r="W9" s="97"/>
      <c r="X9" s="97"/>
      <c r="Y9" s="97"/>
    </row>
    <row r="10" spans="1:26" s="53" customFormat="1" ht="15.75" customHeight="1" x14ac:dyDescent="0.15">
      <c r="A10" s="122"/>
      <c r="B10" s="122"/>
      <c r="C10" s="122"/>
      <c r="D10" s="121" t="s">
        <v>327</v>
      </c>
      <c r="E10" s="122" t="s">
        <v>327</v>
      </c>
      <c r="F10" s="122" t="s">
        <v>327</v>
      </c>
      <c r="G10" s="122" t="s">
        <v>327</v>
      </c>
      <c r="H10" s="122"/>
      <c r="I10" s="463"/>
      <c r="J10" s="463"/>
      <c r="K10" s="463"/>
      <c r="L10" s="463"/>
      <c r="M10" s="467"/>
      <c r="N10" s="553"/>
      <c r="O10" s="471"/>
      <c r="P10" s="985"/>
      <c r="Q10" s="431"/>
      <c r="R10" s="102"/>
      <c r="S10" s="102"/>
      <c r="T10" s="102"/>
      <c r="U10" s="102"/>
      <c r="V10" s="102"/>
      <c r="W10" s="97"/>
      <c r="X10" s="97"/>
      <c r="Y10" s="97"/>
    </row>
    <row r="11" spans="1:26" s="52" customFormat="1" ht="27.75" customHeight="1" x14ac:dyDescent="0.15">
      <c r="A11" s="122"/>
      <c r="B11" s="122"/>
      <c r="C11" s="122"/>
      <c r="D11" s="122" t="s">
        <v>327</v>
      </c>
      <c r="E11" s="122" t="s">
        <v>327</v>
      </c>
      <c r="F11" s="122" t="s">
        <v>327</v>
      </c>
      <c r="G11" s="122" t="s">
        <v>327</v>
      </c>
      <c r="H11" s="122"/>
      <c r="I11" s="463"/>
      <c r="J11" s="463"/>
      <c r="K11" s="463"/>
      <c r="L11" s="468" t="s">
        <v>327</v>
      </c>
      <c r="M11" s="469" t="s">
        <v>400</v>
      </c>
      <c r="N11" s="469" t="s">
        <v>402</v>
      </c>
      <c r="O11" s="470" t="s">
        <v>454</v>
      </c>
      <c r="P11" s="951">
        <v>39</v>
      </c>
      <c r="Q11" s="431"/>
      <c r="R11" s="102"/>
      <c r="S11" s="102"/>
      <c r="T11" s="101"/>
      <c r="U11" s="49"/>
      <c r="V11" s="49"/>
      <c r="Y11" s="97" t="s">
        <v>327</v>
      </c>
    </row>
    <row r="12" spans="1:26" s="53" customFormat="1" ht="16.5" customHeight="1" x14ac:dyDescent="0.15">
      <c r="A12" s="122"/>
      <c r="B12" s="122"/>
      <c r="C12" s="122"/>
      <c r="D12" s="122" t="s">
        <v>327</v>
      </c>
      <c r="E12" s="122" t="s">
        <v>327</v>
      </c>
      <c r="F12" s="122" t="s">
        <v>327</v>
      </c>
      <c r="G12" s="122" t="s">
        <v>327</v>
      </c>
      <c r="H12" s="122"/>
      <c r="I12" s="463"/>
      <c r="J12" s="463"/>
      <c r="K12" s="463"/>
      <c r="L12" s="468" t="s">
        <v>327</v>
      </c>
      <c r="M12" s="473">
        <v>1086</v>
      </c>
      <c r="N12" s="474">
        <v>1006</v>
      </c>
      <c r="O12" s="468">
        <v>945</v>
      </c>
      <c r="P12" s="952"/>
      <c r="Q12" s="431"/>
      <c r="R12" s="102"/>
      <c r="S12" s="102"/>
      <c r="T12" s="101"/>
      <c r="U12" s="51"/>
      <c r="V12" s="51"/>
      <c r="Y12" s="97" t="s">
        <v>327</v>
      </c>
    </row>
    <row r="13" spans="1:26" s="53" customFormat="1" ht="27.75" customHeight="1" x14ac:dyDescent="0.15">
      <c r="A13" s="122"/>
      <c r="B13" s="122"/>
      <c r="C13" s="122"/>
      <c r="D13" s="122"/>
      <c r="E13" s="122"/>
      <c r="F13" s="122"/>
      <c r="G13" s="122"/>
      <c r="H13" s="122"/>
      <c r="I13" s="463"/>
      <c r="J13" s="463"/>
      <c r="K13" s="463"/>
      <c r="L13" s="463" t="s">
        <v>327</v>
      </c>
      <c r="M13" s="463" t="s">
        <v>327</v>
      </c>
      <c r="N13" s="468" t="s">
        <v>327</v>
      </c>
      <c r="O13" s="469" t="s">
        <v>403</v>
      </c>
      <c r="P13" s="971">
        <v>38</v>
      </c>
      <c r="Q13" s="329" t="s">
        <v>334</v>
      </c>
      <c r="R13" s="102"/>
      <c r="S13" s="102"/>
      <c r="T13" s="101"/>
      <c r="U13" s="51"/>
      <c r="V13" s="51"/>
      <c r="Y13" s="97"/>
    </row>
    <row r="14" spans="1:26" s="53" customFormat="1" ht="16.5" customHeight="1" x14ac:dyDescent="0.15">
      <c r="A14" s="122"/>
      <c r="B14" s="122"/>
      <c r="C14" s="122"/>
      <c r="D14" s="122"/>
      <c r="E14" s="122"/>
      <c r="F14" s="122"/>
      <c r="G14" s="122"/>
      <c r="H14" s="122"/>
      <c r="I14" s="463"/>
      <c r="J14" s="463"/>
      <c r="K14" s="463"/>
      <c r="L14" s="463" t="s">
        <v>327</v>
      </c>
      <c r="M14" s="463" t="s">
        <v>327</v>
      </c>
      <c r="N14" s="468" t="s">
        <v>327</v>
      </c>
      <c r="O14" s="473">
        <v>1032</v>
      </c>
      <c r="P14" s="972"/>
      <c r="Q14" s="461">
        <v>1138</v>
      </c>
      <c r="R14" s="102"/>
      <c r="S14" s="102"/>
      <c r="T14" s="101"/>
      <c r="U14" s="51"/>
      <c r="V14" s="51"/>
      <c r="Y14" s="97"/>
    </row>
    <row r="15" spans="1:26" s="53" customFormat="1" ht="27.75" customHeight="1" x14ac:dyDescent="0.15">
      <c r="A15" s="122"/>
      <c r="B15" s="122"/>
      <c r="C15" s="122"/>
      <c r="D15" s="122"/>
      <c r="E15" s="122"/>
      <c r="F15" s="122"/>
      <c r="G15" s="122"/>
      <c r="H15" s="122"/>
      <c r="I15" s="463"/>
      <c r="J15" s="463"/>
      <c r="K15" s="463"/>
      <c r="L15" s="463" t="s">
        <v>327</v>
      </c>
      <c r="M15" s="463" t="s">
        <v>327</v>
      </c>
      <c r="N15" s="468" t="s">
        <v>327</v>
      </c>
      <c r="O15" s="468" t="s">
        <v>405</v>
      </c>
      <c r="P15" s="973">
        <v>37</v>
      </c>
      <c r="Q15" s="431"/>
      <c r="R15" s="102"/>
      <c r="S15" s="102"/>
      <c r="T15" s="101"/>
      <c r="U15" s="51"/>
      <c r="V15" s="51"/>
      <c r="Y15" s="97"/>
    </row>
    <row r="16" spans="1:26" s="53" customFormat="1" ht="16.5" customHeight="1" x14ac:dyDescent="0.15">
      <c r="A16" s="122"/>
      <c r="B16" s="122"/>
      <c r="C16" s="122"/>
      <c r="D16" s="122"/>
      <c r="E16" s="122"/>
      <c r="F16" s="122"/>
      <c r="G16" s="122"/>
      <c r="H16" s="122"/>
      <c r="I16" s="463"/>
      <c r="J16" s="463"/>
      <c r="K16" s="463"/>
      <c r="L16" s="463" t="s">
        <v>327</v>
      </c>
      <c r="M16" s="463" t="s">
        <v>327</v>
      </c>
      <c r="N16" s="468" t="s">
        <v>327</v>
      </c>
      <c r="O16" s="468">
        <v>1019</v>
      </c>
      <c r="P16" s="972"/>
      <c r="Q16" s="431"/>
      <c r="R16" s="102"/>
      <c r="S16" s="102"/>
      <c r="T16" s="101"/>
      <c r="U16" s="51"/>
      <c r="V16" s="51"/>
      <c r="Y16" s="97"/>
    </row>
    <row r="17" spans="1:25" s="52" customFormat="1" ht="27.75" customHeight="1" x14ac:dyDescent="0.15">
      <c r="A17" s="122"/>
      <c r="B17" s="122"/>
      <c r="C17" s="122"/>
      <c r="D17" s="122" t="s">
        <v>327</v>
      </c>
      <c r="E17" s="122" t="s">
        <v>327</v>
      </c>
      <c r="F17" s="122" t="s">
        <v>327</v>
      </c>
      <c r="G17" s="122" t="s">
        <v>327</v>
      </c>
      <c r="H17" s="122"/>
      <c r="I17" s="463"/>
      <c r="J17" s="463"/>
      <c r="K17" s="463"/>
      <c r="L17" s="469" t="s">
        <v>335</v>
      </c>
      <c r="M17" s="472" t="s">
        <v>407</v>
      </c>
      <c r="N17" s="472" t="s">
        <v>342</v>
      </c>
      <c r="O17" s="469" t="s">
        <v>452</v>
      </c>
      <c r="P17" s="984">
        <v>36</v>
      </c>
      <c r="Q17" s="460"/>
      <c r="R17" s="102"/>
      <c r="S17" s="102"/>
      <c r="T17" s="101"/>
      <c r="U17" s="49"/>
      <c r="V17" s="49"/>
      <c r="Y17" s="97" t="s">
        <v>327</v>
      </c>
    </row>
    <row r="18" spans="1:25" s="53" customFormat="1" ht="16.5" customHeight="1" x14ac:dyDescent="0.15">
      <c r="A18" s="122"/>
      <c r="B18" s="122"/>
      <c r="C18" s="122"/>
      <c r="D18" s="122" t="s">
        <v>327</v>
      </c>
      <c r="E18" s="122" t="s">
        <v>327</v>
      </c>
      <c r="F18" s="122" t="s">
        <v>327</v>
      </c>
      <c r="G18" s="122" t="s">
        <v>327</v>
      </c>
      <c r="H18" s="122"/>
      <c r="I18" s="463"/>
      <c r="J18" s="463"/>
      <c r="K18" s="463"/>
      <c r="L18" s="473">
        <v>1074</v>
      </c>
      <c r="M18" s="471">
        <v>967</v>
      </c>
      <c r="N18" s="471">
        <v>962</v>
      </c>
      <c r="O18" s="475">
        <v>926</v>
      </c>
      <c r="P18" s="985"/>
      <c r="Q18" s="460"/>
      <c r="R18" s="102"/>
      <c r="S18" s="102"/>
      <c r="T18" s="101"/>
      <c r="U18" s="51"/>
      <c r="V18" s="51"/>
      <c r="Y18" s="97" t="s">
        <v>327</v>
      </c>
    </row>
    <row r="19" spans="1:25" s="52" customFormat="1" ht="27.75" customHeight="1" x14ac:dyDescent="0.15">
      <c r="A19" s="122"/>
      <c r="B19" s="122"/>
      <c r="C19" s="122"/>
      <c r="D19" s="122" t="s">
        <v>327</v>
      </c>
      <c r="E19" s="122" t="s">
        <v>327</v>
      </c>
      <c r="F19" s="122" t="s">
        <v>327</v>
      </c>
      <c r="G19" s="122" t="s">
        <v>327</v>
      </c>
      <c r="H19" s="122"/>
      <c r="I19" s="463"/>
      <c r="J19" s="463"/>
      <c r="K19" s="463"/>
      <c r="L19" s="463" t="s">
        <v>327</v>
      </c>
      <c r="M19" s="467" t="s">
        <v>327</v>
      </c>
      <c r="N19" s="476" t="s">
        <v>327</v>
      </c>
      <c r="O19" s="472" t="s">
        <v>327</v>
      </c>
      <c r="P19" s="947">
        <v>35</v>
      </c>
      <c r="Q19" s="477"/>
      <c r="R19" s="467"/>
      <c r="S19" s="121"/>
      <c r="T19" s="121"/>
      <c r="U19" s="121"/>
      <c r="V19" s="121"/>
      <c r="W19" s="122"/>
      <c r="X19" s="102" t="s">
        <v>327</v>
      </c>
      <c r="Y19" s="97" t="s">
        <v>327</v>
      </c>
    </row>
    <row r="20" spans="1:25" s="53" customFormat="1" ht="16.5" customHeight="1" x14ac:dyDescent="0.15">
      <c r="A20" s="122"/>
      <c r="B20" s="122"/>
      <c r="C20" s="122"/>
      <c r="D20" s="122" t="s">
        <v>327</v>
      </c>
      <c r="E20" s="122" t="s">
        <v>327</v>
      </c>
      <c r="F20" s="122" t="s">
        <v>327</v>
      </c>
      <c r="G20" s="122" t="s">
        <v>327</v>
      </c>
      <c r="H20" s="122"/>
      <c r="I20" s="463"/>
      <c r="J20" s="463"/>
      <c r="K20" s="463"/>
      <c r="L20" s="463" t="s">
        <v>327</v>
      </c>
      <c r="M20" s="467" t="s">
        <v>327</v>
      </c>
      <c r="N20" s="478" t="s">
        <v>327</v>
      </c>
      <c r="O20" s="471" t="s">
        <v>327</v>
      </c>
      <c r="P20" s="948"/>
      <c r="Q20" s="477"/>
      <c r="R20" s="467"/>
      <c r="S20" s="121"/>
      <c r="T20" s="121"/>
      <c r="U20" s="121"/>
      <c r="V20" s="121"/>
      <c r="W20" s="122"/>
      <c r="X20" s="102" t="s">
        <v>327</v>
      </c>
      <c r="Y20" s="97" t="s">
        <v>327</v>
      </c>
    </row>
    <row r="21" spans="1:25" s="52" customFormat="1" ht="27.75" customHeight="1" x14ac:dyDescent="0.15">
      <c r="A21" s="122"/>
      <c r="B21" s="122"/>
      <c r="C21" s="122"/>
      <c r="D21" s="122" t="s">
        <v>327</v>
      </c>
      <c r="E21" s="122" t="s">
        <v>327</v>
      </c>
      <c r="F21" s="122" t="s">
        <v>327</v>
      </c>
      <c r="G21" s="122" t="s">
        <v>327</v>
      </c>
      <c r="H21" s="122"/>
      <c r="I21" s="463"/>
      <c r="J21" s="463"/>
      <c r="K21" s="463"/>
      <c r="L21" s="468" t="s">
        <v>327</v>
      </c>
      <c r="M21" s="469" t="s">
        <v>453</v>
      </c>
      <c r="N21" s="469" t="s">
        <v>455</v>
      </c>
      <c r="O21" s="469" t="s">
        <v>353</v>
      </c>
      <c r="P21" s="984">
        <v>34</v>
      </c>
      <c r="Q21" s="479" t="s">
        <v>333</v>
      </c>
      <c r="R21" s="472" t="s">
        <v>332</v>
      </c>
      <c r="S21" s="121" t="s">
        <v>327</v>
      </c>
      <c r="T21" s="121" t="s">
        <v>327</v>
      </c>
      <c r="U21" s="121" t="s">
        <v>327</v>
      </c>
      <c r="V21" s="121" t="s">
        <v>327</v>
      </c>
      <c r="W21" s="122"/>
      <c r="Y21" s="97" t="s">
        <v>327</v>
      </c>
    </row>
    <row r="22" spans="1:25" s="53" customFormat="1" ht="16.5" customHeight="1" x14ac:dyDescent="0.15">
      <c r="A22" s="122"/>
      <c r="B22" s="122"/>
      <c r="C22" s="122"/>
      <c r="D22" s="122" t="s">
        <v>327</v>
      </c>
      <c r="E22" s="122" t="s">
        <v>327</v>
      </c>
      <c r="F22" s="122" t="s">
        <v>327</v>
      </c>
      <c r="G22" s="122" t="s">
        <v>327</v>
      </c>
      <c r="H22" s="122"/>
      <c r="I22" s="463"/>
      <c r="J22" s="463"/>
      <c r="K22" s="463"/>
      <c r="L22" s="468" t="s">
        <v>327</v>
      </c>
      <c r="M22" s="466">
        <v>920</v>
      </c>
      <c r="N22" s="466">
        <v>883</v>
      </c>
      <c r="O22" s="475">
        <v>831</v>
      </c>
      <c r="P22" s="985"/>
      <c r="Q22" s="473">
        <v>830</v>
      </c>
      <c r="R22" s="471">
        <v>960</v>
      </c>
      <c r="S22" s="121" t="s">
        <v>327</v>
      </c>
      <c r="T22" s="121" t="s">
        <v>327</v>
      </c>
      <c r="U22" s="121" t="s">
        <v>327</v>
      </c>
      <c r="V22" s="121" t="s">
        <v>327</v>
      </c>
      <c r="W22" s="122"/>
      <c r="Y22" s="97" t="s">
        <v>327</v>
      </c>
    </row>
    <row r="23" spans="1:25" s="52" customFormat="1" ht="27.75" customHeight="1" x14ac:dyDescent="0.15">
      <c r="A23" s="122"/>
      <c r="B23" s="122"/>
      <c r="C23" s="122"/>
      <c r="D23" s="122" t="s">
        <v>327</v>
      </c>
      <c r="E23" s="122" t="s">
        <v>327</v>
      </c>
      <c r="F23" s="122" t="s">
        <v>327</v>
      </c>
      <c r="G23" s="122" t="s">
        <v>327</v>
      </c>
      <c r="H23" s="122"/>
      <c r="I23" s="463"/>
      <c r="J23" s="463"/>
      <c r="K23" s="463"/>
      <c r="L23" s="469" t="s">
        <v>344</v>
      </c>
      <c r="M23" s="476" t="s">
        <v>404</v>
      </c>
      <c r="N23" s="469" t="s">
        <v>456</v>
      </c>
      <c r="O23" s="469" t="s">
        <v>394</v>
      </c>
      <c r="P23" s="947">
        <v>33</v>
      </c>
      <c r="Q23" s="479" t="s">
        <v>337</v>
      </c>
      <c r="R23" s="467" t="s">
        <v>327</v>
      </c>
      <c r="S23" s="121" t="s">
        <v>327</v>
      </c>
      <c r="T23" s="121" t="s">
        <v>327</v>
      </c>
      <c r="U23" s="121" t="s">
        <v>327</v>
      </c>
      <c r="V23" s="121" t="s">
        <v>327</v>
      </c>
      <c r="W23" s="122"/>
      <c r="Y23" s="97" t="s">
        <v>327</v>
      </c>
    </row>
    <row r="24" spans="1:25" s="53" customFormat="1" ht="16.5" customHeight="1" x14ac:dyDescent="0.15">
      <c r="A24" s="122"/>
      <c r="B24" s="122"/>
      <c r="C24" s="122"/>
      <c r="D24" s="122" t="s">
        <v>327</v>
      </c>
      <c r="E24" s="122" t="s">
        <v>327</v>
      </c>
      <c r="F24" s="122" t="s">
        <v>327</v>
      </c>
      <c r="G24" s="122" t="s">
        <v>327</v>
      </c>
      <c r="H24" s="122"/>
      <c r="I24" s="463"/>
      <c r="J24" s="463"/>
      <c r="K24" s="463"/>
      <c r="L24" s="473">
        <v>965</v>
      </c>
      <c r="M24" s="478">
        <v>915</v>
      </c>
      <c r="N24" s="473">
        <v>894</v>
      </c>
      <c r="O24" s="475">
        <v>886</v>
      </c>
      <c r="P24" s="948"/>
      <c r="Q24" s="466">
        <v>940</v>
      </c>
      <c r="R24" s="467" t="s">
        <v>327</v>
      </c>
      <c r="S24" s="121" t="s">
        <v>327</v>
      </c>
      <c r="T24" s="121" t="s">
        <v>327</v>
      </c>
      <c r="U24" s="121" t="s">
        <v>327</v>
      </c>
      <c r="V24" s="121" t="s">
        <v>327</v>
      </c>
      <c r="W24" s="122"/>
      <c r="Y24" s="97" t="s">
        <v>327</v>
      </c>
    </row>
    <row r="25" spans="1:25" s="52" customFormat="1" ht="27.75" customHeight="1" x14ac:dyDescent="0.15">
      <c r="A25" s="122"/>
      <c r="B25" s="122"/>
      <c r="C25" s="121"/>
      <c r="D25" s="121" t="s">
        <v>327</v>
      </c>
      <c r="E25" s="121" t="s">
        <v>327</v>
      </c>
      <c r="F25" s="121" t="s">
        <v>327</v>
      </c>
      <c r="G25" s="121" t="s">
        <v>327</v>
      </c>
      <c r="H25" s="121"/>
      <c r="I25" s="467"/>
      <c r="J25" s="467"/>
      <c r="K25" s="467"/>
      <c r="L25" s="469" t="s">
        <v>339</v>
      </c>
      <c r="M25" s="469" t="s">
        <v>408</v>
      </c>
      <c r="N25" s="472" t="s">
        <v>461</v>
      </c>
      <c r="O25" s="472" t="s">
        <v>411</v>
      </c>
      <c r="P25" s="947">
        <v>32</v>
      </c>
      <c r="Q25" s="469" t="s">
        <v>342</v>
      </c>
      <c r="R25" s="472" t="s">
        <v>336</v>
      </c>
      <c r="S25" s="121" t="s">
        <v>327</v>
      </c>
      <c r="T25" s="121" t="s">
        <v>327</v>
      </c>
      <c r="U25" s="121" t="s">
        <v>327</v>
      </c>
      <c r="V25" s="121" t="s">
        <v>327</v>
      </c>
      <c r="W25" s="122"/>
      <c r="X25" s="97" t="s">
        <v>327</v>
      </c>
      <c r="Y25" s="97" t="s">
        <v>327</v>
      </c>
    </row>
    <row r="26" spans="1:25" s="53" customFormat="1" ht="16.5" customHeight="1" x14ac:dyDescent="0.15">
      <c r="A26" s="122"/>
      <c r="B26" s="122"/>
      <c r="C26" s="121"/>
      <c r="D26" s="121" t="s">
        <v>327</v>
      </c>
      <c r="E26" s="121" t="s">
        <v>327</v>
      </c>
      <c r="F26" s="121" t="s">
        <v>327</v>
      </c>
      <c r="G26" s="121" t="s">
        <v>327</v>
      </c>
      <c r="H26" s="121"/>
      <c r="I26" s="467"/>
      <c r="J26" s="467"/>
      <c r="K26" s="467"/>
      <c r="L26" s="473">
        <v>891</v>
      </c>
      <c r="M26" s="473">
        <v>876</v>
      </c>
      <c r="N26" s="471">
        <v>792</v>
      </c>
      <c r="O26" s="471">
        <v>770</v>
      </c>
      <c r="P26" s="948"/>
      <c r="Q26" s="473">
        <v>908</v>
      </c>
      <c r="R26" s="471">
        <v>978</v>
      </c>
      <c r="S26" s="121" t="s">
        <v>327</v>
      </c>
      <c r="T26" s="121" t="s">
        <v>327</v>
      </c>
      <c r="U26" s="121" t="s">
        <v>327</v>
      </c>
      <c r="V26" s="121" t="s">
        <v>327</v>
      </c>
      <c r="W26" s="122"/>
      <c r="X26" s="97" t="s">
        <v>327</v>
      </c>
      <c r="Y26" s="97" t="s">
        <v>327</v>
      </c>
    </row>
    <row r="27" spans="1:25" s="52" customFormat="1" ht="27.75" customHeight="1" x14ac:dyDescent="0.15">
      <c r="A27" s="122"/>
      <c r="B27" s="122"/>
      <c r="C27" s="121"/>
      <c r="D27" s="121" t="s">
        <v>327</v>
      </c>
      <c r="E27" s="121" t="s">
        <v>327</v>
      </c>
      <c r="F27" s="121" t="s">
        <v>327</v>
      </c>
      <c r="G27" s="121" t="s">
        <v>327</v>
      </c>
      <c r="H27" s="121"/>
      <c r="I27" s="467"/>
      <c r="J27" s="467"/>
      <c r="K27" s="467"/>
      <c r="L27" s="467" t="s">
        <v>327</v>
      </c>
      <c r="M27" s="472" t="s">
        <v>327</v>
      </c>
      <c r="N27" s="468" t="s">
        <v>464</v>
      </c>
      <c r="O27" s="468" t="s">
        <v>410</v>
      </c>
      <c r="P27" s="951">
        <v>31</v>
      </c>
      <c r="Q27" s="466" t="s">
        <v>341</v>
      </c>
      <c r="R27" s="467" t="s">
        <v>327</v>
      </c>
      <c r="S27" s="121" t="s">
        <v>327</v>
      </c>
      <c r="T27" s="121" t="s">
        <v>327</v>
      </c>
      <c r="U27" s="121" t="s">
        <v>327</v>
      </c>
      <c r="V27" s="121" t="s">
        <v>327</v>
      </c>
      <c r="W27" s="122"/>
      <c r="X27" s="97" t="s">
        <v>327</v>
      </c>
      <c r="Y27" s="97" t="s">
        <v>327</v>
      </c>
    </row>
    <row r="28" spans="1:25" s="53" customFormat="1" ht="16.5" customHeight="1" x14ac:dyDescent="0.15">
      <c r="A28" s="122"/>
      <c r="B28" s="122"/>
      <c r="C28" s="121"/>
      <c r="D28" s="121" t="s">
        <v>327</v>
      </c>
      <c r="E28" s="121" t="s">
        <v>327</v>
      </c>
      <c r="F28" s="121" t="s">
        <v>327</v>
      </c>
      <c r="G28" s="121" t="s">
        <v>327</v>
      </c>
      <c r="H28" s="330"/>
      <c r="I28" s="478"/>
      <c r="J28" s="478"/>
      <c r="K28" s="478"/>
      <c r="L28" s="478" t="s">
        <v>327</v>
      </c>
      <c r="M28" s="471" t="s">
        <v>327</v>
      </c>
      <c r="N28" s="471">
        <v>760</v>
      </c>
      <c r="O28" s="471">
        <v>617</v>
      </c>
      <c r="P28" s="948"/>
      <c r="Q28" s="473">
        <v>900</v>
      </c>
      <c r="R28" s="467" t="s">
        <v>327</v>
      </c>
      <c r="S28" s="121" t="s">
        <v>327</v>
      </c>
      <c r="T28" s="121" t="s">
        <v>327</v>
      </c>
      <c r="U28" s="121" t="s">
        <v>327</v>
      </c>
      <c r="V28" s="121" t="s">
        <v>327</v>
      </c>
      <c r="W28" s="122"/>
      <c r="X28" s="97" t="s">
        <v>327</v>
      </c>
      <c r="Y28" s="97" t="s">
        <v>327</v>
      </c>
    </row>
    <row r="29" spans="1:25" s="52" customFormat="1" ht="27.75" customHeight="1" x14ac:dyDescent="0.15">
      <c r="A29" s="122"/>
      <c r="B29" s="122"/>
      <c r="C29" s="121"/>
      <c r="D29" s="121" t="s">
        <v>327</v>
      </c>
      <c r="E29" s="121" t="s">
        <v>327</v>
      </c>
      <c r="F29" s="121" t="s">
        <v>327</v>
      </c>
      <c r="G29" s="121" t="s">
        <v>327</v>
      </c>
      <c r="H29" s="125" t="s">
        <v>341</v>
      </c>
      <c r="I29" s="469" t="s">
        <v>382</v>
      </c>
      <c r="J29" s="476" t="s">
        <v>415</v>
      </c>
      <c r="K29" s="469" t="s">
        <v>362</v>
      </c>
      <c r="L29" s="476" t="s">
        <v>375</v>
      </c>
      <c r="M29" s="469" t="s">
        <v>463</v>
      </c>
      <c r="N29" s="472" t="s">
        <v>414</v>
      </c>
      <c r="O29" s="468" t="s">
        <v>359</v>
      </c>
      <c r="P29" s="947">
        <v>30</v>
      </c>
      <c r="Q29" s="477" t="s">
        <v>327</v>
      </c>
      <c r="R29" s="467" t="s">
        <v>327</v>
      </c>
      <c r="S29" s="121" t="s">
        <v>327</v>
      </c>
      <c r="T29" s="121" t="s">
        <v>327</v>
      </c>
      <c r="U29" s="121" t="s">
        <v>327</v>
      </c>
      <c r="V29" s="121" t="s">
        <v>327</v>
      </c>
      <c r="W29" s="122"/>
      <c r="X29" s="97" t="s">
        <v>327</v>
      </c>
      <c r="Y29" s="97" t="s">
        <v>327</v>
      </c>
    </row>
    <row r="30" spans="1:25" s="53" customFormat="1" ht="16.5" customHeight="1" x14ac:dyDescent="0.15">
      <c r="A30" s="122"/>
      <c r="B30" s="122"/>
      <c r="C30" s="121"/>
      <c r="D30" s="121" t="s">
        <v>327</v>
      </c>
      <c r="E30" s="121" t="s">
        <v>327</v>
      </c>
      <c r="F30" s="121" t="s">
        <v>327</v>
      </c>
      <c r="G30" s="121" t="s">
        <v>327</v>
      </c>
      <c r="H30" s="362">
        <v>849</v>
      </c>
      <c r="I30" s="473">
        <v>820</v>
      </c>
      <c r="J30" s="478">
        <v>818</v>
      </c>
      <c r="K30" s="473">
        <v>769</v>
      </c>
      <c r="L30" s="478">
        <v>754</v>
      </c>
      <c r="M30" s="473">
        <v>726</v>
      </c>
      <c r="N30" s="471">
        <v>696</v>
      </c>
      <c r="O30" s="471">
        <v>691</v>
      </c>
      <c r="P30" s="948"/>
      <c r="Q30" s="477" t="s">
        <v>327</v>
      </c>
      <c r="R30" s="467" t="s">
        <v>327</v>
      </c>
      <c r="S30" s="121" t="s">
        <v>327</v>
      </c>
      <c r="T30" s="121" t="s">
        <v>327</v>
      </c>
      <c r="U30" s="121" t="s">
        <v>327</v>
      </c>
      <c r="V30" s="121" t="s">
        <v>327</v>
      </c>
      <c r="W30" s="122"/>
      <c r="X30" s="97" t="s">
        <v>327</v>
      </c>
      <c r="Y30" s="97" t="s">
        <v>327</v>
      </c>
    </row>
    <row r="31" spans="1:25" s="52" customFormat="1" ht="27.75" customHeight="1" x14ac:dyDescent="0.15">
      <c r="A31" s="122"/>
      <c r="B31" s="122"/>
      <c r="C31" s="121"/>
      <c r="D31" s="121" t="s">
        <v>327</v>
      </c>
      <c r="E31" s="121" t="s">
        <v>327</v>
      </c>
      <c r="F31" s="121" t="s">
        <v>327</v>
      </c>
      <c r="G31" s="121" t="s">
        <v>327</v>
      </c>
      <c r="H31" s="121" t="s">
        <v>327</v>
      </c>
      <c r="I31" s="467" t="s">
        <v>327</v>
      </c>
      <c r="J31" s="480" t="s">
        <v>460</v>
      </c>
      <c r="K31" s="469" t="s">
        <v>368</v>
      </c>
      <c r="L31" s="476" t="s">
        <v>492</v>
      </c>
      <c r="M31" s="469" t="s">
        <v>406</v>
      </c>
      <c r="N31" s="472" t="s">
        <v>364</v>
      </c>
      <c r="O31" s="472" t="s">
        <v>374</v>
      </c>
      <c r="P31" s="947">
        <v>29</v>
      </c>
      <c r="Q31" s="469" t="s">
        <v>363</v>
      </c>
      <c r="R31" s="469" t="s">
        <v>346</v>
      </c>
      <c r="S31" s="319" t="s">
        <v>339</v>
      </c>
      <c r="T31" s="319" t="s">
        <v>343</v>
      </c>
      <c r="U31" s="126" t="s">
        <v>338</v>
      </c>
      <c r="V31" s="121" t="s">
        <v>327</v>
      </c>
      <c r="W31" s="122"/>
      <c r="X31" s="98" t="s">
        <v>327</v>
      </c>
      <c r="Y31" s="98" t="s">
        <v>327</v>
      </c>
    </row>
    <row r="32" spans="1:25" s="53" customFormat="1" ht="16.5" customHeight="1" x14ac:dyDescent="0.15">
      <c r="A32" s="122"/>
      <c r="B32" s="122"/>
      <c r="C32" s="121"/>
      <c r="D32" s="121" t="s">
        <v>327</v>
      </c>
      <c r="E32" s="121" t="s">
        <v>327</v>
      </c>
      <c r="F32" s="121" t="s">
        <v>327</v>
      </c>
      <c r="G32" s="121" t="s">
        <v>327</v>
      </c>
      <c r="H32" s="121" t="s">
        <v>327</v>
      </c>
      <c r="I32" s="467" t="s">
        <v>327</v>
      </c>
      <c r="J32" s="481">
        <v>780</v>
      </c>
      <c r="K32" s="473">
        <v>769</v>
      </c>
      <c r="L32" s="478">
        <v>753</v>
      </c>
      <c r="M32" s="473">
        <v>742</v>
      </c>
      <c r="N32" s="471">
        <v>668</v>
      </c>
      <c r="O32" s="471">
        <v>592</v>
      </c>
      <c r="P32" s="952"/>
      <c r="Q32" s="473">
        <v>754</v>
      </c>
      <c r="R32" s="473">
        <v>809</v>
      </c>
      <c r="S32" s="350">
        <v>839</v>
      </c>
      <c r="T32" s="350">
        <v>884</v>
      </c>
      <c r="U32" s="430">
        <v>900</v>
      </c>
      <c r="V32" s="121" t="s">
        <v>327</v>
      </c>
      <c r="W32" s="122"/>
      <c r="X32" s="98" t="s">
        <v>327</v>
      </c>
      <c r="Y32" s="98" t="s">
        <v>327</v>
      </c>
    </row>
    <row r="33" spans="1:26" s="52" customFormat="1" ht="27.75" customHeight="1" x14ac:dyDescent="0.15">
      <c r="A33" s="122"/>
      <c r="B33" s="122"/>
      <c r="C33" s="121"/>
      <c r="D33" s="121" t="s">
        <v>327</v>
      </c>
      <c r="E33" s="121" t="s">
        <v>327</v>
      </c>
      <c r="F33" s="121" t="s">
        <v>327</v>
      </c>
      <c r="G33" s="121" t="s">
        <v>327</v>
      </c>
      <c r="H33" s="121" t="s">
        <v>327</v>
      </c>
      <c r="I33" s="467" t="s">
        <v>327</v>
      </c>
      <c r="J33" s="467" t="s">
        <v>327</v>
      </c>
      <c r="K33" s="480" t="s">
        <v>423</v>
      </c>
      <c r="L33" s="469" t="s">
        <v>458</v>
      </c>
      <c r="M33" s="469" t="s">
        <v>419</v>
      </c>
      <c r="N33" s="472" t="s">
        <v>416</v>
      </c>
      <c r="O33" s="476" t="s">
        <v>379</v>
      </c>
      <c r="P33" s="960">
        <v>28</v>
      </c>
      <c r="Q33" s="479" t="s">
        <v>349</v>
      </c>
      <c r="R33" s="479" t="s">
        <v>340</v>
      </c>
      <c r="S33" s="319" t="s">
        <v>368</v>
      </c>
      <c r="T33" s="319" t="s">
        <v>365</v>
      </c>
      <c r="U33" s="432" t="s">
        <v>348</v>
      </c>
      <c r="V33" s="121" t="s">
        <v>327</v>
      </c>
      <c r="W33" s="122"/>
      <c r="X33" s="98" t="s">
        <v>327</v>
      </c>
      <c r="Y33" s="98" t="s">
        <v>327</v>
      </c>
    </row>
    <row r="34" spans="1:26" s="53" customFormat="1" ht="16.5" customHeight="1" x14ac:dyDescent="0.15">
      <c r="A34" s="122"/>
      <c r="B34" s="122"/>
      <c r="C34" s="121"/>
      <c r="D34" s="121" t="s">
        <v>327</v>
      </c>
      <c r="E34" s="121" t="s">
        <v>327</v>
      </c>
      <c r="F34" s="121" t="s">
        <v>327</v>
      </c>
      <c r="G34" s="121" t="s">
        <v>327</v>
      </c>
      <c r="H34" s="121" t="s">
        <v>327</v>
      </c>
      <c r="I34" s="467" t="s">
        <v>327</v>
      </c>
      <c r="J34" s="467" t="s">
        <v>327</v>
      </c>
      <c r="K34" s="477">
        <v>739</v>
      </c>
      <c r="L34" s="466">
        <v>724</v>
      </c>
      <c r="M34" s="466">
        <v>685</v>
      </c>
      <c r="N34" s="468">
        <v>682</v>
      </c>
      <c r="O34" s="467">
        <v>641</v>
      </c>
      <c r="P34" s="961"/>
      <c r="Q34" s="473">
        <v>795</v>
      </c>
      <c r="R34" s="473">
        <v>796</v>
      </c>
      <c r="S34" s="350">
        <v>804</v>
      </c>
      <c r="T34" s="350">
        <v>805</v>
      </c>
      <c r="U34" s="430">
        <v>833</v>
      </c>
      <c r="V34" s="121" t="s">
        <v>327</v>
      </c>
      <c r="W34" s="122"/>
      <c r="X34" s="98" t="s">
        <v>327</v>
      </c>
      <c r="Y34" s="98" t="s">
        <v>327</v>
      </c>
    </row>
    <row r="35" spans="1:26" s="52" customFormat="1" ht="27.75" customHeight="1" x14ac:dyDescent="0.15">
      <c r="A35" s="122"/>
      <c r="B35" s="122"/>
      <c r="C35" s="121"/>
      <c r="D35" s="121" t="s">
        <v>327</v>
      </c>
      <c r="E35" s="121" t="s">
        <v>327</v>
      </c>
      <c r="F35" s="121" t="s">
        <v>327</v>
      </c>
      <c r="G35" s="125" t="s">
        <v>371</v>
      </c>
      <c r="H35" s="319" t="s">
        <v>465</v>
      </c>
      <c r="I35" s="469" t="s">
        <v>412</v>
      </c>
      <c r="J35" s="472" t="s">
        <v>417</v>
      </c>
      <c r="K35" s="480" t="s">
        <v>418</v>
      </c>
      <c r="L35" s="469" t="s">
        <v>462</v>
      </c>
      <c r="M35" s="469" t="s">
        <v>351</v>
      </c>
      <c r="N35" s="472" t="s">
        <v>334</v>
      </c>
      <c r="O35" s="472" t="s">
        <v>457</v>
      </c>
      <c r="P35" s="952">
        <v>27</v>
      </c>
      <c r="Q35" s="469" t="s">
        <v>351</v>
      </c>
      <c r="R35" s="469" t="s">
        <v>347</v>
      </c>
      <c r="S35" s="319" t="s">
        <v>335</v>
      </c>
      <c r="T35" s="121" t="s">
        <v>327</v>
      </c>
      <c r="U35" s="121" t="s">
        <v>327</v>
      </c>
      <c r="V35" s="121" t="s">
        <v>327</v>
      </c>
      <c r="W35" s="121"/>
      <c r="X35" s="98" t="s">
        <v>327</v>
      </c>
      <c r="Y35" s="98" t="s">
        <v>327</v>
      </c>
    </row>
    <row r="36" spans="1:26" s="53" customFormat="1" ht="16.5" customHeight="1" x14ac:dyDescent="0.15">
      <c r="A36" s="122"/>
      <c r="B36" s="122"/>
      <c r="C36" s="121"/>
      <c r="D36" s="121" t="s">
        <v>327</v>
      </c>
      <c r="E36" s="121" t="s">
        <v>327</v>
      </c>
      <c r="F36" s="121" t="s">
        <v>327</v>
      </c>
      <c r="G36" s="362">
        <v>741</v>
      </c>
      <c r="H36" s="350">
        <v>706</v>
      </c>
      <c r="I36" s="473">
        <v>687</v>
      </c>
      <c r="J36" s="471">
        <v>672</v>
      </c>
      <c r="K36" s="481">
        <v>668</v>
      </c>
      <c r="L36" s="473">
        <v>666</v>
      </c>
      <c r="M36" s="473">
        <v>666</v>
      </c>
      <c r="N36" s="471">
        <v>653</v>
      </c>
      <c r="O36" s="471">
        <v>528</v>
      </c>
      <c r="P36" s="948"/>
      <c r="Q36" s="466">
        <v>693</v>
      </c>
      <c r="R36" s="466">
        <v>789</v>
      </c>
      <c r="S36" s="123">
        <v>875</v>
      </c>
      <c r="T36" s="121" t="s">
        <v>327</v>
      </c>
      <c r="U36" s="121" t="s">
        <v>327</v>
      </c>
      <c r="V36" s="121" t="s">
        <v>327</v>
      </c>
      <c r="W36" s="121"/>
      <c r="X36" s="98"/>
      <c r="Y36" s="98" t="s">
        <v>327</v>
      </c>
    </row>
    <row r="37" spans="1:26" s="52" customFormat="1" ht="27.75" customHeight="1" x14ac:dyDescent="0.15">
      <c r="A37" s="122"/>
      <c r="B37" s="122"/>
      <c r="C37" s="121"/>
      <c r="D37" s="121" t="s">
        <v>327</v>
      </c>
      <c r="E37" s="121" t="s">
        <v>327</v>
      </c>
      <c r="F37" s="121" t="s">
        <v>327</v>
      </c>
      <c r="G37" s="121" t="s">
        <v>327</v>
      </c>
      <c r="H37" s="121" t="s">
        <v>327</v>
      </c>
      <c r="I37" s="467" t="s">
        <v>327</v>
      </c>
      <c r="J37" s="467" t="s">
        <v>327</v>
      </c>
      <c r="K37" s="477" t="s">
        <v>337</v>
      </c>
      <c r="L37" s="466" t="s">
        <v>424</v>
      </c>
      <c r="M37" s="466" t="s">
        <v>409</v>
      </c>
      <c r="N37" s="468" t="s">
        <v>381</v>
      </c>
      <c r="O37" s="472" t="s">
        <v>363</v>
      </c>
      <c r="P37" s="947">
        <v>26</v>
      </c>
      <c r="Q37" s="469" t="s">
        <v>354</v>
      </c>
      <c r="R37" s="479" t="s">
        <v>355</v>
      </c>
      <c r="S37" s="319" t="s">
        <v>344</v>
      </c>
      <c r="T37" s="126" t="s">
        <v>345</v>
      </c>
      <c r="U37" s="121" t="s">
        <v>327</v>
      </c>
      <c r="V37" s="121" t="s">
        <v>327</v>
      </c>
      <c r="W37" s="122"/>
      <c r="X37" s="98" t="s">
        <v>327</v>
      </c>
      <c r="Y37" s="98" t="s">
        <v>327</v>
      </c>
    </row>
    <row r="38" spans="1:26" s="53" customFormat="1" ht="16.5" customHeight="1" x14ac:dyDescent="0.15">
      <c r="A38" s="122"/>
      <c r="B38" s="122"/>
      <c r="C38" s="121"/>
      <c r="D38" s="121" t="s">
        <v>327</v>
      </c>
      <c r="E38" s="121" t="s">
        <v>327</v>
      </c>
      <c r="F38" s="121" t="s">
        <v>327</v>
      </c>
      <c r="G38" s="121" t="s">
        <v>327</v>
      </c>
      <c r="H38" s="121" t="s">
        <v>327</v>
      </c>
      <c r="I38" s="467" t="s">
        <v>327</v>
      </c>
      <c r="J38" s="467" t="s">
        <v>327</v>
      </c>
      <c r="K38" s="481">
        <v>734</v>
      </c>
      <c r="L38" s="473">
        <v>659</v>
      </c>
      <c r="M38" s="473">
        <v>639</v>
      </c>
      <c r="N38" s="471">
        <v>631</v>
      </c>
      <c r="O38" s="471">
        <v>603</v>
      </c>
      <c r="P38" s="948"/>
      <c r="Q38" s="473">
        <v>689</v>
      </c>
      <c r="R38" s="473">
        <v>778</v>
      </c>
      <c r="S38" s="350">
        <v>779</v>
      </c>
      <c r="T38" s="430">
        <v>788</v>
      </c>
      <c r="U38" s="121" t="s">
        <v>327</v>
      </c>
      <c r="V38" s="121" t="s">
        <v>327</v>
      </c>
      <c r="W38" s="122"/>
      <c r="X38" s="98" t="s">
        <v>327</v>
      </c>
      <c r="Y38" s="98" t="s">
        <v>327</v>
      </c>
    </row>
    <row r="39" spans="1:26" s="52" customFormat="1" ht="27.75" customHeight="1" x14ac:dyDescent="0.15">
      <c r="A39" s="122"/>
      <c r="B39" s="122"/>
      <c r="C39" s="121"/>
      <c r="D39" s="121" t="s">
        <v>327</v>
      </c>
      <c r="E39" s="121" t="s">
        <v>327</v>
      </c>
      <c r="F39" s="121" t="s">
        <v>327</v>
      </c>
      <c r="G39" s="121" t="s">
        <v>327</v>
      </c>
      <c r="H39" s="121" t="s">
        <v>327</v>
      </c>
      <c r="I39" s="467" t="s">
        <v>327</v>
      </c>
      <c r="J39" s="467" t="s">
        <v>327</v>
      </c>
      <c r="K39" s="469" t="s">
        <v>595</v>
      </c>
      <c r="L39" s="480" t="s">
        <v>378</v>
      </c>
      <c r="M39" s="469" t="s">
        <v>557</v>
      </c>
      <c r="N39" s="472" t="s">
        <v>471</v>
      </c>
      <c r="O39" s="472" t="s">
        <v>420</v>
      </c>
      <c r="P39" s="955">
        <v>25</v>
      </c>
      <c r="Q39" s="469" t="s">
        <v>352</v>
      </c>
      <c r="R39" s="482" t="s">
        <v>327</v>
      </c>
      <c r="S39" s="121" t="s">
        <v>327</v>
      </c>
      <c r="T39" s="121" t="s">
        <v>327</v>
      </c>
      <c r="U39" s="121" t="s">
        <v>327</v>
      </c>
      <c r="V39" s="121" t="s">
        <v>327</v>
      </c>
      <c r="W39" s="122"/>
      <c r="X39" s="98" t="s">
        <v>327</v>
      </c>
      <c r="Y39" s="98" t="s">
        <v>327</v>
      </c>
    </row>
    <row r="40" spans="1:26" s="53" customFormat="1" ht="16.5" customHeight="1" x14ac:dyDescent="0.15">
      <c r="A40" s="122"/>
      <c r="B40" s="122"/>
      <c r="C40" s="121"/>
      <c r="D40" s="121" t="s">
        <v>327</v>
      </c>
      <c r="E40" s="121" t="s">
        <v>327</v>
      </c>
      <c r="F40" s="121" t="s">
        <v>327</v>
      </c>
      <c r="G40" s="121" t="s">
        <v>327</v>
      </c>
      <c r="H40" s="121" t="s">
        <v>327</v>
      </c>
      <c r="I40" s="467" t="s">
        <v>327</v>
      </c>
      <c r="J40" s="467" t="s">
        <v>327</v>
      </c>
      <c r="K40" s="473">
        <v>646</v>
      </c>
      <c r="L40" s="477">
        <v>627</v>
      </c>
      <c r="M40" s="466">
        <v>608</v>
      </c>
      <c r="N40" s="468">
        <v>569</v>
      </c>
      <c r="O40" s="471">
        <v>471</v>
      </c>
      <c r="P40" s="956"/>
      <c r="Q40" s="466">
        <v>715</v>
      </c>
      <c r="R40" s="467" t="s">
        <v>327</v>
      </c>
      <c r="S40" s="121" t="s">
        <v>327</v>
      </c>
      <c r="T40" s="121" t="s">
        <v>327</v>
      </c>
      <c r="U40" s="121" t="s">
        <v>327</v>
      </c>
      <c r="V40" s="121" t="s">
        <v>327</v>
      </c>
      <c r="W40" s="122"/>
      <c r="X40" s="98" t="s">
        <v>327</v>
      </c>
      <c r="Y40" s="98" t="s">
        <v>327</v>
      </c>
    </row>
    <row r="41" spans="1:26" s="52" customFormat="1" ht="27.75" customHeight="1" x14ac:dyDescent="0.15">
      <c r="A41" s="122"/>
      <c r="B41" s="122"/>
      <c r="C41" s="121"/>
      <c r="D41" s="121" t="s">
        <v>327</v>
      </c>
      <c r="E41" s="125" t="s">
        <v>556</v>
      </c>
      <c r="F41" s="319" t="s">
        <v>352</v>
      </c>
      <c r="G41" s="331" t="s">
        <v>473</v>
      </c>
      <c r="H41" s="319" t="s">
        <v>478</v>
      </c>
      <c r="I41" s="476" t="s">
        <v>466</v>
      </c>
      <c r="J41" s="469" t="s">
        <v>468</v>
      </c>
      <c r="K41" s="472" t="s">
        <v>425</v>
      </c>
      <c r="L41" s="480" t="s">
        <v>459</v>
      </c>
      <c r="M41" s="469" t="s">
        <v>421</v>
      </c>
      <c r="N41" s="472" t="s">
        <v>469</v>
      </c>
      <c r="O41" s="472" t="s">
        <v>426</v>
      </c>
      <c r="P41" s="955">
        <v>24</v>
      </c>
      <c r="Q41" s="469" t="s">
        <v>361</v>
      </c>
      <c r="R41" s="472" t="s">
        <v>356</v>
      </c>
      <c r="S41" s="121" t="s">
        <v>327</v>
      </c>
      <c r="T41" s="121" t="s">
        <v>327</v>
      </c>
      <c r="U41" s="121" t="s">
        <v>327</v>
      </c>
      <c r="V41" s="121" t="s">
        <v>327</v>
      </c>
      <c r="W41" s="122"/>
      <c r="X41" s="98" t="s">
        <v>327</v>
      </c>
      <c r="Y41" s="98" t="s">
        <v>327</v>
      </c>
    </row>
    <row r="42" spans="1:26" s="53" customFormat="1" ht="16.5" customHeight="1" x14ac:dyDescent="0.15">
      <c r="A42" s="122"/>
      <c r="B42" s="122"/>
      <c r="C42" s="121"/>
      <c r="D42" s="121" t="s">
        <v>327</v>
      </c>
      <c r="E42" s="362">
        <v>653</v>
      </c>
      <c r="F42" s="350">
        <v>624</v>
      </c>
      <c r="G42" s="330">
        <v>617</v>
      </c>
      <c r="H42" s="350">
        <v>614</v>
      </c>
      <c r="I42" s="478">
        <v>596</v>
      </c>
      <c r="J42" s="473">
        <v>592</v>
      </c>
      <c r="K42" s="471">
        <v>582</v>
      </c>
      <c r="L42" s="481">
        <v>573</v>
      </c>
      <c r="M42" s="473">
        <v>570</v>
      </c>
      <c r="N42" s="471">
        <v>517</v>
      </c>
      <c r="O42" s="468">
        <v>517</v>
      </c>
      <c r="P42" s="956"/>
      <c r="Q42" s="466">
        <v>637</v>
      </c>
      <c r="R42" s="468">
        <v>736</v>
      </c>
      <c r="S42" s="121" t="s">
        <v>327</v>
      </c>
      <c r="T42" s="121" t="s">
        <v>327</v>
      </c>
      <c r="U42" s="121" t="s">
        <v>327</v>
      </c>
      <c r="V42" s="121" t="s">
        <v>327</v>
      </c>
      <c r="W42" s="122"/>
      <c r="X42" s="98" t="s">
        <v>327</v>
      </c>
      <c r="Y42" s="98" t="s">
        <v>327</v>
      </c>
    </row>
    <row r="43" spans="1:26" s="52" customFormat="1" ht="27.75" customHeight="1" x14ac:dyDescent="0.15">
      <c r="A43" s="122"/>
      <c r="B43" s="122"/>
      <c r="C43" s="121"/>
      <c r="D43" s="121"/>
      <c r="E43" s="121" t="s">
        <v>327</v>
      </c>
      <c r="F43" s="121" t="s">
        <v>327</v>
      </c>
      <c r="G43" s="121" t="s">
        <v>327</v>
      </c>
      <c r="H43" s="121" t="s">
        <v>327</v>
      </c>
      <c r="I43" s="480" t="s">
        <v>413</v>
      </c>
      <c r="J43" s="469" t="s">
        <v>338</v>
      </c>
      <c r="K43" s="476" t="s">
        <v>427</v>
      </c>
      <c r="L43" s="469" t="s">
        <v>376</v>
      </c>
      <c r="M43" s="476" t="s">
        <v>467</v>
      </c>
      <c r="N43" s="469" t="s">
        <v>332</v>
      </c>
      <c r="O43" s="472" t="s">
        <v>358</v>
      </c>
      <c r="P43" s="955">
        <v>23</v>
      </c>
      <c r="Q43" s="469" t="s">
        <v>353</v>
      </c>
      <c r="R43" s="469" t="s">
        <v>375</v>
      </c>
      <c r="S43" s="331" t="s">
        <v>360</v>
      </c>
      <c r="T43" s="319" t="s">
        <v>370</v>
      </c>
      <c r="U43" s="126" t="s">
        <v>362</v>
      </c>
      <c r="V43" s="121" t="s">
        <v>327</v>
      </c>
      <c r="W43" s="122"/>
      <c r="X43" s="98" t="s">
        <v>327</v>
      </c>
      <c r="Y43" s="98" t="s">
        <v>327</v>
      </c>
    </row>
    <row r="44" spans="1:26" s="53" customFormat="1" ht="16.5" customHeight="1" x14ac:dyDescent="0.15">
      <c r="A44" s="122"/>
      <c r="B44" s="122"/>
      <c r="C44" s="121"/>
      <c r="D44" s="121"/>
      <c r="E44" s="121" t="s">
        <v>327</v>
      </c>
      <c r="F44" s="121" t="s">
        <v>327</v>
      </c>
      <c r="G44" s="121" t="s">
        <v>327</v>
      </c>
      <c r="H44" s="121" t="s">
        <v>327</v>
      </c>
      <c r="I44" s="481">
        <v>637</v>
      </c>
      <c r="J44" s="473">
        <v>624</v>
      </c>
      <c r="K44" s="478">
        <v>591</v>
      </c>
      <c r="L44" s="473">
        <v>563</v>
      </c>
      <c r="M44" s="478">
        <v>557</v>
      </c>
      <c r="N44" s="473">
        <v>557</v>
      </c>
      <c r="O44" s="471">
        <v>550</v>
      </c>
      <c r="P44" s="956"/>
      <c r="Q44" s="473">
        <v>514</v>
      </c>
      <c r="R44" s="473">
        <v>609</v>
      </c>
      <c r="S44" s="330">
        <v>622</v>
      </c>
      <c r="T44" s="350">
        <v>641</v>
      </c>
      <c r="U44" s="430">
        <v>715</v>
      </c>
      <c r="V44" s="121" t="s">
        <v>327</v>
      </c>
      <c r="W44" s="122"/>
      <c r="X44" s="98" t="s">
        <v>327</v>
      </c>
      <c r="Y44" s="98" t="s">
        <v>327</v>
      </c>
    </row>
    <row r="45" spans="1:26" s="52" customFormat="1" ht="27.75" customHeight="1" x14ac:dyDescent="0.15">
      <c r="A45" s="122"/>
      <c r="B45" s="121"/>
      <c r="C45" s="121"/>
      <c r="D45" s="121"/>
      <c r="E45" s="121" t="s">
        <v>327</v>
      </c>
      <c r="F45" s="121" t="s">
        <v>327</v>
      </c>
      <c r="G45" s="121" t="s">
        <v>327</v>
      </c>
      <c r="H45" s="121" t="s">
        <v>327</v>
      </c>
      <c r="I45" s="477" t="s">
        <v>386</v>
      </c>
      <c r="J45" s="466" t="s">
        <v>477</v>
      </c>
      <c r="K45" s="467" t="s">
        <v>366</v>
      </c>
      <c r="L45" s="466" t="s">
        <v>475</v>
      </c>
      <c r="M45" s="467" t="s">
        <v>422</v>
      </c>
      <c r="N45" s="466" t="s">
        <v>369</v>
      </c>
      <c r="O45" s="472" t="s">
        <v>474</v>
      </c>
      <c r="P45" s="955">
        <v>22</v>
      </c>
      <c r="Q45" s="466" t="s">
        <v>357</v>
      </c>
      <c r="R45" s="466" t="s">
        <v>364</v>
      </c>
      <c r="S45" s="125" t="s">
        <v>366</v>
      </c>
      <c r="T45" s="319" t="s">
        <v>350</v>
      </c>
      <c r="U45" s="319" t="s">
        <v>369</v>
      </c>
      <c r="V45" s="332" t="s">
        <v>580</v>
      </c>
      <c r="W45" s="122"/>
      <c r="X45" s="98" t="s">
        <v>327</v>
      </c>
      <c r="Y45" s="98" t="s">
        <v>327</v>
      </c>
    </row>
    <row r="46" spans="1:26" s="53" customFormat="1" ht="16.5" customHeight="1" x14ac:dyDescent="0.15">
      <c r="A46" s="122"/>
      <c r="B46" s="121"/>
      <c r="C46" s="121"/>
      <c r="D46" s="121"/>
      <c r="E46" s="121" t="s">
        <v>327</v>
      </c>
      <c r="F46" s="121" t="s">
        <v>327</v>
      </c>
      <c r="G46" s="121" t="s">
        <v>327</v>
      </c>
      <c r="H46" s="121" t="s">
        <v>327</v>
      </c>
      <c r="I46" s="481">
        <v>612</v>
      </c>
      <c r="J46" s="473">
        <v>581</v>
      </c>
      <c r="K46" s="478">
        <v>567</v>
      </c>
      <c r="L46" s="473">
        <v>552</v>
      </c>
      <c r="M46" s="478">
        <v>540</v>
      </c>
      <c r="N46" s="473">
        <v>509</v>
      </c>
      <c r="O46" s="471">
        <v>483</v>
      </c>
      <c r="P46" s="956"/>
      <c r="Q46" s="473">
        <v>470</v>
      </c>
      <c r="R46" s="473">
        <v>545</v>
      </c>
      <c r="S46" s="362">
        <v>554</v>
      </c>
      <c r="T46" s="350">
        <v>561</v>
      </c>
      <c r="U46" s="350">
        <v>566</v>
      </c>
      <c r="V46" s="350">
        <v>595</v>
      </c>
      <c r="W46" s="122"/>
      <c r="X46" s="98" t="s">
        <v>327</v>
      </c>
      <c r="Y46" s="98" t="s">
        <v>327</v>
      </c>
    </row>
    <row r="47" spans="1:26" s="52" customFormat="1" ht="27.75" customHeight="1" x14ac:dyDescent="0.15">
      <c r="A47" s="122"/>
      <c r="B47" s="122"/>
      <c r="C47" s="121"/>
      <c r="D47" s="121" t="s">
        <v>327</v>
      </c>
      <c r="E47" s="121" t="s">
        <v>327</v>
      </c>
      <c r="F47" s="121" t="s">
        <v>327</v>
      </c>
      <c r="G47" s="121" t="s">
        <v>327</v>
      </c>
      <c r="H47" s="121" t="s">
        <v>327</v>
      </c>
      <c r="I47" s="467" t="s">
        <v>327</v>
      </c>
      <c r="J47" s="487" t="s">
        <v>581</v>
      </c>
      <c r="K47" s="467" t="s">
        <v>441</v>
      </c>
      <c r="L47" s="466" t="s">
        <v>430</v>
      </c>
      <c r="M47" s="467" t="s">
        <v>476</v>
      </c>
      <c r="N47" s="466" t="s">
        <v>343</v>
      </c>
      <c r="O47" s="472" t="s">
        <v>483</v>
      </c>
      <c r="P47" s="955">
        <v>21</v>
      </c>
      <c r="Q47" s="477" t="s">
        <v>327</v>
      </c>
      <c r="R47" s="467" t="s">
        <v>327</v>
      </c>
      <c r="S47" s="445" t="s">
        <v>327</v>
      </c>
      <c r="T47" s="121" t="s">
        <v>327</v>
      </c>
      <c r="U47" s="333" t="s">
        <v>327</v>
      </c>
      <c r="V47" s="121" t="s">
        <v>327</v>
      </c>
      <c r="W47" s="122"/>
      <c r="X47" s="98" t="s">
        <v>327</v>
      </c>
      <c r="Y47" s="98" t="s">
        <v>327</v>
      </c>
      <c r="Z47" s="49"/>
    </row>
    <row r="48" spans="1:26" s="53" customFormat="1" ht="16.5" customHeight="1" x14ac:dyDescent="0.15">
      <c r="A48" s="122"/>
      <c r="B48" s="122"/>
      <c r="C48" s="121"/>
      <c r="D48" s="121" t="s">
        <v>327</v>
      </c>
      <c r="E48" s="121" t="s">
        <v>327</v>
      </c>
      <c r="F48" s="121" t="s">
        <v>327</v>
      </c>
      <c r="G48" s="121" t="s">
        <v>327</v>
      </c>
      <c r="H48" s="121" t="s">
        <v>327</v>
      </c>
      <c r="I48" s="467" t="s">
        <v>327</v>
      </c>
      <c r="J48" s="473">
        <v>528</v>
      </c>
      <c r="K48" s="478">
        <v>511</v>
      </c>
      <c r="L48" s="473">
        <v>500</v>
      </c>
      <c r="M48" s="478">
        <v>499</v>
      </c>
      <c r="N48" s="473">
        <v>497</v>
      </c>
      <c r="O48" s="471">
        <v>448</v>
      </c>
      <c r="P48" s="956"/>
      <c r="Q48" s="477" t="s">
        <v>327</v>
      </c>
      <c r="R48" s="467" t="s">
        <v>327</v>
      </c>
      <c r="S48" s="121" t="s">
        <v>327</v>
      </c>
      <c r="T48" s="121" t="s">
        <v>327</v>
      </c>
      <c r="U48" s="121" t="s">
        <v>327</v>
      </c>
      <c r="V48" s="121" t="s">
        <v>327</v>
      </c>
      <c r="W48" s="122"/>
      <c r="X48" s="98" t="s">
        <v>327</v>
      </c>
      <c r="Y48" s="98" t="s">
        <v>327</v>
      </c>
      <c r="Z48" s="51"/>
    </row>
    <row r="49" spans="1:25" s="52" customFormat="1" ht="27.75" customHeight="1" x14ac:dyDescent="0.15">
      <c r="A49" s="122"/>
      <c r="B49" s="122"/>
      <c r="C49" s="121"/>
      <c r="D49" s="121" t="s">
        <v>327</v>
      </c>
      <c r="E49" s="121" t="s">
        <v>327</v>
      </c>
      <c r="F49" s="121" t="s">
        <v>327</v>
      </c>
      <c r="G49" s="121" t="s">
        <v>327</v>
      </c>
      <c r="H49" s="121" t="s">
        <v>327</v>
      </c>
      <c r="I49" s="467" t="s">
        <v>327</v>
      </c>
      <c r="J49" s="466" t="s">
        <v>479</v>
      </c>
      <c r="K49" s="467" t="s">
        <v>347</v>
      </c>
      <c r="L49" s="466" t="s">
        <v>350</v>
      </c>
      <c r="M49" s="467" t="s">
        <v>485</v>
      </c>
      <c r="N49" s="466" t="s">
        <v>384</v>
      </c>
      <c r="O49" s="472" t="s">
        <v>470</v>
      </c>
      <c r="P49" s="955">
        <v>20</v>
      </c>
      <c r="Q49" s="469" t="s">
        <v>367</v>
      </c>
      <c r="R49" s="469" t="s">
        <v>359</v>
      </c>
      <c r="S49" s="126" t="s">
        <v>373</v>
      </c>
      <c r="T49" s="121" t="s">
        <v>327</v>
      </c>
      <c r="U49" s="121" t="s">
        <v>327</v>
      </c>
      <c r="V49" s="445" t="s">
        <v>327</v>
      </c>
      <c r="W49" s="121"/>
      <c r="X49" s="98" t="s">
        <v>327</v>
      </c>
      <c r="Y49" s="98" t="s">
        <v>327</v>
      </c>
    </row>
    <row r="50" spans="1:25" s="53" customFormat="1" ht="16.5" customHeight="1" x14ac:dyDescent="0.15">
      <c r="A50" s="122"/>
      <c r="B50" s="122"/>
      <c r="C50" s="121"/>
      <c r="D50" s="121" t="s">
        <v>327</v>
      </c>
      <c r="E50" s="121" t="s">
        <v>327</v>
      </c>
      <c r="F50" s="121" t="s">
        <v>327</v>
      </c>
      <c r="G50" s="121" t="s">
        <v>327</v>
      </c>
      <c r="H50" s="121" t="s">
        <v>327</v>
      </c>
      <c r="I50" s="467" t="s">
        <v>327</v>
      </c>
      <c r="J50" s="466">
        <v>540</v>
      </c>
      <c r="K50" s="467">
        <v>497</v>
      </c>
      <c r="L50" s="466">
        <v>449</v>
      </c>
      <c r="M50" s="467">
        <v>447</v>
      </c>
      <c r="N50" s="466">
        <v>442</v>
      </c>
      <c r="O50" s="468">
        <v>428</v>
      </c>
      <c r="P50" s="956"/>
      <c r="Q50" s="473">
        <v>546</v>
      </c>
      <c r="R50" s="473">
        <v>547</v>
      </c>
      <c r="S50" s="430">
        <v>585</v>
      </c>
      <c r="T50" s="121" t="s">
        <v>327</v>
      </c>
      <c r="U50" s="121" t="s">
        <v>327</v>
      </c>
      <c r="V50" s="121" t="s">
        <v>327</v>
      </c>
      <c r="W50" s="121"/>
      <c r="X50" s="98" t="s">
        <v>327</v>
      </c>
      <c r="Y50" s="98" t="s">
        <v>327</v>
      </c>
    </row>
    <row r="51" spans="1:25" s="52" customFormat="1" ht="27.75" customHeight="1" x14ac:dyDescent="0.15">
      <c r="A51" s="122"/>
      <c r="B51" s="122"/>
      <c r="C51" s="121" t="s">
        <v>327</v>
      </c>
      <c r="D51" s="121" t="s">
        <v>327</v>
      </c>
      <c r="E51" s="121" t="s">
        <v>327</v>
      </c>
      <c r="F51" s="121" t="s">
        <v>327</v>
      </c>
      <c r="G51" s="121" t="s">
        <v>327</v>
      </c>
      <c r="H51" s="121" t="s">
        <v>327</v>
      </c>
      <c r="I51" s="480" t="s">
        <v>389</v>
      </c>
      <c r="J51" s="469" t="s">
        <v>472</v>
      </c>
      <c r="K51" s="476" t="s">
        <v>433</v>
      </c>
      <c r="L51" s="469" t="s">
        <v>428</v>
      </c>
      <c r="M51" s="476" t="s">
        <v>346</v>
      </c>
      <c r="N51" s="469" t="s">
        <v>484</v>
      </c>
      <c r="O51" s="472" t="s">
        <v>435</v>
      </c>
      <c r="P51" s="947">
        <v>19</v>
      </c>
      <c r="Q51" s="466" t="s">
        <v>374</v>
      </c>
      <c r="R51" s="466" t="s">
        <v>371</v>
      </c>
      <c r="S51" s="121" t="s">
        <v>327</v>
      </c>
      <c r="T51" s="121" t="s">
        <v>327</v>
      </c>
      <c r="U51" s="121" t="s">
        <v>327</v>
      </c>
      <c r="V51" s="121" t="s">
        <v>327</v>
      </c>
      <c r="W51" s="122"/>
      <c r="X51" s="98" t="s">
        <v>327</v>
      </c>
      <c r="Y51" s="98" t="s">
        <v>327</v>
      </c>
    </row>
    <row r="52" spans="1:25" s="53" customFormat="1" ht="16.5" customHeight="1" x14ac:dyDescent="0.15">
      <c r="A52" s="122"/>
      <c r="B52" s="122"/>
      <c r="C52" s="121"/>
      <c r="D52" s="121" t="s">
        <v>327</v>
      </c>
      <c r="E52" s="121" t="s">
        <v>327</v>
      </c>
      <c r="F52" s="121" t="s">
        <v>327</v>
      </c>
      <c r="G52" s="121" t="s">
        <v>327</v>
      </c>
      <c r="H52" s="121" t="s">
        <v>327</v>
      </c>
      <c r="I52" s="481">
        <v>507</v>
      </c>
      <c r="J52" s="473">
        <v>467</v>
      </c>
      <c r="K52" s="478">
        <v>463</v>
      </c>
      <c r="L52" s="473">
        <v>440</v>
      </c>
      <c r="M52" s="478">
        <v>438</v>
      </c>
      <c r="N52" s="473">
        <v>414</v>
      </c>
      <c r="O52" s="471">
        <v>381</v>
      </c>
      <c r="P52" s="948"/>
      <c r="Q52" s="466">
        <v>500</v>
      </c>
      <c r="R52" s="466">
        <v>530</v>
      </c>
      <c r="S52" s="121" t="s">
        <v>327</v>
      </c>
      <c r="T52" s="121" t="s">
        <v>327</v>
      </c>
      <c r="U52" s="121" t="s">
        <v>327</v>
      </c>
      <c r="V52" s="121" t="s">
        <v>327</v>
      </c>
      <c r="W52" s="122"/>
      <c r="X52" s="98" t="s">
        <v>327</v>
      </c>
      <c r="Y52" s="98" t="s">
        <v>327</v>
      </c>
    </row>
    <row r="53" spans="1:25" s="52" customFormat="1" ht="27.75" customHeight="1" x14ac:dyDescent="0.15">
      <c r="A53" s="122"/>
      <c r="B53" s="122"/>
      <c r="C53" s="121"/>
      <c r="D53" s="121" t="s">
        <v>327</v>
      </c>
      <c r="E53" s="121" t="s">
        <v>327</v>
      </c>
      <c r="F53" s="121" t="s">
        <v>327</v>
      </c>
      <c r="G53" s="121" t="s">
        <v>327</v>
      </c>
      <c r="H53" s="121" t="s">
        <v>327</v>
      </c>
      <c r="I53" s="467" t="s">
        <v>327</v>
      </c>
      <c r="J53" s="466" t="s">
        <v>380</v>
      </c>
      <c r="K53" s="483" t="s">
        <v>438</v>
      </c>
      <c r="L53" s="469" t="s">
        <v>482</v>
      </c>
      <c r="M53" s="472" t="s">
        <v>431</v>
      </c>
      <c r="N53" s="466" t="s">
        <v>434</v>
      </c>
      <c r="O53" s="472" t="s">
        <v>432</v>
      </c>
      <c r="P53" s="947">
        <v>18</v>
      </c>
      <c r="Q53" s="469" t="s">
        <v>383</v>
      </c>
      <c r="R53" s="469" t="s">
        <v>376</v>
      </c>
      <c r="S53" s="331" t="s">
        <v>377</v>
      </c>
      <c r="T53" s="319" t="s">
        <v>372</v>
      </c>
      <c r="U53" s="126" t="s">
        <v>358</v>
      </c>
      <c r="V53" s="121" t="s">
        <v>327</v>
      </c>
      <c r="W53" s="122"/>
      <c r="X53" s="98" t="s">
        <v>327</v>
      </c>
      <c r="Y53" s="98" t="s">
        <v>327</v>
      </c>
    </row>
    <row r="54" spans="1:25" s="53" customFormat="1" ht="16.5" customHeight="1" x14ac:dyDescent="0.15">
      <c r="A54" s="122"/>
      <c r="B54" s="122"/>
      <c r="C54" s="121"/>
      <c r="D54" s="121" t="s">
        <v>327</v>
      </c>
      <c r="E54" s="121" t="s">
        <v>327</v>
      </c>
      <c r="F54" s="121" t="s">
        <v>327</v>
      </c>
      <c r="G54" s="121" t="s">
        <v>327</v>
      </c>
      <c r="H54" s="121" t="s">
        <v>327</v>
      </c>
      <c r="I54" s="467" t="s">
        <v>327</v>
      </c>
      <c r="J54" s="473">
        <v>436</v>
      </c>
      <c r="K54" s="481">
        <v>389</v>
      </c>
      <c r="L54" s="473">
        <v>386</v>
      </c>
      <c r="M54" s="471">
        <v>375</v>
      </c>
      <c r="N54" s="473">
        <v>371</v>
      </c>
      <c r="O54" s="471">
        <v>345</v>
      </c>
      <c r="P54" s="948"/>
      <c r="Q54" s="473">
        <v>384</v>
      </c>
      <c r="R54" s="473">
        <v>474</v>
      </c>
      <c r="S54" s="330">
        <v>476</v>
      </c>
      <c r="T54" s="350">
        <v>507</v>
      </c>
      <c r="U54" s="430">
        <v>527</v>
      </c>
      <c r="V54" s="121" t="s">
        <v>327</v>
      </c>
      <c r="W54" s="122"/>
      <c r="X54" s="98" t="s">
        <v>327</v>
      </c>
      <c r="Y54" s="98" t="s">
        <v>327</v>
      </c>
    </row>
    <row r="55" spans="1:25" s="52" customFormat="1" ht="27.75" customHeight="1" x14ac:dyDescent="0.15">
      <c r="A55" s="122"/>
      <c r="B55" s="122"/>
      <c r="C55" s="121"/>
      <c r="D55" s="121" t="s">
        <v>327</v>
      </c>
      <c r="E55" s="121" t="s">
        <v>327</v>
      </c>
      <c r="F55" s="121" t="s">
        <v>327</v>
      </c>
      <c r="G55" s="121" t="s">
        <v>327</v>
      </c>
      <c r="H55" s="121" t="s">
        <v>327</v>
      </c>
      <c r="I55" s="467" t="s">
        <v>327</v>
      </c>
      <c r="J55" s="467" t="s">
        <v>327</v>
      </c>
      <c r="K55" s="467" t="s">
        <v>327</v>
      </c>
      <c r="L55" s="467" t="s">
        <v>327</v>
      </c>
      <c r="M55" s="467" t="s">
        <v>327</v>
      </c>
      <c r="N55" s="469" t="s">
        <v>481</v>
      </c>
      <c r="O55" s="472" t="s">
        <v>439</v>
      </c>
      <c r="P55" s="947">
        <v>17</v>
      </c>
      <c r="Q55" s="477" t="s">
        <v>327</v>
      </c>
      <c r="R55" s="467" t="s">
        <v>327</v>
      </c>
      <c r="S55" s="121" t="s">
        <v>327</v>
      </c>
      <c r="T55" s="121" t="s">
        <v>327</v>
      </c>
      <c r="U55" s="121" t="s">
        <v>327</v>
      </c>
      <c r="V55" s="121" t="s">
        <v>327</v>
      </c>
      <c r="W55" s="122"/>
      <c r="X55" s="318" t="s">
        <v>327</v>
      </c>
      <c r="Y55" s="98" t="s">
        <v>327</v>
      </c>
    </row>
    <row r="56" spans="1:25" s="53" customFormat="1" ht="15.95" customHeight="1" x14ac:dyDescent="0.15">
      <c r="A56" s="122"/>
      <c r="B56" s="122"/>
      <c r="C56" s="121"/>
      <c r="D56" s="121" t="s">
        <v>327</v>
      </c>
      <c r="E56" s="121" t="s">
        <v>327</v>
      </c>
      <c r="F56" s="121" t="s">
        <v>327</v>
      </c>
      <c r="G56" s="121" t="s">
        <v>327</v>
      </c>
      <c r="H56" s="121" t="s">
        <v>327</v>
      </c>
      <c r="I56" s="467" t="s">
        <v>327</v>
      </c>
      <c r="J56" s="467" t="s">
        <v>327</v>
      </c>
      <c r="K56" s="467" t="s">
        <v>327</v>
      </c>
      <c r="L56" s="467" t="s">
        <v>327</v>
      </c>
      <c r="M56" s="467" t="s">
        <v>327</v>
      </c>
      <c r="N56" s="466">
        <v>429</v>
      </c>
      <c r="O56" s="468">
        <v>358</v>
      </c>
      <c r="P56" s="948"/>
      <c r="Q56" s="477" t="s">
        <v>327</v>
      </c>
      <c r="R56" s="467" t="s">
        <v>327</v>
      </c>
      <c r="S56" s="121" t="s">
        <v>327</v>
      </c>
      <c r="T56" s="121" t="s">
        <v>327</v>
      </c>
      <c r="U56" s="121" t="s">
        <v>327</v>
      </c>
      <c r="V56" s="121" t="s">
        <v>327</v>
      </c>
      <c r="W56" s="122"/>
      <c r="X56" s="104" t="s">
        <v>327</v>
      </c>
      <c r="Y56" s="98" t="s">
        <v>327</v>
      </c>
    </row>
    <row r="57" spans="1:25" s="52" customFormat="1" ht="27.75" customHeight="1" x14ac:dyDescent="0.15">
      <c r="A57" s="122"/>
      <c r="B57" s="122"/>
      <c r="C57" s="121"/>
      <c r="D57" s="121" t="s">
        <v>327</v>
      </c>
      <c r="E57" s="121" t="s">
        <v>327</v>
      </c>
      <c r="F57" s="121" t="s">
        <v>327</v>
      </c>
      <c r="G57" s="121" t="s">
        <v>327</v>
      </c>
      <c r="H57" s="121" t="s">
        <v>327</v>
      </c>
      <c r="I57" s="467" t="s">
        <v>327</v>
      </c>
      <c r="J57" s="467" t="s">
        <v>327</v>
      </c>
      <c r="K57" s="482" t="s">
        <v>327</v>
      </c>
      <c r="L57" s="469" t="s">
        <v>550</v>
      </c>
      <c r="M57" s="476" t="s">
        <v>437</v>
      </c>
      <c r="N57" s="469" t="s">
        <v>429</v>
      </c>
      <c r="O57" s="472" t="s">
        <v>442</v>
      </c>
      <c r="P57" s="947">
        <v>16</v>
      </c>
      <c r="Q57" s="469" t="s">
        <v>379</v>
      </c>
      <c r="R57" s="469" t="s">
        <v>381</v>
      </c>
      <c r="S57" s="126" t="s">
        <v>380</v>
      </c>
      <c r="T57" s="121" t="s">
        <v>327</v>
      </c>
      <c r="U57" s="121" t="s">
        <v>327</v>
      </c>
      <c r="V57" s="121" t="s">
        <v>327</v>
      </c>
      <c r="W57" s="122"/>
      <c r="X57" s="98" t="s">
        <v>327</v>
      </c>
      <c r="Y57" s="104"/>
    </row>
    <row r="58" spans="1:25" s="53" customFormat="1" ht="16.5" customHeight="1" x14ac:dyDescent="0.15">
      <c r="A58" s="122"/>
      <c r="B58" s="122"/>
      <c r="C58" s="121"/>
      <c r="D58" s="121" t="s">
        <v>327</v>
      </c>
      <c r="E58" s="121" t="s">
        <v>327</v>
      </c>
      <c r="F58" s="121" t="s">
        <v>327</v>
      </c>
      <c r="G58" s="121" t="s">
        <v>327</v>
      </c>
      <c r="H58" s="121" t="s">
        <v>327</v>
      </c>
      <c r="I58" s="467" t="s">
        <v>327</v>
      </c>
      <c r="J58" s="467" t="s">
        <v>327</v>
      </c>
      <c r="K58" s="467" t="s">
        <v>327</v>
      </c>
      <c r="L58" s="473">
        <v>383</v>
      </c>
      <c r="M58" s="478">
        <v>378</v>
      </c>
      <c r="N58" s="473">
        <v>378</v>
      </c>
      <c r="O58" s="471">
        <v>297</v>
      </c>
      <c r="P58" s="948"/>
      <c r="Q58" s="473">
        <v>394</v>
      </c>
      <c r="R58" s="473">
        <v>395</v>
      </c>
      <c r="S58" s="430">
        <v>432</v>
      </c>
      <c r="T58" s="121" t="s">
        <v>327</v>
      </c>
      <c r="U58" s="121" t="s">
        <v>327</v>
      </c>
      <c r="V58" s="121" t="s">
        <v>327</v>
      </c>
      <c r="W58" s="122"/>
      <c r="X58" s="98" t="s">
        <v>327</v>
      </c>
      <c r="Y58" s="104"/>
    </row>
    <row r="59" spans="1:25" s="52" customFormat="1" ht="27.75" customHeight="1" x14ac:dyDescent="0.15">
      <c r="A59" s="122"/>
      <c r="B59" s="122"/>
      <c r="C59" s="121"/>
      <c r="D59" s="121" t="s">
        <v>327</v>
      </c>
      <c r="E59" s="121" t="s">
        <v>327</v>
      </c>
      <c r="F59" s="121" t="s">
        <v>327</v>
      </c>
      <c r="G59" s="121" t="s">
        <v>327</v>
      </c>
      <c r="H59" s="121" t="s">
        <v>327</v>
      </c>
      <c r="I59" s="467" t="s">
        <v>327</v>
      </c>
      <c r="J59" s="467" t="s">
        <v>327</v>
      </c>
      <c r="K59" s="479" t="s">
        <v>487</v>
      </c>
      <c r="L59" s="466" t="s">
        <v>486</v>
      </c>
      <c r="M59" s="468" t="s">
        <v>361</v>
      </c>
      <c r="N59" s="466" t="s">
        <v>436</v>
      </c>
      <c r="O59" s="468" t="s">
        <v>440</v>
      </c>
      <c r="P59" s="947">
        <v>15</v>
      </c>
      <c r="Q59" s="469" t="s">
        <v>382</v>
      </c>
      <c r="R59" s="467" t="s">
        <v>327</v>
      </c>
      <c r="S59" s="121" t="s">
        <v>327</v>
      </c>
      <c r="T59" s="121" t="s">
        <v>327</v>
      </c>
      <c r="U59" s="121" t="s">
        <v>327</v>
      </c>
      <c r="V59" s="121" t="s">
        <v>327</v>
      </c>
      <c r="W59" s="122"/>
      <c r="X59" s="98" t="s">
        <v>327</v>
      </c>
      <c r="Y59" s="98"/>
    </row>
    <row r="60" spans="1:25" s="53" customFormat="1" ht="16.5" customHeight="1" x14ac:dyDescent="0.15">
      <c r="A60" s="122"/>
      <c r="B60" s="122"/>
      <c r="C60" s="121"/>
      <c r="D60" s="121" t="s">
        <v>327</v>
      </c>
      <c r="E60" s="121" t="s">
        <v>327</v>
      </c>
      <c r="F60" s="121" t="s">
        <v>327</v>
      </c>
      <c r="G60" s="121" t="s">
        <v>327</v>
      </c>
      <c r="H60" s="121" t="s">
        <v>327</v>
      </c>
      <c r="I60" s="467" t="s">
        <v>327</v>
      </c>
      <c r="J60" s="467" t="s">
        <v>327</v>
      </c>
      <c r="K60" s="473">
        <v>404</v>
      </c>
      <c r="L60" s="473">
        <v>398</v>
      </c>
      <c r="M60" s="471">
        <v>377</v>
      </c>
      <c r="N60" s="473">
        <v>352</v>
      </c>
      <c r="O60" s="471">
        <v>281</v>
      </c>
      <c r="P60" s="948"/>
      <c r="Q60" s="466">
        <v>420</v>
      </c>
      <c r="R60" s="467" t="s">
        <v>327</v>
      </c>
      <c r="S60" s="121" t="s">
        <v>327</v>
      </c>
      <c r="T60" s="121" t="s">
        <v>327</v>
      </c>
      <c r="U60" s="121" t="s">
        <v>327</v>
      </c>
      <c r="V60" s="121" t="s">
        <v>327</v>
      </c>
      <c r="W60" s="122"/>
      <c r="X60" s="98" t="s">
        <v>327</v>
      </c>
      <c r="Y60" s="98"/>
    </row>
    <row r="61" spans="1:25" s="52" customFormat="1" ht="27.75" customHeight="1" x14ac:dyDescent="0.15">
      <c r="A61" s="122"/>
      <c r="B61" s="122"/>
      <c r="C61" s="121" t="s">
        <v>327</v>
      </c>
      <c r="D61" s="121" t="s">
        <v>327</v>
      </c>
      <c r="E61" s="121" t="s">
        <v>327</v>
      </c>
      <c r="F61" s="121" t="s">
        <v>327</v>
      </c>
      <c r="G61" s="121" t="s">
        <v>327</v>
      </c>
      <c r="H61" s="121" t="s">
        <v>327</v>
      </c>
      <c r="I61" s="467" t="s">
        <v>327</v>
      </c>
      <c r="J61" s="467" t="s">
        <v>327</v>
      </c>
      <c r="K61" s="467" t="s">
        <v>327</v>
      </c>
      <c r="L61" s="467" t="s">
        <v>327</v>
      </c>
      <c r="M61" s="467" t="s">
        <v>327</v>
      </c>
      <c r="N61" s="472" t="s">
        <v>327</v>
      </c>
      <c r="O61" s="472" t="s">
        <v>388</v>
      </c>
      <c r="P61" s="951">
        <v>14</v>
      </c>
      <c r="Q61" s="469" t="s">
        <v>385</v>
      </c>
      <c r="R61" s="469" t="s">
        <v>384</v>
      </c>
      <c r="S61" s="126" t="s">
        <v>378</v>
      </c>
      <c r="T61" s="121" t="s">
        <v>327</v>
      </c>
      <c r="U61" s="121" t="s">
        <v>327</v>
      </c>
      <c r="V61" s="121" t="s">
        <v>327</v>
      </c>
      <c r="W61" s="122"/>
      <c r="X61" s="98" t="s">
        <v>327</v>
      </c>
      <c r="Y61" s="98"/>
    </row>
    <row r="62" spans="1:25" s="53" customFormat="1" ht="16.5" customHeight="1" x14ac:dyDescent="0.15">
      <c r="A62" s="122"/>
      <c r="B62" s="122"/>
      <c r="C62" s="121" t="s">
        <v>327</v>
      </c>
      <c r="D62" s="121" t="s">
        <v>327</v>
      </c>
      <c r="E62" s="121" t="s">
        <v>327</v>
      </c>
      <c r="F62" s="121" t="s">
        <v>327</v>
      </c>
      <c r="G62" s="121" t="s">
        <v>327</v>
      </c>
      <c r="H62" s="121" t="s">
        <v>327</v>
      </c>
      <c r="I62" s="467" t="s">
        <v>327</v>
      </c>
      <c r="J62" s="467" t="s">
        <v>327</v>
      </c>
      <c r="K62" s="467" t="s">
        <v>327</v>
      </c>
      <c r="L62" s="467" t="s">
        <v>327</v>
      </c>
      <c r="M62" s="467" t="s">
        <v>327</v>
      </c>
      <c r="N62" s="471" t="s">
        <v>327</v>
      </c>
      <c r="O62" s="471">
        <v>244</v>
      </c>
      <c r="P62" s="948"/>
      <c r="Q62" s="473">
        <v>329</v>
      </c>
      <c r="R62" s="473">
        <v>340</v>
      </c>
      <c r="S62" s="430">
        <v>424</v>
      </c>
      <c r="T62" s="121" t="s">
        <v>327</v>
      </c>
      <c r="U62" s="121" t="s">
        <v>327</v>
      </c>
      <c r="V62" s="121" t="s">
        <v>327</v>
      </c>
      <c r="W62" s="122"/>
      <c r="X62" s="98" t="s">
        <v>327</v>
      </c>
      <c r="Y62" s="98"/>
    </row>
    <row r="63" spans="1:25" s="52" customFormat="1" ht="27.75" customHeight="1" x14ac:dyDescent="0.15">
      <c r="A63" s="122"/>
      <c r="B63" s="122"/>
      <c r="C63" s="121"/>
      <c r="D63" s="121" t="s">
        <v>327</v>
      </c>
      <c r="E63" s="121" t="s">
        <v>327</v>
      </c>
      <c r="F63" s="121" t="s">
        <v>327</v>
      </c>
      <c r="G63" s="121" t="s">
        <v>327</v>
      </c>
      <c r="H63" s="121" t="s">
        <v>327</v>
      </c>
      <c r="I63" s="467" t="s">
        <v>327</v>
      </c>
      <c r="J63" s="467" t="s">
        <v>327</v>
      </c>
      <c r="K63" s="467" t="s">
        <v>327</v>
      </c>
      <c r="L63" s="467" t="s">
        <v>327</v>
      </c>
      <c r="M63" s="467" t="s">
        <v>327</v>
      </c>
      <c r="N63" s="469" t="s">
        <v>488</v>
      </c>
      <c r="O63" s="472" t="s">
        <v>480</v>
      </c>
      <c r="P63" s="947">
        <v>13</v>
      </c>
      <c r="Q63" s="466" t="s">
        <v>388</v>
      </c>
      <c r="R63" s="469" t="s">
        <v>394</v>
      </c>
      <c r="S63" s="121" t="s">
        <v>327</v>
      </c>
      <c r="T63" s="121" t="s">
        <v>327</v>
      </c>
      <c r="U63" s="121" t="s">
        <v>327</v>
      </c>
      <c r="V63" s="121" t="s">
        <v>327</v>
      </c>
      <c r="W63" s="122"/>
      <c r="X63" s="104" t="s">
        <v>327</v>
      </c>
      <c r="Y63" s="98"/>
    </row>
    <row r="64" spans="1:25" s="53" customFormat="1" ht="16.5" customHeight="1" x14ac:dyDescent="0.15">
      <c r="A64" s="122"/>
      <c r="B64" s="122"/>
      <c r="C64" s="121"/>
      <c r="D64" s="121" t="s">
        <v>327</v>
      </c>
      <c r="E64" s="121" t="s">
        <v>327</v>
      </c>
      <c r="F64" s="121" t="s">
        <v>327</v>
      </c>
      <c r="G64" s="121" t="s">
        <v>327</v>
      </c>
      <c r="H64" s="121" t="s">
        <v>327</v>
      </c>
      <c r="I64" s="467" t="s">
        <v>327</v>
      </c>
      <c r="J64" s="467" t="s">
        <v>327</v>
      </c>
      <c r="K64" s="467" t="s">
        <v>327</v>
      </c>
      <c r="L64" s="467" t="s">
        <v>327</v>
      </c>
      <c r="M64" s="467" t="s">
        <v>327</v>
      </c>
      <c r="N64" s="473">
        <v>356</v>
      </c>
      <c r="O64" s="471">
        <v>286</v>
      </c>
      <c r="P64" s="948"/>
      <c r="Q64" s="473">
        <v>282</v>
      </c>
      <c r="R64" s="473">
        <v>351</v>
      </c>
      <c r="S64" s="121" t="s">
        <v>327</v>
      </c>
      <c r="T64" s="121" t="s">
        <v>327</v>
      </c>
      <c r="U64" s="121" t="s">
        <v>327</v>
      </c>
      <c r="V64" s="121" t="s">
        <v>327</v>
      </c>
      <c r="W64" s="122"/>
      <c r="X64" s="104" t="s">
        <v>327</v>
      </c>
      <c r="Y64" s="98"/>
    </row>
    <row r="65" spans="1:25" s="52" customFormat="1" ht="27.75" customHeight="1" x14ac:dyDescent="0.15">
      <c r="A65" s="122"/>
      <c r="B65" s="122"/>
      <c r="C65" s="121"/>
      <c r="D65" s="121" t="s">
        <v>327</v>
      </c>
      <c r="E65" s="121" t="s">
        <v>327</v>
      </c>
      <c r="F65" s="121" t="s">
        <v>327</v>
      </c>
      <c r="G65" s="121" t="s">
        <v>327</v>
      </c>
      <c r="H65" s="121" t="s">
        <v>327</v>
      </c>
      <c r="I65" s="467" t="s">
        <v>327</v>
      </c>
      <c r="J65" s="467" t="s">
        <v>327</v>
      </c>
      <c r="K65" s="467" t="s">
        <v>327</v>
      </c>
      <c r="L65" s="467" t="s">
        <v>327</v>
      </c>
      <c r="M65" s="467" t="s">
        <v>327</v>
      </c>
      <c r="N65" s="466" t="s">
        <v>393</v>
      </c>
      <c r="O65" s="472" t="s">
        <v>443</v>
      </c>
      <c r="P65" s="947">
        <v>12</v>
      </c>
      <c r="Q65" s="466" t="s">
        <v>389</v>
      </c>
      <c r="R65" s="467" t="s">
        <v>327</v>
      </c>
      <c r="S65" s="121" t="s">
        <v>327</v>
      </c>
      <c r="T65" s="121" t="s">
        <v>327</v>
      </c>
      <c r="U65" s="121" t="s">
        <v>327</v>
      </c>
      <c r="V65" s="121" t="s">
        <v>327</v>
      </c>
      <c r="W65" s="122"/>
      <c r="X65" s="98" t="s">
        <v>327</v>
      </c>
      <c r="Y65" s="98" t="s">
        <v>327</v>
      </c>
    </row>
    <row r="66" spans="1:25" s="53" customFormat="1" ht="16.5" customHeight="1" x14ac:dyDescent="0.15">
      <c r="A66" s="122"/>
      <c r="B66" s="122"/>
      <c r="C66" s="121"/>
      <c r="D66" s="121" t="s">
        <v>327</v>
      </c>
      <c r="E66" s="121" t="s">
        <v>327</v>
      </c>
      <c r="F66" s="121" t="s">
        <v>327</v>
      </c>
      <c r="G66" s="121" t="s">
        <v>327</v>
      </c>
      <c r="H66" s="121" t="s">
        <v>327</v>
      </c>
      <c r="I66" s="467" t="s">
        <v>327</v>
      </c>
      <c r="J66" s="467" t="s">
        <v>327</v>
      </c>
      <c r="K66" s="467" t="s">
        <v>327</v>
      </c>
      <c r="L66" s="467" t="s">
        <v>327</v>
      </c>
      <c r="M66" s="467" t="s">
        <v>327</v>
      </c>
      <c r="N66" s="466">
        <v>257</v>
      </c>
      <c r="O66" s="468">
        <v>223</v>
      </c>
      <c r="P66" s="948"/>
      <c r="Q66" s="466">
        <v>299</v>
      </c>
      <c r="R66" s="467" t="s">
        <v>327</v>
      </c>
      <c r="S66" s="121" t="s">
        <v>327</v>
      </c>
      <c r="T66" s="121" t="s">
        <v>327</v>
      </c>
      <c r="U66" s="121" t="s">
        <v>327</v>
      </c>
      <c r="V66" s="121" t="s">
        <v>327</v>
      </c>
      <c r="W66" s="122"/>
      <c r="X66" s="98" t="s">
        <v>327</v>
      </c>
      <c r="Y66" s="98" t="s">
        <v>327</v>
      </c>
    </row>
    <row r="67" spans="1:25" s="52" customFormat="1" ht="27.75" customHeight="1" x14ac:dyDescent="0.15">
      <c r="A67" s="122"/>
      <c r="B67" s="122"/>
      <c r="C67" s="121"/>
      <c r="D67" s="121" t="s">
        <v>327</v>
      </c>
      <c r="E67" s="121" t="s">
        <v>327</v>
      </c>
      <c r="F67" s="121" t="s">
        <v>327</v>
      </c>
      <c r="G67" s="121" t="s">
        <v>327</v>
      </c>
      <c r="H67" s="121" t="s">
        <v>327</v>
      </c>
      <c r="I67" s="467" t="s">
        <v>327</v>
      </c>
      <c r="J67" s="467" t="s">
        <v>327</v>
      </c>
      <c r="K67" s="467" t="s">
        <v>327</v>
      </c>
      <c r="L67" s="469" t="s">
        <v>397</v>
      </c>
      <c r="M67" s="476" t="s">
        <v>383</v>
      </c>
      <c r="N67" s="469" t="s">
        <v>444</v>
      </c>
      <c r="O67" s="472" t="s">
        <v>446</v>
      </c>
      <c r="P67" s="947">
        <v>11</v>
      </c>
      <c r="Q67" s="469" t="s">
        <v>390</v>
      </c>
      <c r="R67" s="467" t="s">
        <v>327</v>
      </c>
      <c r="S67" s="121" t="s">
        <v>327</v>
      </c>
      <c r="T67" s="121" t="s">
        <v>327</v>
      </c>
      <c r="U67" s="121" t="s">
        <v>327</v>
      </c>
      <c r="V67" s="121" t="s">
        <v>327</v>
      </c>
      <c r="W67" s="122"/>
      <c r="X67" s="98" t="s">
        <v>327</v>
      </c>
      <c r="Y67" s="98" t="s">
        <v>327</v>
      </c>
    </row>
    <row r="68" spans="1:25" s="53" customFormat="1" ht="16.5" customHeight="1" x14ac:dyDescent="0.15">
      <c r="A68" s="122"/>
      <c r="B68" s="122"/>
      <c r="C68" s="121"/>
      <c r="D68" s="121" t="s">
        <v>327</v>
      </c>
      <c r="E68" s="121" t="s">
        <v>327</v>
      </c>
      <c r="F68" s="121" t="s">
        <v>327</v>
      </c>
      <c r="G68" s="121" t="s">
        <v>327</v>
      </c>
      <c r="H68" s="121" t="s">
        <v>327</v>
      </c>
      <c r="I68" s="467" t="s">
        <v>327</v>
      </c>
      <c r="J68" s="467" t="s">
        <v>327</v>
      </c>
      <c r="K68" s="467" t="s">
        <v>327</v>
      </c>
      <c r="L68" s="473">
        <v>214</v>
      </c>
      <c r="M68" s="478">
        <v>206</v>
      </c>
      <c r="N68" s="473">
        <v>191</v>
      </c>
      <c r="O68" s="471">
        <v>177</v>
      </c>
      <c r="P68" s="948"/>
      <c r="Q68" s="473">
        <v>234</v>
      </c>
      <c r="R68" s="467" t="s">
        <v>327</v>
      </c>
      <c r="S68" s="121" t="s">
        <v>327</v>
      </c>
      <c r="T68" s="121" t="s">
        <v>327</v>
      </c>
      <c r="U68" s="121" t="s">
        <v>327</v>
      </c>
      <c r="V68" s="121" t="s">
        <v>327</v>
      </c>
      <c r="W68" s="122"/>
      <c r="X68" s="98" t="s">
        <v>327</v>
      </c>
      <c r="Y68" s="98" t="s">
        <v>327</v>
      </c>
    </row>
    <row r="69" spans="1:25" s="52" customFormat="1" ht="27.75" customHeight="1" x14ac:dyDescent="0.15">
      <c r="A69" s="122"/>
      <c r="B69" s="122"/>
      <c r="C69" s="121"/>
      <c r="D69" s="121" t="s">
        <v>327</v>
      </c>
      <c r="E69" s="121" t="s">
        <v>327</v>
      </c>
      <c r="F69" s="121" t="s">
        <v>327</v>
      </c>
      <c r="G69" s="121" t="s">
        <v>327</v>
      </c>
      <c r="H69" s="121" t="s">
        <v>327</v>
      </c>
      <c r="I69" s="467" t="s">
        <v>327</v>
      </c>
      <c r="J69" s="467" t="s">
        <v>327</v>
      </c>
      <c r="K69" s="467" t="s">
        <v>327</v>
      </c>
      <c r="L69" s="467" t="s">
        <v>327</v>
      </c>
      <c r="M69" s="467" t="s">
        <v>327</v>
      </c>
      <c r="N69" s="466" t="s">
        <v>448</v>
      </c>
      <c r="O69" s="468" t="s">
        <v>447</v>
      </c>
      <c r="P69" s="947">
        <v>10</v>
      </c>
      <c r="Q69" s="466" t="s">
        <v>391</v>
      </c>
      <c r="R69" s="469" t="s">
        <v>386</v>
      </c>
      <c r="S69" s="126" t="s">
        <v>387</v>
      </c>
      <c r="T69" s="121" t="s">
        <v>327</v>
      </c>
      <c r="U69" s="121" t="s">
        <v>327</v>
      </c>
      <c r="V69" s="121" t="s">
        <v>327</v>
      </c>
      <c r="W69" s="122"/>
      <c r="X69" s="98" t="s">
        <v>327</v>
      </c>
      <c r="Y69" s="98" t="s">
        <v>327</v>
      </c>
    </row>
    <row r="70" spans="1:25" s="53" customFormat="1" ht="16.5" customHeight="1" x14ac:dyDescent="0.15">
      <c r="A70" s="122"/>
      <c r="B70" s="122"/>
      <c r="C70" s="121"/>
      <c r="D70" s="121" t="s">
        <v>327</v>
      </c>
      <c r="E70" s="121" t="s">
        <v>327</v>
      </c>
      <c r="F70" s="121" t="s">
        <v>327</v>
      </c>
      <c r="G70" s="121" t="s">
        <v>327</v>
      </c>
      <c r="H70" s="121" t="s">
        <v>327</v>
      </c>
      <c r="I70" s="467" t="s">
        <v>327</v>
      </c>
      <c r="J70" s="467" t="s">
        <v>327</v>
      </c>
      <c r="K70" s="467" t="s">
        <v>327</v>
      </c>
      <c r="L70" s="467" t="s">
        <v>327</v>
      </c>
      <c r="M70" s="467" t="s">
        <v>327</v>
      </c>
      <c r="N70" s="466">
        <v>224</v>
      </c>
      <c r="O70" s="468">
        <v>107</v>
      </c>
      <c r="P70" s="948"/>
      <c r="Q70" s="473">
        <v>206</v>
      </c>
      <c r="R70" s="473">
        <v>276</v>
      </c>
      <c r="S70" s="430">
        <v>288</v>
      </c>
      <c r="T70" s="121" t="s">
        <v>327</v>
      </c>
      <c r="U70" s="121" t="s">
        <v>327</v>
      </c>
      <c r="V70" s="121" t="s">
        <v>327</v>
      </c>
      <c r="W70" s="122"/>
      <c r="X70" s="98" t="s">
        <v>327</v>
      </c>
      <c r="Y70" s="98" t="s">
        <v>327</v>
      </c>
    </row>
    <row r="71" spans="1:25" s="52" customFormat="1" ht="27.75" customHeight="1" x14ac:dyDescent="0.15">
      <c r="A71" s="122"/>
      <c r="B71" s="122"/>
      <c r="C71" s="121"/>
      <c r="D71" s="121" t="s">
        <v>327</v>
      </c>
      <c r="E71" s="121" t="s">
        <v>327</v>
      </c>
      <c r="F71" s="121" t="s">
        <v>327</v>
      </c>
      <c r="G71" s="121" t="s">
        <v>327</v>
      </c>
      <c r="H71" s="121" t="s">
        <v>327</v>
      </c>
      <c r="I71" s="467" t="s">
        <v>327</v>
      </c>
      <c r="J71" s="467" t="s">
        <v>327</v>
      </c>
      <c r="K71" s="467" t="s">
        <v>327</v>
      </c>
      <c r="L71" s="467" t="s">
        <v>327</v>
      </c>
      <c r="M71" s="467" t="s">
        <v>327</v>
      </c>
      <c r="N71" s="469" t="s">
        <v>385</v>
      </c>
      <c r="O71" s="472" t="s">
        <v>445</v>
      </c>
      <c r="P71" s="947">
        <v>9</v>
      </c>
      <c r="Q71" s="477" t="s">
        <v>327</v>
      </c>
      <c r="R71" s="467" t="s">
        <v>327</v>
      </c>
      <c r="S71" s="121" t="s">
        <v>327</v>
      </c>
      <c r="T71" s="121" t="s">
        <v>327</v>
      </c>
      <c r="U71" s="121" t="s">
        <v>327</v>
      </c>
      <c r="V71" s="121" t="s">
        <v>327</v>
      </c>
      <c r="W71" s="122"/>
      <c r="X71" s="98" t="s">
        <v>327</v>
      </c>
      <c r="Y71" s="98" t="s">
        <v>327</v>
      </c>
    </row>
    <row r="72" spans="1:25" s="53" customFormat="1" ht="16.5" customHeight="1" x14ac:dyDescent="0.15">
      <c r="A72" s="122"/>
      <c r="B72" s="122"/>
      <c r="C72" s="121"/>
      <c r="D72" s="121" t="s">
        <v>327</v>
      </c>
      <c r="E72" s="121" t="s">
        <v>327</v>
      </c>
      <c r="F72" s="121" t="s">
        <v>327</v>
      </c>
      <c r="G72" s="121" t="s">
        <v>327</v>
      </c>
      <c r="H72" s="121" t="s">
        <v>327</v>
      </c>
      <c r="I72" s="467" t="s">
        <v>327</v>
      </c>
      <c r="J72" s="467" t="s">
        <v>327</v>
      </c>
      <c r="K72" s="467" t="s">
        <v>327</v>
      </c>
      <c r="L72" s="467" t="s">
        <v>327</v>
      </c>
      <c r="M72" s="467" t="s">
        <v>327</v>
      </c>
      <c r="N72" s="473">
        <v>175</v>
      </c>
      <c r="O72" s="471">
        <v>146</v>
      </c>
      <c r="P72" s="948"/>
      <c r="Q72" s="477" t="s">
        <v>327</v>
      </c>
      <c r="R72" s="467" t="s">
        <v>327</v>
      </c>
      <c r="S72" s="121" t="s">
        <v>327</v>
      </c>
      <c r="T72" s="121" t="s">
        <v>327</v>
      </c>
      <c r="U72" s="121" t="s">
        <v>327</v>
      </c>
      <c r="V72" s="121" t="s">
        <v>327</v>
      </c>
      <c r="W72" s="122"/>
      <c r="X72" s="98" t="s">
        <v>327</v>
      </c>
      <c r="Y72" s="98" t="s">
        <v>327</v>
      </c>
    </row>
    <row r="73" spans="1:25" s="52" customFormat="1" ht="27.75" customHeight="1" x14ac:dyDescent="0.15">
      <c r="A73" s="122"/>
      <c r="B73" s="122"/>
      <c r="C73" s="121"/>
      <c r="D73" s="121" t="s">
        <v>327</v>
      </c>
      <c r="E73" s="121" t="s">
        <v>327</v>
      </c>
      <c r="F73" s="121" t="s">
        <v>327</v>
      </c>
      <c r="G73" s="121" t="s">
        <v>327</v>
      </c>
      <c r="H73" s="121" t="s">
        <v>327</v>
      </c>
      <c r="I73" s="467" t="s">
        <v>327</v>
      </c>
      <c r="J73" s="467" t="s">
        <v>327</v>
      </c>
      <c r="K73" s="467" t="s">
        <v>327</v>
      </c>
      <c r="L73" s="467" t="s">
        <v>327</v>
      </c>
      <c r="M73" s="467" t="s">
        <v>327</v>
      </c>
      <c r="N73" s="466" t="s">
        <v>365</v>
      </c>
      <c r="O73" s="472" t="s">
        <v>489</v>
      </c>
      <c r="P73" s="947">
        <v>8</v>
      </c>
      <c r="Q73" s="469" t="s">
        <v>393</v>
      </c>
      <c r="R73" s="467" t="s">
        <v>327</v>
      </c>
      <c r="S73" s="121" t="s">
        <v>327</v>
      </c>
      <c r="T73" s="121" t="s">
        <v>327</v>
      </c>
      <c r="U73" s="121" t="s">
        <v>327</v>
      </c>
      <c r="V73" s="121" t="s">
        <v>327</v>
      </c>
      <c r="W73" s="122"/>
      <c r="X73" s="98" t="s">
        <v>327</v>
      </c>
      <c r="Y73" s="98" t="s">
        <v>327</v>
      </c>
    </row>
    <row r="74" spans="1:25" s="53" customFormat="1" ht="16.5" customHeight="1" x14ac:dyDescent="0.15">
      <c r="A74" s="122"/>
      <c r="B74" s="122"/>
      <c r="C74" s="121"/>
      <c r="D74" s="121" t="s">
        <v>327</v>
      </c>
      <c r="E74" s="121" t="s">
        <v>327</v>
      </c>
      <c r="F74" s="121" t="s">
        <v>327</v>
      </c>
      <c r="G74" s="121" t="s">
        <v>327</v>
      </c>
      <c r="H74" s="121" t="s">
        <v>327</v>
      </c>
      <c r="I74" s="467" t="s">
        <v>327</v>
      </c>
      <c r="J74" s="467" t="s">
        <v>327</v>
      </c>
      <c r="K74" s="467" t="s">
        <v>327</v>
      </c>
      <c r="L74" s="467" t="s">
        <v>327</v>
      </c>
      <c r="M74" s="467" t="s">
        <v>327</v>
      </c>
      <c r="N74" s="466">
        <v>141</v>
      </c>
      <c r="O74" s="471">
        <v>82</v>
      </c>
      <c r="P74" s="948"/>
      <c r="Q74" s="466">
        <v>183</v>
      </c>
      <c r="R74" s="467" t="s">
        <v>327</v>
      </c>
      <c r="S74" s="121" t="s">
        <v>327</v>
      </c>
      <c r="T74" s="121" t="s">
        <v>327</v>
      </c>
      <c r="U74" s="121" t="s">
        <v>327</v>
      </c>
      <c r="V74" s="121" t="s">
        <v>327</v>
      </c>
      <c r="W74" s="122"/>
      <c r="X74" s="98" t="s">
        <v>327</v>
      </c>
      <c r="Y74" s="98" t="s">
        <v>327</v>
      </c>
    </row>
    <row r="75" spans="1:25" s="52" customFormat="1" ht="27.75" customHeight="1" x14ac:dyDescent="0.15">
      <c r="A75" s="122"/>
      <c r="B75" s="122"/>
      <c r="C75" s="121"/>
      <c r="D75" s="121" t="s">
        <v>327</v>
      </c>
      <c r="E75" s="121" t="s">
        <v>327</v>
      </c>
      <c r="F75" s="121" t="s">
        <v>327</v>
      </c>
      <c r="G75" s="121" t="s">
        <v>327</v>
      </c>
      <c r="H75" s="121" t="s">
        <v>327</v>
      </c>
      <c r="I75" s="467" t="s">
        <v>327</v>
      </c>
      <c r="J75" s="467" t="s">
        <v>327</v>
      </c>
      <c r="K75" s="467" t="s">
        <v>327</v>
      </c>
      <c r="L75" s="467" t="s">
        <v>327</v>
      </c>
      <c r="M75" s="480" t="s">
        <v>396</v>
      </c>
      <c r="N75" s="469" t="s">
        <v>449</v>
      </c>
      <c r="O75" s="472" t="s">
        <v>395</v>
      </c>
      <c r="P75" s="947">
        <v>7</v>
      </c>
      <c r="Q75" s="469" t="s">
        <v>392</v>
      </c>
      <c r="R75" s="467" t="s">
        <v>327</v>
      </c>
      <c r="S75" s="121" t="s">
        <v>327</v>
      </c>
      <c r="T75" s="121" t="s">
        <v>327</v>
      </c>
      <c r="U75" s="121" t="s">
        <v>327</v>
      </c>
      <c r="V75" s="121" t="s">
        <v>327</v>
      </c>
      <c r="W75" s="122"/>
      <c r="X75" s="98" t="s">
        <v>327</v>
      </c>
      <c r="Y75" s="98" t="s">
        <v>327</v>
      </c>
    </row>
    <row r="76" spans="1:25" s="53" customFormat="1" ht="16.5" customHeight="1" x14ac:dyDescent="0.15">
      <c r="A76" s="122"/>
      <c r="B76" s="122"/>
      <c r="C76" s="121"/>
      <c r="D76" s="121" t="s">
        <v>327</v>
      </c>
      <c r="E76" s="121" t="s">
        <v>327</v>
      </c>
      <c r="F76" s="121" t="s">
        <v>327</v>
      </c>
      <c r="G76" s="121" t="s">
        <v>327</v>
      </c>
      <c r="H76" s="121" t="s">
        <v>327</v>
      </c>
      <c r="I76" s="467" t="s">
        <v>327</v>
      </c>
      <c r="J76" s="467" t="s">
        <v>327</v>
      </c>
      <c r="K76" s="467" t="s">
        <v>327</v>
      </c>
      <c r="L76" s="467" t="s">
        <v>327</v>
      </c>
      <c r="M76" s="481">
        <v>114</v>
      </c>
      <c r="N76" s="473">
        <v>81</v>
      </c>
      <c r="O76" s="471">
        <v>74</v>
      </c>
      <c r="P76" s="948"/>
      <c r="Q76" s="473">
        <v>159</v>
      </c>
      <c r="R76" s="467" t="s">
        <v>327</v>
      </c>
      <c r="S76" s="121" t="s">
        <v>327</v>
      </c>
      <c r="T76" s="121" t="s">
        <v>327</v>
      </c>
      <c r="U76" s="121" t="s">
        <v>327</v>
      </c>
      <c r="V76" s="121" t="s">
        <v>327</v>
      </c>
      <c r="W76" s="122"/>
      <c r="X76" s="98" t="s">
        <v>327</v>
      </c>
      <c r="Y76" s="98" t="s">
        <v>327</v>
      </c>
    </row>
    <row r="77" spans="1:25" s="52" customFormat="1" ht="27.75" customHeight="1" x14ac:dyDescent="0.15">
      <c r="A77" s="122"/>
      <c r="B77" s="122"/>
      <c r="C77" s="121"/>
      <c r="D77" s="121" t="s">
        <v>327</v>
      </c>
      <c r="E77" s="121" t="s">
        <v>327</v>
      </c>
      <c r="F77" s="121" t="s">
        <v>327</v>
      </c>
      <c r="G77" s="121" t="s">
        <v>327</v>
      </c>
      <c r="H77" s="121" t="s">
        <v>327</v>
      </c>
      <c r="I77" s="467" t="s">
        <v>327</v>
      </c>
      <c r="J77" s="467" t="s">
        <v>327</v>
      </c>
      <c r="K77" s="467" t="s">
        <v>327</v>
      </c>
      <c r="L77" s="467" t="s">
        <v>327</v>
      </c>
      <c r="M77" s="467" t="s">
        <v>327</v>
      </c>
      <c r="N77" s="472" t="s">
        <v>327</v>
      </c>
      <c r="O77" s="472" t="s">
        <v>451</v>
      </c>
      <c r="P77" s="951">
        <v>6</v>
      </c>
      <c r="Q77" s="466" t="s">
        <v>397</v>
      </c>
      <c r="R77" s="467" t="s">
        <v>327</v>
      </c>
      <c r="S77" s="121" t="s">
        <v>327</v>
      </c>
      <c r="T77" s="121" t="s">
        <v>327</v>
      </c>
      <c r="U77" s="121" t="s">
        <v>327</v>
      </c>
      <c r="V77" s="121" t="s">
        <v>327</v>
      </c>
      <c r="W77" s="122"/>
      <c r="X77" s="98" t="s">
        <v>327</v>
      </c>
      <c r="Y77" s="98" t="s">
        <v>327</v>
      </c>
    </row>
    <row r="78" spans="1:25" s="53" customFormat="1" ht="16.5" customHeight="1" x14ac:dyDescent="0.15">
      <c r="A78" s="122"/>
      <c r="B78" s="122"/>
      <c r="C78" s="121"/>
      <c r="D78" s="121" t="s">
        <v>327</v>
      </c>
      <c r="E78" s="121" t="s">
        <v>327</v>
      </c>
      <c r="F78" s="121" t="s">
        <v>327</v>
      </c>
      <c r="G78" s="121" t="s">
        <v>327</v>
      </c>
      <c r="H78" s="121" t="s">
        <v>327</v>
      </c>
      <c r="I78" s="467" t="s">
        <v>327</v>
      </c>
      <c r="J78" s="467" t="s">
        <v>327</v>
      </c>
      <c r="K78" s="467" t="s">
        <v>327</v>
      </c>
      <c r="L78" s="467" t="s">
        <v>327</v>
      </c>
      <c r="M78" s="467" t="s">
        <v>327</v>
      </c>
      <c r="N78" s="468" t="s">
        <v>327</v>
      </c>
      <c r="O78" s="471">
        <v>15</v>
      </c>
      <c r="P78" s="948"/>
      <c r="Q78" s="473">
        <v>107</v>
      </c>
      <c r="R78" s="467" t="s">
        <v>327</v>
      </c>
      <c r="S78" s="121" t="s">
        <v>327</v>
      </c>
      <c r="T78" s="121" t="s">
        <v>327</v>
      </c>
      <c r="U78" s="121" t="s">
        <v>327</v>
      </c>
      <c r="V78" s="121" t="s">
        <v>327</v>
      </c>
      <c r="W78" s="122"/>
      <c r="X78" s="98" t="s">
        <v>327</v>
      </c>
      <c r="Y78" s="98" t="s">
        <v>327</v>
      </c>
    </row>
    <row r="79" spans="1:25" s="52" customFormat="1" ht="27.75" customHeight="1" x14ac:dyDescent="0.15">
      <c r="A79" s="122"/>
      <c r="B79" s="122"/>
      <c r="C79" s="121"/>
      <c r="D79" s="121" t="s">
        <v>327</v>
      </c>
      <c r="E79" s="121" t="s">
        <v>327</v>
      </c>
      <c r="F79" s="121" t="s">
        <v>327</v>
      </c>
      <c r="G79" s="121" t="s">
        <v>327</v>
      </c>
      <c r="H79" s="121" t="s">
        <v>327</v>
      </c>
      <c r="I79" s="467" t="s">
        <v>327</v>
      </c>
      <c r="J79" s="467" t="s">
        <v>327</v>
      </c>
      <c r="K79" s="467" t="s">
        <v>327</v>
      </c>
      <c r="L79" s="467" t="s">
        <v>327</v>
      </c>
      <c r="M79" s="467" t="s">
        <v>327</v>
      </c>
      <c r="N79" s="467" t="s">
        <v>327</v>
      </c>
      <c r="O79" s="468" t="s">
        <v>327</v>
      </c>
      <c r="P79" s="947">
        <v>5</v>
      </c>
      <c r="Q79" s="477" t="s">
        <v>327</v>
      </c>
      <c r="R79" s="467" t="s">
        <v>327</v>
      </c>
      <c r="S79" s="121" t="s">
        <v>327</v>
      </c>
      <c r="T79" s="121" t="s">
        <v>327</v>
      </c>
      <c r="U79" s="121" t="s">
        <v>327</v>
      </c>
      <c r="V79" s="121" t="s">
        <v>327</v>
      </c>
      <c r="W79" s="122"/>
      <c r="X79" s="98" t="s">
        <v>327</v>
      </c>
      <c r="Y79" s="98" t="s">
        <v>327</v>
      </c>
    </row>
    <row r="80" spans="1:25" s="53" customFormat="1" ht="16.5" customHeight="1" x14ac:dyDescent="0.15">
      <c r="A80" s="122"/>
      <c r="B80" s="122"/>
      <c r="C80" s="121"/>
      <c r="D80" s="121" t="s">
        <v>327</v>
      </c>
      <c r="E80" s="121" t="s">
        <v>327</v>
      </c>
      <c r="F80" s="121" t="s">
        <v>327</v>
      </c>
      <c r="G80" s="121" t="s">
        <v>327</v>
      </c>
      <c r="H80" s="121" t="s">
        <v>327</v>
      </c>
      <c r="I80" s="467" t="s">
        <v>327</v>
      </c>
      <c r="J80" s="467" t="s">
        <v>327</v>
      </c>
      <c r="K80" s="467" t="s">
        <v>327</v>
      </c>
      <c r="L80" s="467" t="s">
        <v>327</v>
      </c>
      <c r="M80" s="467" t="s">
        <v>327</v>
      </c>
      <c r="N80" s="467" t="s">
        <v>327</v>
      </c>
      <c r="O80" s="471" t="s">
        <v>327</v>
      </c>
      <c r="P80" s="948"/>
      <c r="Q80" s="477" t="s">
        <v>327</v>
      </c>
      <c r="R80" s="467" t="s">
        <v>327</v>
      </c>
      <c r="S80" s="121" t="s">
        <v>327</v>
      </c>
      <c r="T80" s="121" t="s">
        <v>327</v>
      </c>
      <c r="U80" s="121" t="s">
        <v>327</v>
      </c>
      <c r="V80" s="121" t="s">
        <v>327</v>
      </c>
      <c r="W80" s="122"/>
      <c r="X80" s="98" t="s">
        <v>327</v>
      </c>
      <c r="Y80" s="98" t="s">
        <v>327</v>
      </c>
    </row>
    <row r="81" spans="1:31" s="52" customFormat="1" ht="27.75" customHeight="1" x14ac:dyDescent="0.15">
      <c r="A81" s="122"/>
      <c r="B81" s="122"/>
      <c r="C81" s="122"/>
      <c r="D81" s="122" t="s">
        <v>327</v>
      </c>
      <c r="E81" s="122" t="s">
        <v>327</v>
      </c>
      <c r="F81" s="122" t="s">
        <v>327</v>
      </c>
      <c r="G81" s="122" t="s">
        <v>327</v>
      </c>
      <c r="H81" s="122" t="s">
        <v>327</v>
      </c>
      <c r="I81" s="463" t="s">
        <v>327</v>
      </c>
      <c r="J81" s="463" t="s">
        <v>327</v>
      </c>
      <c r="K81" s="463" t="s">
        <v>327</v>
      </c>
      <c r="L81" s="463" t="s">
        <v>327</v>
      </c>
      <c r="M81" s="463" t="s">
        <v>327</v>
      </c>
      <c r="N81" s="469" t="s">
        <v>450</v>
      </c>
      <c r="O81" s="469" t="s">
        <v>398</v>
      </c>
      <c r="P81" s="947">
        <v>4</v>
      </c>
      <c r="Q81" s="484" t="s">
        <v>395</v>
      </c>
      <c r="R81" s="470" t="s">
        <v>579</v>
      </c>
      <c r="S81" s="121" t="s">
        <v>327</v>
      </c>
      <c r="T81" s="121" t="s">
        <v>327</v>
      </c>
      <c r="U81" s="121" t="s">
        <v>327</v>
      </c>
      <c r="V81" s="121" t="s">
        <v>327</v>
      </c>
      <c r="W81" s="122"/>
      <c r="X81" s="98" t="s">
        <v>327</v>
      </c>
      <c r="Y81" s="98" t="s">
        <v>327</v>
      </c>
    </row>
    <row r="82" spans="1:31" s="53" customFormat="1" ht="16.5" customHeight="1" x14ac:dyDescent="0.15">
      <c r="A82" s="122"/>
      <c r="B82" s="122"/>
      <c r="C82" s="122"/>
      <c r="D82" s="122" t="s">
        <v>327</v>
      </c>
      <c r="E82" s="122" t="s">
        <v>327</v>
      </c>
      <c r="F82" s="122" t="s">
        <v>327</v>
      </c>
      <c r="G82" s="122" t="s">
        <v>327</v>
      </c>
      <c r="H82" s="122" t="s">
        <v>327</v>
      </c>
      <c r="I82" s="463" t="s">
        <v>327</v>
      </c>
      <c r="J82" s="463" t="s">
        <v>327</v>
      </c>
      <c r="K82" s="463" t="s">
        <v>327</v>
      </c>
      <c r="L82" s="463" t="s">
        <v>327</v>
      </c>
      <c r="M82" s="463" t="s">
        <v>327</v>
      </c>
      <c r="N82" s="473">
        <v>28</v>
      </c>
      <c r="O82" s="474">
        <v>5</v>
      </c>
      <c r="P82" s="948"/>
      <c r="Q82" s="466">
        <v>49</v>
      </c>
      <c r="R82" s="468">
        <v>95</v>
      </c>
      <c r="S82" s="121" t="s">
        <v>327</v>
      </c>
      <c r="T82" s="121" t="s">
        <v>327</v>
      </c>
      <c r="U82" s="121" t="s">
        <v>327</v>
      </c>
      <c r="V82" s="121" t="s">
        <v>327</v>
      </c>
      <c r="W82" s="122"/>
      <c r="X82" s="98" t="s">
        <v>327</v>
      </c>
      <c r="Y82" s="98" t="s">
        <v>327</v>
      </c>
      <c r="AB82" s="989"/>
      <c r="AC82" s="989"/>
      <c r="AD82" s="989"/>
      <c r="AE82" s="989"/>
    </row>
    <row r="83" spans="1:31" s="52" customFormat="1" ht="27.75" customHeight="1" x14ac:dyDescent="0.15">
      <c r="A83" s="122"/>
      <c r="B83" s="122"/>
      <c r="C83" s="122"/>
      <c r="D83" s="122" t="s">
        <v>327</v>
      </c>
      <c r="E83" s="122" t="s">
        <v>327</v>
      </c>
      <c r="F83" s="122" t="s">
        <v>327</v>
      </c>
      <c r="G83" s="122" t="s">
        <v>327</v>
      </c>
      <c r="H83" s="122" t="s">
        <v>327</v>
      </c>
      <c r="I83" s="463" t="s">
        <v>327</v>
      </c>
      <c r="J83" s="463" t="s">
        <v>327</v>
      </c>
      <c r="K83" s="463" t="s">
        <v>327</v>
      </c>
      <c r="L83" s="463" t="s">
        <v>327</v>
      </c>
      <c r="M83" s="463" t="s">
        <v>327</v>
      </c>
      <c r="N83" s="468" t="s">
        <v>327</v>
      </c>
      <c r="O83" s="472" t="s">
        <v>399</v>
      </c>
      <c r="P83" s="951">
        <v>3</v>
      </c>
      <c r="Q83" s="469" t="s">
        <v>399</v>
      </c>
      <c r="R83" s="485" t="s">
        <v>396</v>
      </c>
      <c r="S83" s="462" t="s">
        <v>582</v>
      </c>
      <c r="T83" s="445" t="s">
        <v>327</v>
      </c>
      <c r="U83" s="121" t="s">
        <v>327</v>
      </c>
      <c r="V83" s="121" t="s">
        <v>327</v>
      </c>
      <c r="W83" s="122"/>
      <c r="X83" s="98" t="s">
        <v>327</v>
      </c>
      <c r="Y83" s="98" t="s">
        <v>327</v>
      </c>
      <c r="AB83" s="989"/>
      <c r="AC83" s="989"/>
      <c r="AD83" s="989"/>
      <c r="AE83" s="989"/>
    </row>
    <row r="84" spans="1:31" s="53" customFormat="1" ht="16.5" customHeight="1" x14ac:dyDescent="0.15">
      <c r="A84" s="122"/>
      <c r="B84" s="52"/>
      <c r="C84" s="122"/>
      <c r="D84" s="122" t="s">
        <v>327</v>
      </c>
      <c r="E84" s="122" t="s">
        <v>327</v>
      </c>
      <c r="F84" s="122" t="s">
        <v>327</v>
      </c>
      <c r="G84" s="122" t="s">
        <v>327</v>
      </c>
      <c r="H84" s="122" t="s">
        <v>327</v>
      </c>
      <c r="I84" s="463" t="s">
        <v>327</v>
      </c>
      <c r="J84" s="463" t="s">
        <v>327</v>
      </c>
      <c r="K84" s="463" t="s">
        <v>327</v>
      </c>
      <c r="L84" s="463" t="s">
        <v>327</v>
      </c>
      <c r="M84" s="463" t="s">
        <v>327</v>
      </c>
      <c r="N84" s="468" t="s">
        <v>327</v>
      </c>
      <c r="O84" s="486">
        <v>7</v>
      </c>
      <c r="P84" s="952"/>
      <c r="Q84" s="473">
        <v>4</v>
      </c>
      <c r="R84" s="471">
        <v>54</v>
      </c>
      <c r="S84" s="430">
        <v>59</v>
      </c>
      <c r="T84" s="121" t="s">
        <v>327</v>
      </c>
      <c r="U84" s="121" t="s">
        <v>327</v>
      </c>
      <c r="V84" s="121" t="s">
        <v>327</v>
      </c>
      <c r="W84" s="122"/>
      <c r="X84" s="98" t="s">
        <v>327</v>
      </c>
      <c r="Y84" s="98" t="s">
        <v>327</v>
      </c>
      <c r="AB84" s="989"/>
      <c r="AC84" s="989"/>
      <c r="AD84" s="989"/>
      <c r="AE84" s="989"/>
    </row>
    <row r="85" spans="1:31" s="52" customFormat="1" ht="27.75" customHeight="1" x14ac:dyDescent="0.15">
      <c r="A85" s="122"/>
      <c r="C85" s="122"/>
      <c r="D85" s="122" t="s">
        <v>327</v>
      </c>
      <c r="E85" s="122" t="s">
        <v>327</v>
      </c>
      <c r="F85" s="122" t="s">
        <v>327</v>
      </c>
      <c r="G85" s="122" t="s">
        <v>327</v>
      </c>
      <c r="H85" s="122" t="s">
        <v>327</v>
      </c>
      <c r="I85" s="463" t="s">
        <v>327</v>
      </c>
      <c r="J85" s="463" t="s">
        <v>327</v>
      </c>
      <c r="K85" s="463" t="s">
        <v>327</v>
      </c>
      <c r="L85" s="463" t="s">
        <v>327</v>
      </c>
      <c r="M85" s="463" t="s">
        <v>327</v>
      </c>
      <c r="N85" s="463" t="s">
        <v>327</v>
      </c>
      <c r="O85" s="472" t="s">
        <v>327</v>
      </c>
      <c r="P85" s="953">
        <v>2</v>
      </c>
      <c r="Q85" s="469" t="s">
        <v>398</v>
      </c>
      <c r="R85" s="467" t="s">
        <v>327</v>
      </c>
      <c r="S85" s="121" t="s">
        <v>327</v>
      </c>
      <c r="T85" s="121" t="s">
        <v>327</v>
      </c>
      <c r="U85" s="121" t="s">
        <v>327</v>
      </c>
      <c r="V85" s="121" t="s">
        <v>327</v>
      </c>
      <c r="W85" s="122"/>
      <c r="X85" s="98" t="s">
        <v>327</v>
      </c>
      <c r="Y85" s="98" t="s">
        <v>327</v>
      </c>
    </row>
    <row r="86" spans="1:31" s="53" customFormat="1" ht="16.5" customHeight="1" x14ac:dyDescent="0.15">
      <c r="A86" s="122"/>
      <c r="B86" s="52"/>
      <c r="C86" s="122"/>
      <c r="D86" s="122" t="s">
        <v>327</v>
      </c>
      <c r="E86" s="122" t="s">
        <v>327</v>
      </c>
      <c r="F86" s="122" t="s">
        <v>327</v>
      </c>
      <c r="G86" s="122" t="s">
        <v>327</v>
      </c>
      <c r="H86" s="122" t="s">
        <v>327</v>
      </c>
      <c r="I86" s="463" t="s">
        <v>327</v>
      </c>
      <c r="J86" s="463" t="s">
        <v>327</v>
      </c>
      <c r="K86" s="463" t="s">
        <v>327</v>
      </c>
      <c r="L86" s="463" t="s">
        <v>327</v>
      </c>
      <c r="M86" s="463" t="s">
        <v>327</v>
      </c>
      <c r="N86" s="463" t="s">
        <v>327</v>
      </c>
      <c r="O86" s="468" t="s">
        <v>327</v>
      </c>
      <c r="P86" s="954"/>
      <c r="Q86" s="473">
        <v>4</v>
      </c>
      <c r="R86" s="467" t="s">
        <v>327</v>
      </c>
      <c r="S86" s="121" t="s">
        <v>327</v>
      </c>
      <c r="T86" s="121" t="s">
        <v>327</v>
      </c>
      <c r="U86" s="121" t="s">
        <v>327</v>
      </c>
      <c r="V86" s="121" t="s">
        <v>327</v>
      </c>
      <c r="W86" s="122"/>
      <c r="X86" s="98" t="s">
        <v>327</v>
      </c>
      <c r="Y86" s="98" t="s">
        <v>327</v>
      </c>
    </row>
    <row r="87" spans="1:31" s="52" customFormat="1" ht="27.75" customHeight="1" x14ac:dyDescent="0.15">
      <c r="A87" s="122"/>
      <c r="C87" s="122"/>
      <c r="D87" s="122" t="s">
        <v>327</v>
      </c>
      <c r="E87" s="122" t="s">
        <v>327</v>
      </c>
      <c r="F87" s="122" t="s">
        <v>327</v>
      </c>
      <c r="G87" s="122" t="s">
        <v>327</v>
      </c>
      <c r="H87" s="122" t="s">
        <v>327</v>
      </c>
      <c r="I87" s="122" t="s">
        <v>327</v>
      </c>
      <c r="J87" s="122" t="s">
        <v>327</v>
      </c>
      <c r="K87" s="122" t="s">
        <v>327</v>
      </c>
      <c r="L87" s="122" t="s">
        <v>327</v>
      </c>
      <c r="M87" s="122" t="s">
        <v>327</v>
      </c>
      <c r="N87" s="122" t="s">
        <v>327</v>
      </c>
      <c r="O87" s="122" t="s">
        <v>327</v>
      </c>
      <c r="P87" s="949">
        <v>1</v>
      </c>
      <c r="Q87" s="122" t="s">
        <v>327</v>
      </c>
      <c r="R87" s="122" t="s">
        <v>327</v>
      </c>
      <c r="S87" s="122" t="s">
        <v>327</v>
      </c>
      <c r="T87" s="122" t="s">
        <v>327</v>
      </c>
      <c r="U87" s="122" t="s">
        <v>327</v>
      </c>
      <c r="V87" s="122" t="s">
        <v>327</v>
      </c>
      <c r="W87" s="122"/>
      <c r="X87" s="52" t="s">
        <v>327</v>
      </c>
    </row>
    <row r="88" spans="1:31" s="53" customFormat="1" ht="16.5" customHeight="1" x14ac:dyDescent="0.15">
      <c r="A88" s="122"/>
      <c r="B88" s="122"/>
      <c r="C88" s="122"/>
      <c r="D88" s="122" t="s">
        <v>327</v>
      </c>
      <c r="E88" s="122" t="s">
        <v>327</v>
      </c>
      <c r="F88" s="122" t="s">
        <v>327</v>
      </c>
      <c r="G88" s="122" t="s">
        <v>327</v>
      </c>
      <c r="H88" s="122" t="s">
        <v>327</v>
      </c>
      <c r="I88" s="122" t="s">
        <v>327</v>
      </c>
      <c r="J88" s="122" t="s">
        <v>327</v>
      </c>
      <c r="K88" s="122" t="s">
        <v>327</v>
      </c>
      <c r="L88" s="122" t="s">
        <v>327</v>
      </c>
      <c r="M88" s="122" t="s">
        <v>327</v>
      </c>
      <c r="N88" s="122" t="s">
        <v>327</v>
      </c>
      <c r="O88" s="122" t="s">
        <v>327</v>
      </c>
      <c r="P88" s="950"/>
      <c r="Q88" s="122" t="s">
        <v>327</v>
      </c>
      <c r="R88" s="122" t="s">
        <v>327</v>
      </c>
      <c r="S88" s="122" t="s">
        <v>327</v>
      </c>
      <c r="T88" s="122" t="s">
        <v>327</v>
      </c>
      <c r="U88" s="122" t="s">
        <v>327</v>
      </c>
      <c r="V88" s="122" t="s">
        <v>327</v>
      </c>
      <c r="W88" s="122"/>
      <c r="X88" s="103" t="s">
        <v>327</v>
      </c>
      <c r="Y88" s="103" t="s">
        <v>327</v>
      </c>
    </row>
    <row r="89" spans="1:31" s="49" customFormat="1" ht="30" customHeight="1" x14ac:dyDescent="0.15">
      <c r="P89" s="50"/>
    </row>
    <row r="90" spans="1:31" s="51" customFormat="1" ht="16.5" customHeight="1" x14ac:dyDescent="0.2">
      <c r="P90" s="48"/>
    </row>
    <row r="91" spans="1:31" s="49" customFormat="1" ht="30" customHeight="1" x14ac:dyDescent="0.15">
      <c r="P91" s="50"/>
    </row>
    <row r="92" spans="1:31" s="51" customFormat="1" ht="16.5" customHeight="1" x14ac:dyDescent="0.2">
      <c r="P92" s="48"/>
    </row>
    <row r="93" spans="1:31" s="49" customFormat="1" ht="30" customHeight="1" x14ac:dyDescent="0.15">
      <c r="P93" s="50"/>
    </row>
    <row r="94" spans="1:31" s="51" customFormat="1" ht="16.5" customHeight="1" x14ac:dyDescent="0.2">
      <c r="P94" s="48"/>
    </row>
    <row r="95" spans="1:31" s="49" customFormat="1" ht="30" customHeight="1" x14ac:dyDescent="0.15">
      <c r="P95" s="50"/>
    </row>
    <row r="96" spans="1:31" s="51" customFormat="1" ht="16.5" customHeight="1" x14ac:dyDescent="0.2">
      <c r="P96" s="48"/>
    </row>
    <row r="97" spans="16:16" s="49" customFormat="1" ht="30" customHeight="1" x14ac:dyDescent="0.15">
      <c r="P97" s="50"/>
    </row>
    <row r="98" spans="16:16" s="51" customFormat="1" ht="16.5" customHeight="1" x14ac:dyDescent="0.2">
      <c r="P98" s="48"/>
    </row>
    <row r="99" spans="16:16" s="49" customFormat="1" ht="30" customHeight="1" x14ac:dyDescent="0.15">
      <c r="P99" s="50"/>
    </row>
    <row r="100" spans="16:16" s="51" customFormat="1" ht="16.5" customHeight="1" x14ac:dyDescent="0.2">
      <c r="P100" s="48"/>
    </row>
    <row r="101" spans="16:16" s="49" customFormat="1" ht="30" customHeight="1" x14ac:dyDescent="0.15">
      <c r="P101" s="50"/>
    </row>
    <row r="102" spans="16:16" s="51" customFormat="1" ht="16.5" customHeight="1" x14ac:dyDescent="0.2">
      <c r="P102" s="48"/>
    </row>
    <row r="103" spans="16:16" s="49" customFormat="1" ht="30" customHeight="1" x14ac:dyDescent="0.15">
      <c r="P103" s="50"/>
    </row>
    <row r="104" spans="16:16" s="51" customFormat="1" ht="16.5" customHeight="1" x14ac:dyDescent="0.2">
      <c r="P104" s="48"/>
    </row>
    <row r="105" spans="16:16" s="49" customFormat="1" ht="30" customHeight="1" x14ac:dyDescent="0.15">
      <c r="P105" s="50"/>
    </row>
    <row r="106" spans="16:16" s="51" customFormat="1" ht="16.5" customHeight="1" x14ac:dyDescent="0.2">
      <c r="P106" s="48"/>
    </row>
    <row r="107" spans="16:16" s="49" customFormat="1" ht="30" customHeight="1" x14ac:dyDescent="0.15">
      <c r="P107" s="50"/>
    </row>
    <row r="108" spans="16:16" s="51" customFormat="1" ht="16.5" customHeight="1" x14ac:dyDescent="0.2">
      <c r="P108" s="48"/>
    </row>
    <row r="109" spans="16:16" s="49" customFormat="1" ht="30" customHeight="1" x14ac:dyDescent="0.15">
      <c r="P109" s="50"/>
    </row>
    <row r="110" spans="16:16" s="51" customFormat="1" ht="16.5" customHeight="1" x14ac:dyDescent="0.2">
      <c r="P110" s="48"/>
    </row>
    <row r="111" spans="16:16" s="49" customFormat="1" ht="30" customHeight="1" x14ac:dyDescent="0.15">
      <c r="P111" s="50"/>
    </row>
    <row r="112" spans="16:16" s="51" customFormat="1" ht="16.5" customHeight="1" x14ac:dyDescent="0.2">
      <c r="P112" s="48"/>
    </row>
    <row r="113" spans="16:16" s="49" customFormat="1" ht="30" customHeight="1" x14ac:dyDescent="0.15">
      <c r="P113" s="50"/>
    </row>
    <row r="114" spans="16:16" s="51" customFormat="1" ht="16.5" customHeight="1" x14ac:dyDescent="0.2">
      <c r="P114" s="48"/>
    </row>
    <row r="115" spans="16:16" s="49" customFormat="1" ht="30" customHeight="1" x14ac:dyDescent="0.15">
      <c r="P115" s="50"/>
    </row>
    <row r="116" spans="16:16" s="51" customFormat="1" ht="16.5" customHeight="1" x14ac:dyDescent="0.2">
      <c r="P116" s="48"/>
    </row>
    <row r="117" spans="16:16" s="49" customFormat="1" ht="30" customHeight="1" x14ac:dyDescent="0.15">
      <c r="P117" s="50"/>
    </row>
    <row r="118" spans="16:16" s="51" customFormat="1" ht="16.5" customHeight="1" x14ac:dyDescent="0.2">
      <c r="P118" s="48"/>
    </row>
    <row r="119" spans="16:16" s="49" customFormat="1" ht="30" customHeight="1" x14ac:dyDescent="0.15">
      <c r="P119" s="50"/>
    </row>
    <row r="120" spans="16:16" s="51" customFormat="1" ht="16.5" customHeight="1" x14ac:dyDescent="0.2">
      <c r="P120" s="48"/>
    </row>
    <row r="121" spans="16:16" s="49" customFormat="1" ht="30" customHeight="1" x14ac:dyDescent="0.15">
      <c r="P121" s="50"/>
    </row>
    <row r="122" spans="16:16" s="51" customFormat="1" ht="16.5" customHeight="1" x14ac:dyDescent="0.2">
      <c r="P122" s="48"/>
    </row>
    <row r="123" spans="16:16" s="49" customFormat="1" ht="30" customHeight="1" x14ac:dyDescent="0.15">
      <c r="P123" s="50"/>
    </row>
    <row r="124" spans="16:16" s="51" customFormat="1" ht="16.5" customHeight="1" x14ac:dyDescent="0.2">
      <c r="P124" s="48"/>
    </row>
    <row r="125" spans="16:16" s="49" customFormat="1" ht="30" customHeight="1" x14ac:dyDescent="0.15">
      <c r="P125" s="50"/>
    </row>
    <row r="126" spans="16:16" s="51" customFormat="1" ht="16.5" customHeight="1" x14ac:dyDescent="0.2">
      <c r="P126" s="48"/>
    </row>
    <row r="127" spans="16:16" s="49" customFormat="1" ht="30" customHeight="1" x14ac:dyDescent="0.15">
      <c r="P127" s="50"/>
    </row>
    <row r="128" spans="16:16" s="51" customFormat="1" ht="16.5" customHeight="1" x14ac:dyDescent="0.2">
      <c r="P128" s="48"/>
    </row>
    <row r="129" spans="16:16" s="49" customFormat="1" ht="30" customHeight="1" x14ac:dyDescent="0.15">
      <c r="P129" s="50"/>
    </row>
    <row r="130" spans="16:16" s="51" customFormat="1" ht="16.5" customHeight="1" x14ac:dyDescent="0.2">
      <c r="P130" s="48"/>
    </row>
    <row r="131" spans="16:16" s="49" customFormat="1" ht="30" customHeight="1" x14ac:dyDescent="0.15">
      <c r="P131" s="50"/>
    </row>
    <row r="132" spans="16:16" s="51" customFormat="1" ht="16.5" customHeight="1" x14ac:dyDescent="0.2">
      <c r="P132" s="48"/>
    </row>
    <row r="133" spans="16:16" s="49" customFormat="1" ht="30" customHeight="1" x14ac:dyDescent="0.15">
      <c r="P133" s="50"/>
    </row>
    <row r="134" spans="16:16" s="51" customFormat="1" ht="16.5" customHeight="1" x14ac:dyDescent="0.2">
      <c r="P134" s="48"/>
    </row>
    <row r="135" spans="16:16" s="49" customFormat="1" ht="30" customHeight="1" x14ac:dyDescent="0.15">
      <c r="P135" s="50"/>
    </row>
    <row r="136" spans="16:16" s="51" customFormat="1" ht="16.5" customHeight="1" x14ac:dyDescent="0.2">
      <c r="P136" s="48"/>
    </row>
    <row r="137" spans="16:16" s="49" customFormat="1" ht="30" customHeight="1" x14ac:dyDescent="0.15">
      <c r="P137" s="50"/>
    </row>
    <row r="138" spans="16:16" s="47" customFormat="1" x14ac:dyDescent="0.2">
      <c r="P138" s="48"/>
    </row>
    <row r="139" spans="16:16" s="47" customFormat="1" x14ac:dyDescent="0.2">
      <c r="P139" s="48"/>
    </row>
    <row r="140" spans="16:16" s="47" customFormat="1" x14ac:dyDescent="0.2">
      <c r="P140" s="48"/>
    </row>
    <row r="141" spans="16:16" s="47" customFormat="1" x14ac:dyDescent="0.2">
      <c r="P141" s="48"/>
    </row>
    <row r="142" spans="16:16" s="47" customFormat="1" x14ac:dyDescent="0.2">
      <c r="P142" s="48"/>
    </row>
    <row r="143" spans="16:16" s="47" customFormat="1" x14ac:dyDescent="0.2">
      <c r="P143" s="48"/>
    </row>
    <row r="144" spans="16:16" s="47" customFormat="1" x14ac:dyDescent="0.2">
      <c r="P144" s="48"/>
    </row>
    <row r="145" spans="16:16" s="47" customFormat="1" x14ac:dyDescent="0.2">
      <c r="P145" s="48"/>
    </row>
    <row r="146" spans="16:16" s="47" customFormat="1" x14ac:dyDescent="0.2">
      <c r="P146" s="48"/>
    </row>
    <row r="147" spans="16:16" s="47" customFormat="1" x14ac:dyDescent="0.2">
      <c r="P147" s="48"/>
    </row>
    <row r="148" spans="16:16" s="47" customFormat="1" x14ac:dyDescent="0.2">
      <c r="P148" s="48"/>
    </row>
    <row r="149" spans="16:16" s="47" customFormat="1" x14ac:dyDescent="0.2">
      <c r="P149" s="48"/>
    </row>
    <row r="150" spans="16:16" s="47" customFormat="1" x14ac:dyDescent="0.2">
      <c r="P150" s="48"/>
    </row>
    <row r="151" spans="16:16" s="47" customFormat="1" x14ac:dyDescent="0.2">
      <c r="P151" s="48"/>
    </row>
    <row r="152" spans="16:16" s="47" customFormat="1" x14ac:dyDescent="0.2">
      <c r="P152" s="48"/>
    </row>
    <row r="153" spans="16:16" s="47" customFormat="1" x14ac:dyDescent="0.2">
      <c r="P153" s="48"/>
    </row>
    <row r="154" spans="16:16" s="47" customFormat="1" x14ac:dyDescent="0.2">
      <c r="P154" s="48"/>
    </row>
    <row r="155" spans="16:16" s="47" customFormat="1" x14ac:dyDescent="0.2">
      <c r="P155" s="48"/>
    </row>
    <row r="156" spans="16:16" s="47" customFormat="1" x14ac:dyDescent="0.2">
      <c r="P156" s="48"/>
    </row>
    <row r="157" spans="16:16" s="47" customFormat="1" x14ac:dyDescent="0.2">
      <c r="P157" s="48"/>
    </row>
    <row r="158" spans="16:16" s="47" customFormat="1" x14ac:dyDescent="0.2">
      <c r="P158" s="48"/>
    </row>
    <row r="159" spans="16:16" s="47" customFormat="1" x14ac:dyDescent="0.2">
      <c r="P159" s="48"/>
    </row>
    <row r="160" spans="16:16" s="47" customFormat="1" x14ac:dyDescent="0.2">
      <c r="P160" s="48"/>
    </row>
    <row r="161" spans="16:16" s="47" customFormat="1" x14ac:dyDescent="0.2">
      <c r="P161" s="48"/>
    </row>
    <row r="162" spans="16:16" s="47" customFormat="1" x14ac:dyDescent="0.2">
      <c r="P162" s="48"/>
    </row>
    <row r="163" spans="16:16" s="47" customFormat="1" x14ac:dyDescent="0.2">
      <c r="P163" s="48"/>
    </row>
    <row r="164" spans="16:16" s="47" customFormat="1" x14ac:dyDescent="0.2">
      <c r="P164" s="48"/>
    </row>
    <row r="165" spans="16:16" s="47" customFormat="1" x14ac:dyDescent="0.2">
      <c r="P165" s="48"/>
    </row>
    <row r="166" spans="16:16" s="47" customFormat="1" x14ac:dyDescent="0.2">
      <c r="P166" s="48"/>
    </row>
    <row r="167" spans="16:16" s="47" customFormat="1" x14ac:dyDescent="0.2">
      <c r="P167" s="48"/>
    </row>
    <row r="168" spans="16:16" s="47" customFormat="1" x14ac:dyDescent="0.2">
      <c r="P168" s="48"/>
    </row>
    <row r="169" spans="16:16" s="47" customFormat="1" x14ac:dyDescent="0.2">
      <c r="P169" s="48"/>
    </row>
    <row r="170" spans="16:16" s="47" customFormat="1" x14ac:dyDescent="0.2">
      <c r="P170" s="48"/>
    </row>
    <row r="171" spans="16:16" s="47" customFormat="1" x14ac:dyDescent="0.2">
      <c r="P171" s="48"/>
    </row>
    <row r="172" spans="16:16" s="47" customFormat="1" x14ac:dyDescent="0.2">
      <c r="P172" s="48"/>
    </row>
    <row r="173" spans="16:16" s="47" customFormat="1" x14ac:dyDescent="0.2">
      <c r="P173" s="48"/>
    </row>
    <row r="174" spans="16:16" s="47" customFormat="1" x14ac:dyDescent="0.2">
      <c r="P174" s="48"/>
    </row>
    <row r="175" spans="16:16" s="47" customFormat="1" x14ac:dyDescent="0.2">
      <c r="P175" s="48"/>
    </row>
    <row r="176" spans="16:16" s="47" customFormat="1" x14ac:dyDescent="0.2">
      <c r="P176" s="48"/>
    </row>
    <row r="177" spans="16:16" s="47" customFormat="1" x14ac:dyDescent="0.2">
      <c r="P177" s="48"/>
    </row>
    <row r="178" spans="16:16" s="47" customFormat="1" x14ac:dyDescent="0.2">
      <c r="P178" s="48"/>
    </row>
    <row r="179" spans="16:16" s="47" customFormat="1" x14ac:dyDescent="0.2">
      <c r="P179" s="48"/>
    </row>
    <row r="180" spans="16:16" s="47" customFormat="1" x14ac:dyDescent="0.2">
      <c r="P180" s="48"/>
    </row>
    <row r="181" spans="16:16" s="47" customFormat="1" x14ac:dyDescent="0.2">
      <c r="P181" s="48"/>
    </row>
    <row r="182" spans="16:16" s="47" customFormat="1" x14ac:dyDescent="0.2">
      <c r="P182" s="48"/>
    </row>
    <row r="183" spans="16:16" s="47" customFormat="1" x14ac:dyDescent="0.2">
      <c r="P183" s="48"/>
    </row>
    <row r="184" spans="16:16" s="47" customFormat="1" x14ac:dyDescent="0.2">
      <c r="P184" s="48"/>
    </row>
    <row r="185" spans="16:16" s="47" customFormat="1" x14ac:dyDescent="0.2">
      <c r="P185" s="48"/>
    </row>
    <row r="186" spans="16:16" s="47" customFormat="1" x14ac:dyDescent="0.2">
      <c r="P186" s="48"/>
    </row>
    <row r="187" spans="16:16" s="47" customFormat="1" x14ac:dyDescent="0.2">
      <c r="P187" s="48"/>
    </row>
    <row r="188" spans="16:16" s="47" customFormat="1" x14ac:dyDescent="0.2">
      <c r="P188" s="48"/>
    </row>
    <row r="189" spans="16:16" s="47" customFormat="1" x14ac:dyDescent="0.2">
      <c r="P189" s="48"/>
    </row>
    <row r="190" spans="16:16" s="47" customFormat="1" x14ac:dyDescent="0.2">
      <c r="P190" s="48"/>
    </row>
    <row r="191" spans="16:16" s="47" customFormat="1" x14ac:dyDescent="0.2">
      <c r="P191" s="48"/>
    </row>
    <row r="192" spans="16:16" s="47" customFormat="1" x14ac:dyDescent="0.2">
      <c r="P192" s="48"/>
    </row>
    <row r="193" spans="16:16" s="47" customFormat="1" x14ac:dyDescent="0.2">
      <c r="P193" s="48"/>
    </row>
    <row r="194" spans="16:16" s="47" customFormat="1" x14ac:dyDescent="0.2">
      <c r="P194" s="48"/>
    </row>
    <row r="195" spans="16:16" s="47" customFormat="1" x14ac:dyDescent="0.2">
      <c r="P195" s="48"/>
    </row>
    <row r="196" spans="16:16" s="47" customFormat="1" x14ac:dyDescent="0.2">
      <c r="P196" s="48"/>
    </row>
    <row r="197" spans="16:16" s="47" customFormat="1" x14ac:dyDescent="0.2">
      <c r="P197" s="48"/>
    </row>
    <row r="198" spans="16:16" s="47" customFormat="1" x14ac:dyDescent="0.2">
      <c r="P198" s="48"/>
    </row>
    <row r="199" spans="16:16" s="47" customFormat="1" x14ac:dyDescent="0.2">
      <c r="P199" s="48"/>
    </row>
    <row r="200" spans="16:16" s="47" customFormat="1" x14ac:dyDescent="0.2">
      <c r="P200" s="48"/>
    </row>
    <row r="201" spans="16:16" s="47" customFormat="1" x14ac:dyDescent="0.2">
      <c r="P201" s="48"/>
    </row>
    <row r="202" spans="16:16" s="47" customFormat="1" x14ac:dyDescent="0.2">
      <c r="P202" s="48"/>
    </row>
    <row r="203" spans="16:16" s="47" customFormat="1" x14ac:dyDescent="0.2">
      <c r="P203" s="48"/>
    </row>
    <row r="204" spans="16:16" s="47" customFormat="1" x14ac:dyDescent="0.2">
      <c r="P204" s="48"/>
    </row>
    <row r="205" spans="16:16" s="47" customFormat="1" x14ac:dyDescent="0.2">
      <c r="P205" s="48"/>
    </row>
    <row r="206" spans="16:16" s="47" customFormat="1" x14ac:dyDescent="0.2">
      <c r="P206" s="48"/>
    </row>
    <row r="207" spans="16:16" s="47" customFormat="1" x14ac:dyDescent="0.2">
      <c r="P207" s="48"/>
    </row>
    <row r="208" spans="16:16" s="47" customFormat="1" x14ac:dyDescent="0.2">
      <c r="P208" s="48"/>
    </row>
    <row r="209" spans="16:16" s="47" customFormat="1" x14ac:dyDescent="0.2">
      <c r="P209" s="48"/>
    </row>
    <row r="210" spans="16:16" s="47" customFormat="1" x14ac:dyDescent="0.2">
      <c r="P210" s="48"/>
    </row>
    <row r="211" spans="16:16" s="47" customFormat="1" x14ac:dyDescent="0.2">
      <c r="P211" s="48"/>
    </row>
    <row r="212" spans="16:16" s="47" customFormat="1" x14ac:dyDescent="0.2">
      <c r="P212" s="48"/>
    </row>
    <row r="213" spans="16:16" s="47" customFormat="1" x14ac:dyDescent="0.2">
      <c r="P213" s="48"/>
    </row>
    <row r="214" spans="16:16" s="47" customFormat="1" x14ac:dyDescent="0.2">
      <c r="P214" s="48"/>
    </row>
    <row r="215" spans="16:16" s="47" customFormat="1" x14ac:dyDescent="0.2">
      <c r="P215" s="48"/>
    </row>
    <row r="216" spans="16:16" s="47" customFormat="1" x14ac:dyDescent="0.2">
      <c r="P216" s="48"/>
    </row>
    <row r="217" spans="16:16" s="47" customFormat="1" x14ac:dyDescent="0.2">
      <c r="P217" s="48"/>
    </row>
    <row r="218" spans="16:16" s="47" customFormat="1" x14ac:dyDescent="0.2">
      <c r="P218" s="48"/>
    </row>
    <row r="219" spans="16:16" s="47" customFormat="1" x14ac:dyDescent="0.2">
      <c r="P219" s="48"/>
    </row>
    <row r="220" spans="16:16" s="47" customFormat="1" x14ac:dyDescent="0.2">
      <c r="P220" s="48"/>
    </row>
    <row r="221" spans="16:16" s="47" customFormat="1" x14ac:dyDescent="0.2">
      <c r="P221" s="48"/>
    </row>
    <row r="222" spans="16:16" s="47" customFormat="1" x14ac:dyDescent="0.2">
      <c r="P222" s="48"/>
    </row>
    <row r="223" spans="16:16" s="47" customFormat="1" x14ac:dyDescent="0.2">
      <c r="P223" s="48"/>
    </row>
    <row r="224" spans="16:16" s="47" customFormat="1" x14ac:dyDescent="0.2">
      <c r="P224" s="48"/>
    </row>
    <row r="225" spans="16:16" s="47" customFormat="1" x14ac:dyDescent="0.2">
      <c r="P225" s="48"/>
    </row>
    <row r="226" spans="16:16" s="47" customFormat="1" x14ac:dyDescent="0.2">
      <c r="P226" s="48"/>
    </row>
    <row r="227" spans="16:16" s="47" customFormat="1" x14ac:dyDescent="0.2">
      <c r="P227" s="48"/>
    </row>
    <row r="228" spans="16:16" s="47" customFormat="1" x14ac:dyDescent="0.2">
      <c r="P228" s="48"/>
    </row>
    <row r="229" spans="16:16" s="47" customFormat="1" x14ac:dyDescent="0.2">
      <c r="P229" s="48"/>
    </row>
    <row r="230" spans="16:16" s="47" customFormat="1" x14ac:dyDescent="0.2">
      <c r="P230" s="48"/>
    </row>
    <row r="231" spans="16:16" s="47" customFormat="1" x14ac:dyDescent="0.2">
      <c r="P231" s="48"/>
    </row>
    <row r="232" spans="16:16" s="47" customFormat="1" x14ac:dyDescent="0.2">
      <c r="P232" s="48"/>
    </row>
    <row r="233" spans="16:16" s="47" customFormat="1" x14ac:dyDescent="0.2">
      <c r="P233" s="48"/>
    </row>
    <row r="234" spans="16:16" s="47" customFormat="1" x14ac:dyDescent="0.2">
      <c r="P234" s="48"/>
    </row>
    <row r="235" spans="16:16" s="47" customFormat="1" x14ac:dyDescent="0.2">
      <c r="P235" s="48"/>
    </row>
    <row r="236" spans="16:16" s="47" customFormat="1" x14ac:dyDescent="0.2">
      <c r="P236" s="48"/>
    </row>
    <row r="237" spans="16:16" s="47" customFormat="1" x14ac:dyDescent="0.2">
      <c r="P237" s="48"/>
    </row>
    <row r="238" spans="16:16" s="47" customFormat="1" x14ac:dyDescent="0.2">
      <c r="P238" s="48"/>
    </row>
    <row r="239" spans="16:16" s="47" customFormat="1" x14ac:dyDescent="0.2">
      <c r="P239" s="48"/>
    </row>
    <row r="240" spans="16:16" s="47" customFormat="1" x14ac:dyDescent="0.2">
      <c r="P240" s="48"/>
    </row>
    <row r="241" spans="16:16" s="47" customFormat="1" x14ac:dyDescent="0.2">
      <c r="P241" s="48"/>
    </row>
    <row r="242" spans="16:16" s="47" customFormat="1" x14ac:dyDescent="0.2">
      <c r="P242" s="48"/>
    </row>
    <row r="243" spans="16:16" s="47" customFormat="1" x14ac:dyDescent="0.2">
      <c r="P243" s="48"/>
    </row>
    <row r="244" spans="16:16" s="47" customFormat="1" x14ac:dyDescent="0.2">
      <c r="P244" s="48"/>
    </row>
    <row r="245" spans="16:16" s="47" customFormat="1" x14ac:dyDescent="0.2">
      <c r="P245" s="48"/>
    </row>
    <row r="246" spans="16:16" s="47" customFormat="1" x14ac:dyDescent="0.2">
      <c r="P246" s="48"/>
    </row>
    <row r="247" spans="16:16" s="47" customFormat="1" x14ac:dyDescent="0.2">
      <c r="P247" s="48"/>
    </row>
    <row r="248" spans="16:16" s="47" customFormat="1" x14ac:dyDescent="0.2">
      <c r="P248" s="48"/>
    </row>
    <row r="249" spans="16:16" s="47" customFormat="1" x14ac:dyDescent="0.2">
      <c r="P249" s="48"/>
    </row>
    <row r="250" spans="16:16" s="47" customFormat="1" x14ac:dyDescent="0.2">
      <c r="P250" s="48"/>
    </row>
    <row r="251" spans="16:16" s="47" customFormat="1" x14ac:dyDescent="0.2">
      <c r="P251" s="48"/>
    </row>
    <row r="252" spans="16:16" s="47" customFormat="1" x14ac:dyDescent="0.2">
      <c r="P252" s="48"/>
    </row>
    <row r="253" spans="16:16" s="47" customFormat="1" x14ac:dyDescent="0.2">
      <c r="P253" s="48"/>
    </row>
    <row r="254" spans="16:16" s="47" customFormat="1" x14ac:dyDescent="0.2">
      <c r="P254" s="48"/>
    </row>
    <row r="255" spans="16:16" s="47" customFormat="1" x14ac:dyDescent="0.2">
      <c r="P255" s="48"/>
    </row>
    <row r="256" spans="16:16" s="47" customFormat="1" x14ac:dyDescent="0.2">
      <c r="P256" s="48"/>
    </row>
    <row r="257" spans="16:16" s="47" customFormat="1" x14ac:dyDescent="0.2">
      <c r="P257" s="48"/>
    </row>
    <row r="258" spans="16:16" s="47" customFormat="1" x14ac:dyDescent="0.2">
      <c r="P258" s="48"/>
    </row>
    <row r="259" spans="16:16" s="47" customFormat="1" x14ac:dyDescent="0.2">
      <c r="P259" s="48"/>
    </row>
    <row r="260" spans="16:16" s="47" customFormat="1" x14ac:dyDescent="0.2">
      <c r="P260" s="48"/>
    </row>
    <row r="261" spans="16:16" s="47" customFormat="1" x14ac:dyDescent="0.2">
      <c r="P261" s="48"/>
    </row>
    <row r="262" spans="16:16" s="47" customFormat="1" x14ac:dyDescent="0.2">
      <c r="P262" s="48"/>
    </row>
    <row r="263" spans="16:16" s="47" customFormat="1" x14ac:dyDescent="0.2">
      <c r="P263" s="48"/>
    </row>
    <row r="264" spans="16:16" s="47" customFormat="1" x14ac:dyDescent="0.2">
      <c r="P264" s="48"/>
    </row>
    <row r="265" spans="16:16" s="47" customFormat="1" x14ac:dyDescent="0.2">
      <c r="P265" s="48"/>
    </row>
    <row r="266" spans="16:16" s="47" customFormat="1" x14ac:dyDescent="0.2">
      <c r="P266" s="48"/>
    </row>
    <row r="267" spans="16:16" s="47" customFormat="1" x14ac:dyDescent="0.2">
      <c r="P267" s="48"/>
    </row>
    <row r="268" spans="16:16" s="47" customFormat="1" x14ac:dyDescent="0.2">
      <c r="P268" s="48"/>
    </row>
    <row r="269" spans="16:16" s="47" customFormat="1" x14ac:dyDescent="0.2">
      <c r="P269" s="48"/>
    </row>
    <row r="270" spans="16:16" s="47" customFormat="1" x14ac:dyDescent="0.2">
      <c r="P270" s="48"/>
    </row>
    <row r="271" spans="16:16" s="47" customFormat="1" x14ac:dyDescent="0.2">
      <c r="P271" s="48"/>
    </row>
    <row r="272" spans="16:16" s="47" customFormat="1" x14ac:dyDescent="0.2">
      <c r="P272" s="48"/>
    </row>
    <row r="273" spans="16:16" s="47" customFormat="1" x14ac:dyDescent="0.2">
      <c r="P273" s="48"/>
    </row>
    <row r="274" spans="16:16" s="47" customFormat="1" x14ac:dyDescent="0.2">
      <c r="P274" s="48"/>
    </row>
    <row r="275" spans="16:16" s="47" customFormat="1" x14ac:dyDescent="0.2">
      <c r="P275" s="48"/>
    </row>
    <row r="276" spans="16:16" s="47" customFormat="1" x14ac:dyDescent="0.2">
      <c r="P276" s="48"/>
    </row>
    <row r="277" spans="16:16" s="47" customFormat="1" x14ac:dyDescent="0.2">
      <c r="P277" s="48"/>
    </row>
    <row r="278" spans="16:16" s="47" customFormat="1" x14ac:dyDescent="0.2">
      <c r="P278" s="48"/>
    </row>
    <row r="279" spans="16:16" s="47" customFormat="1" x14ac:dyDescent="0.2">
      <c r="P279" s="48"/>
    </row>
    <row r="280" spans="16:16" s="47" customFormat="1" x14ac:dyDescent="0.2">
      <c r="P280" s="48"/>
    </row>
    <row r="281" spans="16:16" s="47" customFormat="1" x14ac:dyDescent="0.2">
      <c r="P281" s="48"/>
    </row>
    <row r="282" spans="16:16" s="47" customFormat="1" x14ac:dyDescent="0.2">
      <c r="P282" s="48"/>
    </row>
    <row r="283" spans="16:16" s="47" customFormat="1" x14ac:dyDescent="0.2">
      <c r="P283" s="48"/>
    </row>
    <row r="284" spans="16:16" s="47" customFormat="1" x14ac:dyDescent="0.2">
      <c r="P284" s="48"/>
    </row>
    <row r="285" spans="16:16" s="47" customFormat="1" x14ac:dyDescent="0.2">
      <c r="P285" s="48"/>
    </row>
    <row r="286" spans="16:16" s="47" customFormat="1" x14ac:dyDescent="0.2">
      <c r="P286" s="48"/>
    </row>
    <row r="287" spans="16:16" s="47" customFormat="1" x14ac:dyDescent="0.2">
      <c r="P287" s="48"/>
    </row>
    <row r="288" spans="16:16" s="47" customFormat="1" x14ac:dyDescent="0.2">
      <c r="P288" s="48"/>
    </row>
    <row r="289" spans="16:16" s="47" customFormat="1" x14ac:dyDescent="0.2">
      <c r="P289" s="48"/>
    </row>
    <row r="290" spans="16:16" s="47" customFormat="1" x14ac:dyDescent="0.2">
      <c r="P290" s="48"/>
    </row>
    <row r="291" spans="16:16" s="47" customFormat="1" x14ac:dyDescent="0.2">
      <c r="P291" s="48"/>
    </row>
    <row r="292" spans="16:16" s="47" customFormat="1" x14ac:dyDescent="0.2">
      <c r="P292" s="48"/>
    </row>
    <row r="293" spans="16:16" s="47" customFormat="1" x14ac:dyDescent="0.2">
      <c r="P293" s="48"/>
    </row>
    <row r="294" spans="16:16" s="47" customFormat="1" x14ac:dyDescent="0.2">
      <c r="P294" s="48"/>
    </row>
    <row r="295" spans="16:16" s="47" customFormat="1" x14ac:dyDescent="0.2">
      <c r="P295" s="48"/>
    </row>
    <row r="296" spans="16:16" s="47" customFormat="1" x14ac:dyDescent="0.2">
      <c r="P296" s="48"/>
    </row>
    <row r="297" spans="16:16" s="47" customFormat="1" x14ac:dyDescent="0.2">
      <c r="P297" s="48"/>
    </row>
    <row r="298" spans="16:16" s="47" customFormat="1" x14ac:dyDescent="0.2">
      <c r="P298" s="48"/>
    </row>
    <row r="299" spans="16:16" s="47" customFormat="1" x14ac:dyDescent="0.2">
      <c r="P299" s="48"/>
    </row>
    <row r="300" spans="16:16" s="47" customFormat="1" x14ac:dyDescent="0.2">
      <c r="P300" s="48"/>
    </row>
    <row r="301" spans="16:16" s="47" customFormat="1" x14ac:dyDescent="0.2">
      <c r="P301" s="48"/>
    </row>
    <row r="302" spans="16:16" s="47" customFormat="1" x14ac:dyDescent="0.2">
      <c r="P302" s="48"/>
    </row>
    <row r="303" spans="16:16" s="47" customFormat="1" x14ac:dyDescent="0.2">
      <c r="P303" s="48"/>
    </row>
    <row r="304" spans="16:16" s="47" customFormat="1" x14ac:dyDescent="0.2">
      <c r="P304" s="48"/>
    </row>
    <row r="305" spans="16:16" s="47" customFormat="1" x14ac:dyDescent="0.2">
      <c r="P305" s="48"/>
    </row>
    <row r="306" spans="16:16" s="47" customFormat="1" x14ac:dyDescent="0.2">
      <c r="P306" s="48"/>
    </row>
    <row r="307" spans="16:16" s="47" customFormat="1" x14ac:dyDescent="0.2">
      <c r="P307" s="48"/>
    </row>
    <row r="308" spans="16:16" s="47" customFormat="1" x14ac:dyDescent="0.2">
      <c r="P308" s="48"/>
    </row>
    <row r="309" spans="16:16" s="47" customFormat="1" x14ac:dyDescent="0.2">
      <c r="P309" s="48"/>
    </row>
    <row r="310" spans="16:16" s="47" customFormat="1" x14ac:dyDescent="0.2">
      <c r="P310" s="48"/>
    </row>
    <row r="311" spans="16:16" s="47" customFormat="1" x14ac:dyDescent="0.2">
      <c r="P311" s="48"/>
    </row>
    <row r="312" spans="16:16" s="47" customFormat="1" x14ac:dyDescent="0.2">
      <c r="P312" s="48"/>
    </row>
    <row r="313" spans="16:16" s="47" customFormat="1" x14ac:dyDescent="0.2">
      <c r="P313" s="48"/>
    </row>
    <row r="314" spans="16:16" s="47" customFormat="1" x14ac:dyDescent="0.2">
      <c r="P314" s="48"/>
    </row>
    <row r="315" spans="16:16" s="47" customFormat="1" x14ac:dyDescent="0.2">
      <c r="P315" s="48"/>
    </row>
    <row r="316" spans="16:16" s="47" customFormat="1" x14ac:dyDescent="0.2">
      <c r="P316" s="48"/>
    </row>
    <row r="317" spans="16:16" s="47" customFormat="1" x14ac:dyDescent="0.2">
      <c r="P317" s="48"/>
    </row>
    <row r="318" spans="16:16" s="47" customFormat="1" x14ac:dyDescent="0.2">
      <c r="P318" s="48"/>
    </row>
    <row r="319" spans="16:16" s="47" customFormat="1" x14ac:dyDescent="0.2">
      <c r="P319" s="48"/>
    </row>
    <row r="320" spans="16:16" s="47" customFormat="1" x14ac:dyDescent="0.2">
      <c r="P320" s="48"/>
    </row>
    <row r="321" spans="16:16" s="47" customFormat="1" x14ac:dyDescent="0.2">
      <c r="P321" s="48"/>
    </row>
    <row r="322" spans="16:16" s="47" customFormat="1" x14ac:dyDescent="0.2">
      <c r="P322" s="48"/>
    </row>
    <row r="323" spans="16:16" s="47" customFormat="1" x14ac:dyDescent="0.2">
      <c r="P323" s="48"/>
    </row>
    <row r="324" spans="16:16" s="47" customFormat="1" x14ac:dyDescent="0.2">
      <c r="P324" s="48"/>
    </row>
    <row r="325" spans="16:16" s="47" customFormat="1" x14ac:dyDescent="0.2">
      <c r="P325" s="48"/>
    </row>
    <row r="326" spans="16:16" s="47" customFormat="1" x14ac:dyDescent="0.2">
      <c r="P326" s="48"/>
    </row>
    <row r="327" spans="16:16" s="47" customFormat="1" x14ac:dyDescent="0.2">
      <c r="P327" s="48"/>
    </row>
    <row r="328" spans="16:16" s="47" customFormat="1" x14ac:dyDescent="0.2">
      <c r="P328" s="48"/>
    </row>
    <row r="329" spans="16:16" s="47" customFormat="1" x14ac:dyDescent="0.2">
      <c r="P329" s="48"/>
    </row>
    <row r="330" spans="16:16" s="47" customFormat="1" x14ac:dyDescent="0.2">
      <c r="P330" s="48"/>
    </row>
    <row r="331" spans="16:16" s="47" customFormat="1" x14ac:dyDescent="0.2">
      <c r="P331" s="48"/>
    </row>
    <row r="332" spans="16:16" s="47" customFormat="1" x14ac:dyDescent="0.2">
      <c r="P332" s="48"/>
    </row>
    <row r="333" spans="16:16" s="47" customFormat="1" x14ac:dyDescent="0.2">
      <c r="P333" s="48"/>
    </row>
    <row r="334" spans="16:16" s="47" customFormat="1" x14ac:dyDescent="0.2">
      <c r="P334" s="48"/>
    </row>
    <row r="335" spans="16:16" s="47" customFormat="1" x14ac:dyDescent="0.2">
      <c r="P335" s="48"/>
    </row>
    <row r="336" spans="16:16" s="47" customFormat="1" x14ac:dyDescent="0.2">
      <c r="P336" s="48"/>
    </row>
    <row r="337" spans="16:16" s="47" customFormat="1" x14ac:dyDescent="0.2">
      <c r="P337" s="48"/>
    </row>
    <row r="338" spans="16:16" s="47" customFormat="1" x14ac:dyDescent="0.2">
      <c r="P338" s="48"/>
    </row>
    <row r="339" spans="16:16" s="47" customFormat="1" x14ac:dyDescent="0.2">
      <c r="P339" s="48"/>
    </row>
    <row r="340" spans="16:16" s="47" customFormat="1" x14ac:dyDescent="0.2">
      <c r="P340" s="48"/>
    </row>
    <row r="341" spans="16:16" s="47" customFormat="1" x14ac:dyDescent="0.2">
      <c r="P341" s="48"/>
    </row>
    <row r="342" spans="16:16" s="47" customFormat="1" x14ac:dyDescent="0.2">
      <c r="P342" s="48"/>
    </row>
    <row r="343" spans="16:16" s="47" customFormat="1" x14ac:dyDescent="0.2">
      <c r="P343" s="48"/>
    </row>
    <row r="344" spans="16:16" s="47" customFormat="1" x14ac:dyDescent="0.2">
      <c r="P344" s="48"/>
    </row>
    <row r="345" spans="16:16" s="47" customFormat="1" x14ac:dyDescent="0.2">
      <c r="P345" s="48"/>
    </row>
    <row r="346" spans="16:16" s="47" customFormat="1" x14ac:dyDescent="0.2">
      <c r="P346" s="48"/>
    </row>
    <row r="347" spans="16:16" s="47" customFormat="1" x14ac:dyDescent="0.2">
      <c r="P347" s="48"/>
    </row>
    <row r="348" spans="16:16" s="47" customFormat="1" x14ac:dyDescent="0.2">
      <c r="P348" s="48"/>
    </row>
    <row r="349" spans="16:16" s="47" customFormat="1" x14ac:dyDescent="0.2">
      <c r="P349" s="48"/>
    </row>
    <row r="350" spans="16:16" s="47" customFormat="1" x14ac:dyDescent="0.2">
      <c r="P350" s="48"/>
    </row>
    <row r="351" spans="16:16" s="47" customFormat="1" x14ac:dyDescent="0.2">
      <c r="P351" s="48"/>
    </row>
    <row r="352" spans="16:16" s="47" customFormat="1" x14ac:dyDescent="0.2">
      <c r="P352" s="48"/>
    </row>
    <row r="353" spans="16:16" s="47" customFormat="1" x14ac:dyDescent="0.2">
      <c r="P353" s="48"/>
    </row>
    <row r="354" spans="16:16" s="47" customFormat="1" x14ac:dyDescent="0.2">
      <c r="P354" s="48"/>
    </row>
  </sheetData>
  <mergeCells count="49">
    <mergeCell ref="AB82:AE84"/>
    <mergeCell ref="P3:P4"/>
    <mergeCell ref="P5:P6"/>
    <mergeCell ref="P7:P8"/>
    <mergeCell ref="P45:P46"/>
    <mergeCell ref="P47:P48"/>
    <mergeCell ref="P19:P20"/>
    <mergeCell ref="P21:P22"/>
    <mergeCell ref="P23:P24"/>
    <mergeCell ref="P25:P26"/>
    <mergeCell ref="P27:P28"/>
    <mergeCell ref="P49:P50"/>
    <mergeCell ref="P51:P52"/>
    <mergeCell ref="P29:P30"/>
    <mergeCell ref="P31:P32"/>
    <mergeCell ref="P79:P80"/>
    <mergeCell ref="U5:X8"/>
    <mergeCell ref="T1:Z1"/>
    <mergeCell ref="P9:P10"/>
    <mergeCell ref="P69:P70"/>
    <mergeCell ref="P59:P60"/>
    <mergeCell ref="P61:P62"/>
    <mergeCell ref="P63:P64"/>
    <mergeCell ref="P65:P66"/>
    <mergeCell ref="P67:P68"/>
    <mergeCell ref="P53:P54"/>
    <mergeCell ref="P55:P56"/>
    <mergeCell ref="P41:P42"/>
    <mergeCell ref="P43:P44"/>
    <mergeCell ref="Q2:Z2"/>
    <mergeCell ref="P11:P12"/>
    <mergeCell ref="P17:P18"/>
    <mergeCell ref="P37:P38"/>
    <mergeCell ref="P39:P40"/>
    <mergeCell ref="A2:O2"/>
    <mergeCell ref="P33:P34"/>
    <mergeCell ref="P35:P36"/>
    <mergeCell ref="C5:G8"/>
    <mergeCell ref="P13:P14"/>
    <mergeCell ref="P15:P16"/>
    <mergeCell ref="P57:P58"/>
    <mergeCell ref="P87:P88"/>
    <mergeCell ref="P83:P84"/>
    <mergeCell ref="P75:P76"/>
    <mergeCell ref="P77:P78"/>
    <mergeCell ref="P81:P82"/>
    <mergeCell ref="P85:P86"/>
    <mergeCell ref="P71:P72"/>
    <mergeCell ref="P73:P74"/>
  </mergeCells>
  <phoneticPr fontId="2"/>
  <pageMargins left="0.70866141732283472" right="0.70866141732283472" top="0.39370078740157483" bottom="0" header="0.31496062992125984" footer="0.31496062992125984"/>
  <pageSetup paperSize="9" scale="45"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C9D9D-99D3-497A-B3A3-40597FB6EC02}">
  <dimension ref="A1:AF327"/>
  <sheetViews>
    <sheetView showZeros="0" showWhiteSpace="0" view="pageLayout" topLeftCell="A212" zoomScaleNormal="75" zoomScaleSheetLayoutView="70" workbookViewId="0">
      <selection activeCell="AF277" sqref="AF277"/>
    </sheetView>
  </sheetViews>
  <sheetFormatPr defaultRowHeight="17.25" x14ac:dyDescent="0.2"/>
  <cols>
    <col min="1" max="1" width="5.25" style="93" customWidth="1"/>
    <col min="2" max="2" width="8.75" style="95" customWidth="1"/>
    <col min="3" max="3" width="3.625" style="96" customWidth="1"/>
    <col min="4" max="11" width="3" style="93" customWidth="1"/>
    <col min="12" max="15" width="4.375" style="93" customWidth="1"/>
    <col min="16" max="17" width="4.25" style="93" customWidth="1"/>
    <col min="18" max="18" width="4.375" style="93" customWidth="1"/>
    <col min="19" max="20" width="4.25" style="93" customWidth="1"/>
    <col min="21" max="21" width="4.375" style="93" customWidth="1"/>
    <col min="22" max="23" width="4.25" style="93" customWidth="1"/>
    <col min="24" max="24" width="4.375" style="93" customWidth="1"/>
    <col min="25" max="26" width="4.25" style="93" customWidth="1"/>
    <col min="27" max="27" width="4.375" style="93" customWidth="1"/>
    <col min="28" max="29" width="4.25" style="93" customWidth="1"/>
    <col min="30" max="30" width="4.375" style="93" customWidth="1"/>
    <col min="31" max="32" width="4.25" style="93" customWidth="1"/>
    <col min="33" max="256" width="9" style="94"/>
    <col min="257" max="257" width="5.25" style="94" customWidth="1"/>
    <col min="258" max="258" width="8.75" style="94" customWidth="1"/>
    <col min="259" max="259" width="3.625" style="94" customWidth="1"/>
    <col min="260" max="267" width="3" style="94" customWidth="1"/>
    <col min="268" max="271" width="4.375" style="94" customWidth="1"/>
    <col min="272" max="273" width="4.25" style="94" customWidth="1"/>
    <col min="274" max="274" width="4.375" style="94" customWidth="1"/>
    <col min="275" max="276" width="4.25" style="94" customWidth="1"/>
    <col min="277" max="277" width="4.375" style="94" customWidth="1"/>
    <col min="278" max="279" width="4.25" style="94" customWidth="1"/>
    <col min="280" max="280" width="4.375" style="94" customWidth="1"/>
    <col min="281" max="282" width="4.25" style="94" customWidth="1"/>
    <col min="283" max="283" width="4.375" style="94" customWidth="1"/>
    <col min="284" max="285" width="4.25" style="94" customWidth="1"/>
    <col min="286" max="286" width="4.375" style="94" customWidth="1"/>
    <col min="287" max="288" width="4.25" style="94" customWidth="1"/>
    <col min="289" max="512" width="9" style="94"/>
    <col min="513" max="513" width="5.25" style="94" customWidth="1"/>
    <col min="514" max="514" width="8.75" style="94" customWidth="1"/>
    <col min="515" max="515" width="3.625" style="94" customWidth="1"/>
    <col min="516" max="523" width="3" style="94" customWidth="1"/>
    <col min="524" max="527" width="4.375" style="94" customWidth="1"/>
    <col min="528" max="529" width="4.25" style="94" customWidth="1"/>
    <col min="530" max="530" width="4.375" style="94" customWidth="1"/>
    <col min="531" max="532" width="4.25" style="94" customWidth="1"/>
    <col min="533" max="533" width="4.375" style="94" customWidth="1"/>
    <col min="534" max="535" width="4.25" style="94" customWidth="1"/>
    <col min="536" max="536" width="4.375" style="94" customWidth="1"/>
    <col min="537" max="538" width="4.25" style="94" customWidth="1"/>
    <col min="539" max="539" width="4.375" style="94" customWidth="1"/>
    <col min="540" max="541" width="4.25" style="94" customWidth="1"/>
    <col min="542" max="542" width="4.375" style="94" customWidth="1"/>
    <col min="543" max="544" width="4.25" style="94" customWidth="1"/>
    <col min="545" max="768" width="9" style="94"/>
    <col min="769" max="769" width="5.25" style="94" customWidth="1"/>
    <col min="770" max="770" width="8.75" style="94" customWidth="1"/>
    <col min="771" max="771" width="3.625" style="94" customWidth="1"/>
    <col min="772" max="779" width="3" style="94" customWidth="1"/>
    <col min="780" max="783" width="4.375" style="94" customWidth="1"/>
    <col min="784" max="785" width="4.25" style="94" customWidth="1"/>
    <col min="786" max="786" width="4.375" style="94" customWidth="1"/>
    <col min="787" max="788" width="4.25" style="94" customWidth="1"/>
    <col min="789" max="789" width="4.375" style="94" customWidth="1"/>
    <col min="790" max="791" width="4.25" style="94" customWidth="1"/>
    <col min="792" max="792" width="4.375" style="94" customWidth="1"/>
    <col min="793" max="794" width="4.25" style="94" customWidth="1"/>
    <col min="795" max="795" width="4.375" style="94" customWidth="1"/>
    <col min="796" max="797" width="4.25" style="94" customWidth="1"/>
    <col min="798" max="798" width="4.375" style="94" customWidth="1"/>
    <col min="799" max="800" width="4.25" style="94" customWidth="1"/>
    <col min="801" max="1024" width="9" style="94"/>
    <col min="1025" max="1025" width="5.25" style="94" customWidth="1"/>
    <col min="1026" max="1026" width="8.75" style="94" customWidth="1"/>
    <col min="1027" max="1027" width="3.625" style="94" customWidth="1"/>
    <col min="1028" max="1035" width="3" style="94" customWidth="1"/>
    <col min="1036" max="1039" width="4.375" style="94" customWidth="1"/>
    <col min="1040" max="1041" width="4.25" style="94" customWidth="1"/>
    <col min="1042" max="1042" width="4.375" style="94" customWidth="1"/>
    <col min="1043" max="1044" width="4.25" style="94" customWidth="1"/>
    <col min="1045" max="1045" width="4.375" style="94" customWidth="1"/>
    <col min="1046" max="1047" width="4.25" style="94" customWidth="1"/>
    <col min="1048" max="1048" width="4.375" style="94" customWidth="1"/>
    <col min="1049" max="1050" width="4.25" style="94" customWidth="1"/>
    <col min="1051" max="1051" width="4.375" style="94" customWidth="1"/>
    <col min="1052" max="1053" width="4.25" style="94" customWidth="1"/>
    <col min="1054" max="1054" width="4.375" style="94" customWidth="1"/>
    <col min="1055" max="1056" width="4.25" style="94" customWidth="1"/>
    <col min="1057" max="1280" width="9" style="94"/>
    <col min="1281" max="1281" width="5.25" style="94" customWidth="1"/>
    <col min="1282" max="1282" width="8.75" style="94" customWidth="1"/>
    <col min="1283" max="1283" width="3.625" style="94" customWidth="1"/>
    <col min="1284" max="1291" width="3" style="94" customWidth="1"/>
    <col min="1292" max="1295" width="4.375" style="94" customWidth="1"/>
    <col min="1296" max="1297" width="4.25" style="94" customWidth="1"/>
    <col min="1298" max="1298" width="4.375" style="94" customWidth="1"/>
    <col min="1299" max="1300" width="4.25" style="94" customWidth="1"/>
    <col min="1301" max="1301" width="4.375" style="94" customWidth="1"/>
    <col min="1302" max="1303" width="4.25" style="94" customWidth="1"/>
    <col min="1304" max="1304" width="4.375" style="94" customWidth="1"/>
    <col min="1305" max="1306" width="4.25" style="94" customWidth="1"/>
    <col min="1307" max="1307" width="4.375" style="94" customWidth="1"/>
    <col min="1308" max="1309" width="4.25" style="94" customWidth="1"/>
    <col min="1310" max="1310" width="4.375" style="94" customWidth="1"/>
    <col min="1311" max="1312" width="4.25" style="94" customWidth="1"/>
    <col min="1313" max="1536" width="9" style="94"/>
    <col min="1537" max="1537" width="5.25" style="94" customWidth="1"/>
    <col min="1538" max="1538" width="8.75" style="94" customWidth="1"/>
    <col min="1539" max="1539" width="3.625" style="94" customWidth="1"/>
    <col min="1540" max="1547" width="3" style="94" customWidth="1"/>
    <col min="1548" max="1551" width="4.375" style="94" customWidth="1"/>
    <col min="1552" max="1553" width="4.25" style="94" customWidth="1"/>
    <col min="1554" max="1554" width="4.375" style="94" customWidth="1"/>
    <col min="1555" max="1556" width="4.25" style="94" customWidth="1"/>
    <col min="1557" max="1557" width="4.375" style="94" customWidth="1"/>
    <col min="1558" max="1559" width="4.25" style="94" customWidth="1"/>
    <col min="1560" max="1560" width="4.375" style="94" customWidth="1"/>
    <col min="1561" max="1562" width="4.25" style="94" customWidth="1"/>
    <col min="1563" max="1563" width="4.375" style="94" customWidth="1"/>
    <col min="1564" max="1565" width="4.25" style="94" customWidth="1"/>
    <col min="1566" max="1566" width="4.375" style="94" customWidth="1"/>
    <col min="1567" max="1568" width="4.25" style="94" customWidth="1"/>
    <col min="1569" max="1792" width="9" style="94"/>
    <col min="1793" max="1793" width="5.25" style="94" customWidth="1"/>
    <col min="1794" max="1794" width="8.75" style="94" customWidth="1"/>
    <col min="1795" max="1795" width="3.625" style="94" customWidth="1"/>
    <col min="1796" max="1803" width="3" style="94" customWidth="1"/>
    <col min="1804" max="1807" width="4.375" style="94" customWidth="1"/>
    <col min="1808" max="1809" width="4.25" style="94" customWidth="1"/>
    <col min="1810" max="1810" width="4.375" style="94" customWidth="1"/>
    <col min="1811" max="1812" width="4.25" style="94" customWidth="1"/>
    <col min="1813" max="1813" width="4.375" style="94" customWidth="1"/>
    <col min="1814" max="1815" width="4.25" style="94" customWidth="1"/>
    <col min="1816" max="1816" width="4.375" style="94" customWidth="1"/>
    <col min="1817" max="1818" width="4.25" style="94" customWidth="1"/>
    <col min="1819" max="1819" width="4.375" style="94" customWidth="1"/>
    <col min="1820" max="1821" width="4.25" style="94" customWidth="1"/>
    <col min="1822" max="1822" width="4.375" style="94" customWidth="1"/>
    <col min="1823" max="1824" width="4.25" style="94" customWidth="1"/>
    <col min="1825" max="2048" width="9" style="94"/>
    <col min="2049" max="2049" width="5.25" style="94" customWidth="1"/>
    <col min="2050" max="2050" width="8.75" style="94" customWidth="1"/>
    <col min="2051" max="2051" width="3.625" style="94" customWidth="1"/>
    <col min="2052" max="2059" width="3" style="94" customWidth="1"/>
    <col min="2060" max="2063" width="4.375" style="94" customWidth="1"/>
    <col min="2064" max="2065" width="4.25" style="94" customWidth="1"/>
    <col min="2066" max="2066" width="4.375" style="94" customWidth="1"/>
    <col min="2067" max="2068" width="4.25" style="94" customWidth="1"/>
    <col min="2069" max="2069" width="4.375" style="94" customWidth="1"/>
    <col min="2070" max="2071" width="4.25" style="94" customWidth="1"/>
    <col min="2072" max="2072" width="4.375" style="94" customWidth="1"/>
    <col min="2073" max="2074" width="4.25" style="94" customWidth="1"/>
    <col min="2075" max="2075" width="4.375" style="94" customWidth="1"/>
    <col min="2076" max="2077" width="4.25" style="94" customWidth="1"/>
    <col min="2078" max="2078" width="4.375" style="94" customWidth="1"/>
    <col min="2079" max="2080" width="4.25" style="94" customWidth="1"/>
    <col min="2081" max="2304" width="9" style="94"/>
    <col min="2305" max="2305" width="5.25" style="94" customWidth="1"/>
    <col min="2306" max="2306" width="8.75" style="94" customWidth="1"/>
    <col min="2307" max="2307" width="3.625" style="94" customWidth="1"/>
    <col min="2308" max="2315" width="3" style="94" customWidth="1"/>
    <col min="2316" max="2319" width="4.375" style="94" customWidth="1"/>
    <col min="2320" max="2321" width="4.25" style="94" customWidth="1"/>
    <col min="2322" max="2322" width="4.375" style="94" customWidth="1"/>
    <col min="2323" max="2324" width="4.25" style="94" customWidth="1"/>
    <col min="2325" max="2325" width="4.375" style="94" customWidth="1"/>
    <col min="2326" max="2327" width="4.25" style="94" customWidth="1"/>
    <col min="2328" max="2328" width="4.375" style="94" customWidth="1"/>
    <col min="2329" max="2330" width="4.25" style="94" customWidth="1"/>
    <col min="2331" max="2331" width="4.375" style="94" customWidth="1"/>
    <col min="2332" max="2333" width="4.25" style="94" customWidth="1"/>
    <col min="2334" max="2334" width="4.375" style="94" customWidth="1"/>
    <col min="2335" max="2336" width="4.25" style="94" customWidth="1"/>
    <col min="2337" max="2560" width="9" style="94"/>
    <col min="2561" max="2561" width="5.25" style="94" customWidth="1"/>
    <col min="2562" max="2562" width="8.75" style="94" customWidth="1"/>
    <col min="2563" max="2563" width="3.625" style="94" customWidth="1"/>
    <col min="2564" max="2571" width="3" style="94" customWidth="1"/>
    <col min="2572" max="2575" width="4.375" style="94" customWidth="1"/>
    <col min="2576" max="2577" width="4.25" style="94" customWidth="1"/>
    <col min="2578" max="2578" width="4.375" style="94" customWidth="1"/>
    <col min="2579" max="2580" width="4.25" style="94" customWidth="1"/>
    <col min="2581" max="2581" width="4.375" style="94" customWidth="1"/>
    <col min="2582" max="2583" width="4.25" style="94" customWidth="1"/>
    <col min="2584" max="2584" width="4.375" style="94" customWidth="1"/>
    <col min="2585" max="2586" width="4.25" style="94" customWidth="1"/>
    <col min="2587" max="2587" width="4.375" style="94" customWidth="1"/>
    <col min="2588" max="2589" width="4.25" style="94" customWidth="1"/>
    <col min="2590" max="2590" width="4.375" style="94" customWidth="1"/>
    <col min="2591" max="2592" width="4.25" style="94" customWidth="1"/>
    <col min="2593" max="2816" width="9" style="94"/>
    <col min="2817" max="2817" width="5.25" style="94" customWidth="1"/>
    <col min="2818" max="2818" width="8.75" style="94" customWidth="1"/>
    <col min="2819" max="2819" width="3.625" style="94" customWidth="1"/>
    <col min="2820" max="2827" width="3" style="94" customWidth="1"/>
    <col min="2828" max="2831" width="4.375" style="94" customWidth="1"/>
    <col min="2832" max="2833" width="4.25" style="94" customWidth="1"/>
    <col min="2834" max="2834" width="4.375" style="94" customWidth="1"/>
    <col min="2835" max="2836" width="4.25" style="94" customWidth="1"/>
    <col min="2837" max="2837" width="4.375" style="94" customWidth="1"/>
    <col min="2838" max="2839" width="4.25" style="94" customWidth="1"/>
    <col min="2840" max="2840" width="4.375" style="94" customWidth="1"/>
    <col min="2841" max="2842" width="4.25" style="94" customWidth="1"/>
    <col min="2843" max="2843" width="4.375" style="94" customWidth="1"/>
    <col min="2844" max="2845" width="4.25" style="94" customWidth="1"/>
    <col min="2846" max="2846" width="4.375" style="94" customWidth="1"/>
    <col min="2847" max="2848" width="4.25" style="94" customWidth="1"/>
    <col min="2849" max="3072" width="9" style="94"/>
    <col min="3073" max="3073" width="5.25" style="94" customWidth="1"/>
    <col min="3074" max="3074" width="8.75" style="94" customWidth="1"/>
    <col min="3075" max="3075" width="3.625" style="94" customWidth="1"/>
    <col min="3076" max="3083" width="3" style="94" customWidth="1"/>
    <col min="3084" max="3087" width="4.375" style="94" customWidth="1"/>
    <col min="3088" max="3089" width="4.25" style="94" customWidth="1"/>
    <col min="3090" max="3090" width="4.375" style="94" customWidth="1"/>
    <col min="3091" max="3092" width="4.25" style="94" customWidth="1"/>
    <col min="3093" max="3093" width="4.375" style="94" customWidth="1"/>
    <col min="3094" max="3095" width="4.25" style="94" customWidth="1"/>
    <col min="3096" max="3096" width="4.375" style="94" customWidth="1"/>
    <col min="3097" max="3098" width="4.25" style="94" customWidth="1"/>
    <col min="3099" max="3099" width="4.375" style="94" customWidth="1"/>
    <col min="3100" max="3101" width="4.25" style="94" customWidth="1"/>
    <col min="3102" max="3102" width="4.375" style="94" customWidth="1"/>
    <col min="3103" max="3104" width="4.25" style="94" customWidth="1"/>
    <col min="3105" max="3328" width="9" style="94"/>
    <col min="3329" max="3329" width="5.25" style="94" customWidth="1"/>
    <col min="3330" max="3330" width="8.75" style="94" customWidth="1"/>
    <col min="3331" max="3331" width="3.625" style="94" customWidth="1"/>
    <col min="3332" max="3339" width="3" style="94" customWidth="1"/>
    <col min="3340" max="3343" width="4.375" style="94" customWidth="1"/>
    <col min="3344" max="3345" width="4.25" style="94" customWidth="1"/>
    <col min="3346" max="3346" width="4.375" style="94" customWidth="1"/>
    <col min="3347" max="3348" width="4.25" style="94" customWidth="1"/>
    <col min="3349" max="3349" width="4.375" style="94" customWidth="1"/>
    <col min="3350" max="3351" width="4.25" style="94" customWidth="1"/>
    <col min="3352" max="3352" width="4.375" style="94" customWidth="1"/>
    <col min="3353" max="3354" width="4.25" style="94" customWidth="1"/>
    <col min="3355" max="3355" width="4.375" style="94" customWidth="1"/>
    <col min="3356" max="3357" width="4.25" style="94" customWidth="1"/>
    <col min="3358" max="3358" width="4.375" style="94" customWidth="1"/>
    <col min="3359" max="3360" width="4.25" style="94" customWidth="1"/>
    <col min="3361" max="3584" width="9" style="94"/>
    <col min="3585" max="3585" width="5.25" style="94" customWidth="1"/>
    <col min="3586" max="3586" width="8.75" style="94" customWidth="1"/>
    <col min="3587" max="3587" width="3.625" style="94" customWidth="1"/>
    <col min="3588" max="3595" width="3" style="94" customWidth="1"/>
    <col min="3596" max="3599" width="4.375" style="94" customWidth="1"/>
    <col min="3600" max="3601" width="4.25" style="94" customWidth="1"/>
    <col min="3602" max="3602" width="4.375" style="94" customWidth="1"/>
    <col min="3603" max="3604" width="4.25" style="94" customWidth="1"/>
    <col min="3605" max="3605" width="4.375" style="94" customWidth="1"/>
    <col min="3606" max="3607" width="4.25" style="94" customWidth="1"/>
    <col min="3608" max="3608" width="4.375" style="94" customWidth="1"/>
    <col min="3609" max="3610" width="4.25" style="94" customWidth="1"/>
    <col min="3611" max="3611" width="4.375" style="94" customWidth="1"/>
    <col min="3612" max="3613" width="4.25" style="94" customWidth="1"/>
    <col min="3614" max="3614" width="4.375" style="94" customWidth="1"/>
    <col min="3615" max="3616" width="4.25" style="94" customWidth="1"/>
    <col min="3617" max="3840" width="9" style="94"/>
    <col min="3841" max="3841" width="5.25" style="94" customWidth="1"/>
    <col min="3842" max="3842" width="8.75" style="94" customWidth="1"/>
    <col min="3843" max="3843" width="3.625" style="94" customWidth="1"/>
    <col min="3844" max="3851" width="3" style="94" customWidth="1"/>
    <col min="3852" max="3855" width="4.375" style="94" customWidth="1"/>
    <col min="3856" max="3857" width="4.25" style="94" customWidth="1"/>
    <col min="3858" max="3858" width="4.375" style="94" customWidth="1"/>
    <col min="3859" max="3860" width="4.25" style="94" customWidth="1"/>
    <col min="3861" max="3861" width="4.375" style="94" customWidth="1"/>
    <col min="3862" max="3863" width="4.25" style="94" customWidth="1"/>
    <col min="3864" max="3864" width="4.375" style="94" customWidth="1"/>
    <col min="3865" max="3866" width="4.25" style="94" customWidth="1"/>
    <col min="3867" max="3867" width="4.375" style="94" customWidth="1"/>
    <col min="3868" max="3869" width="4.25" style="94" customWidth="1"/>
    <col min="3870" max="3870" width="4.375" style="94" customWidth="1"/>
    <col min="3871" max="3872" width="4.25" style="94" customWidth="1"/>
    <col min="3873" max="4096" width="9" style="94"/>
    <col min="4097" max="4097" width="5.25" style="94" customWidth="1"/>
    <col min="4098" max="4098" width="8.75" style="94" customWidth="1"/>
    <col min="4099" max="4099" width="3.625" style="94" customWidth="1"/>
    <col min="4100" max="4107" width="3" style="94" customWidth="1"/>
    <col min="4108" max="4111" width="4.375" style="94" customWidth="1"/>
    <col min="4112" max="4113" width="4.25" style="94" customWidth="1"/>
    <col min="4114" max="4114" width="4.375" style="94" customWidth="1"/>
    <col min="4115" max="4116" width="4.25" style="94" customWidth="1"/>
    <col min="4117" max="4117" width="4.375" style="94" customWidth="1"/>
    <col min="4118" max="4119" width="4.25" style="94" customWidth="1"/>
    <col min="4120" max="4120" width="4.375" style="94" customWidth="1"/>
    <col min="4121" max="4122" width="4.25" style="94" customWidth="1"/>
    <col min="4123" max="4123" width="4.375" style="94" customWidth="1"/>
    <col min="4124" max="4125" width="4.25" style="94" customWidth="1"/>
    <col min="4126" max="4126" width="4.375" style="94" customWidth="1"/>
    <col min="4127" max="4128" width="4.25" style="94" customWidth="1"/>
    <col min="4129" max="4352" width="9" style="94"/>
    <col min="4353" max="4353" width="5.25" style="94" customWidth="1"/>
    <col min="4354" max="4354" width="8.75" style="94" customWidth="1"/>
    <col min="4355" max="4355" width="3.625" style="94" customWidth="1"/>
    <col min="4356" max="4363" width="3" style="94" customWidth="1"/>
    <col min="4364" max="4367" width="4.375" style="94" customWidth="1"/>
    <col min="4368" max="4369" width="4.25" style="94" customWidth="1"/>
    <col min="4370" max="4370" width="4.375" style="94" customWidth="1"/>
    <col min="4371" max="4372" width="4.25" style="94" customWidth="1"/>
    <col min="4373" max="4373" width="4.375" style="94" customWidth="1"/>
    <col min="4374" max="4375" width="4.25" style="94" customWidth="1"/>
    <col min="4376" max="4376" width="4.375" style="94" customWidth="1"/>
    <col min="4377" max="4378" width="4.25" style="94" customWidth="1"/>
    <col min="4379" max="4379" width="4.375" style="94" customWidth="1"/>
    <col min="4380" max="4381" width="4.25" style="94" customWidth="1"/>
    <col min="4382" max="4382" width="4.375" style="94" customWidth="1"/>
    <col min="4383" max="4384" width="4.25" style="94" customWidth="1"/>
    <col min="4385" max="4608" width="9" style="94"/>
    <col min="4609" max="4609" width="5.25" style="94" customWidth="1"/>
    <col min="4610" max="4610" width="8.75" style="94" customWidth="1"/>
    <col min="4611" max="4611" width="3.625" style="94" customWidth="1"/>
    <col min="4612" max="4619" width="3" style="94" customWidth="1"/>
    <col min="4620" max="4623" width="4.375" style="94" customWidth="1"/>
    <col min="4624" max="4625" width="4.25" style="94" customWidth="1"/>
    <col min="4626" max="4626" width="4.375" style="94" customWidth="1"/>
    <col min="4627" max="4628" width="4.25" style="94" customWidth="1"/>
    <col min="4629" max="4629" width="4.375" style="94" customWidth="1"/>
    <col min="4630" max="4631" width="4.25" style="94" customWidth="1"/>
    <col min="4632" max="4632" width="4.375" style="94" customWidth="1"/>
    <col min="4633" max="4634" width="4.25" style="94" customWidth="1"/>
    <col min="4635" max="4635" width="4.375" style="94" customWidth="1"/>
    <col min="4636" max="4637" width="4.25" style="94" customWidth="1"/>
    <col min="4638" max="4638" width="4.375" style="94" customWidth="1"/>
    <col min="4639" max="4640" width="4.25" style="94" customWidth="1"/>
    <col min="4641" max="4864" width="9" style="94"/>
    <col min="4865" max="4865" width="5.25" style="94" customWidth="1"/>
    <col min="4866" max="4866" width="8.75" style="94" customWidth="1"/>
    <col min="4867" max="4867" width="3.625" style="94" customWidth="1"/>
    <col min="4868" max="4875" width="3" style="94" customWidth="1"/>
    <col min="4876" max="4879" width="4.375" style="94" customWidth="1"/>
    <col min="4880" max="4881" width="4.25" style="94" customWidth="1"/>
    <col min="4882" max="4882" width="4.375" style="94" customWidth="1"/>
    <col min="4883" max="4884" width="4.25" style="94" customWidth="1"/>
    <col min="4885" max="4885" width="4.375" style="94" customWidth="1"/>
    <col min="4886" max="4887" width="4.25" style="94" customWidth="1"/>
    <col min="4888" max="4888" width="4.375" style="94" customWidth="1"/>
    <col min="4889" max="4890" width="4.25" style="94" customWidth="1"/>
    <col min="4891" max="4891" width="4.375" style="94" customWidth="1"/>
    <col min="4892" max="4893" width="4.25" style="94" customWidth="1"/>
    <col min="4894" max="4894" width="4.375" style="94" customWidth="1"/>
    <col min="4895" max="4896" width="4.25" style="94" customWidth="1"/>
    <col min="4897" max="5120" width="9" style="94"/>
    <col min="5121" max="5121" width="5.25" style="94" customWidth="1"/>
    <col min="5122" max="5122" width="8.75" style="94" customWidth="1"/>
    <col min="5123" max="5123" width="3.625" style="94" customWidth="1"/>
    <col min="5124" max="5131" width="3" style="94" customWidth="1"/>
    <col min="5132" max="5135" width="4.375" style="94" customWidth="1"/>
    <col min="5136" max="5137" width="4.25" style="94" customWidth="1"/>
    <col min="5138" max="5138" width="4.375" style="94" customWidth="1"/>
    <col min="5139" max="5140" width="4.25" style="94" customWidth="1"/>
    <col min="5141" max="5141" width="4.375" style="94" customWidth="1"/>
    <col min="5142" max="5143" width="4.25" style="94" customWidth="1"/>
    <col min="5144" max="5144" width="4.375" style="94" customWidth="1"/>
    <col min="5145" max="5146" width="4.25" style="94" customWidth="1"/>
    <col min="5147" max="5147" width="4.375" style="94" customWidth="1"/>
    <col min="5148" max="5149" width="4.25" style="94" customWidth="1"/>
    <col min="5150" max="5150" width="4.375" style="94" customWidth="1"/>
    <col min="5151" max="5152" width="4.25" style="94" customWidth="1"/>
    <col min="5153" max="5376" width="9" style="94"/>
    <col min="5377" max="5377" width="5.25" style="94" customWidth="1"/>
    <col min="5378" max="5378" width="8.75" style="94" customWidth="1"/>
    <col min="5379" max="5379" width="3.625" style="94" customWidth="1"/>
    <col min="5380" max="5387" width="3" style="94" customWidth="1"/>
    <col min="5388" max="5391" width="4.375" style="94" customWidth="1"/>
    <col min="5392" max="5393" width="4.25" style="94" customWidth="1"/>
    <col min="5394" max="5394" width="4.375" style="94" customWidth="1"/>
    <col min="5395" max="5396" width="4.25" style="94" customWidth="1"/>
    <col min="5397" max="5397" width="4.375" style="94" customWidth="1"/>
    <col min="5398" max="5399" width="4.25" style="94" customWidth="1"/>
    <col min="5400" max="5400" width="4.375" style="94" customWidth="1"/>
    <col min="5401" max="5402" width="4.25" style="94" customWidth="1"/>
    <col min="5403" max="5403" width="4.375" style="94" customWidth="1"/>
    <col min="5404" max="5405" width="4.25" style="94" customWidth="1"/>
    <col min="5406" max="5406" width="4.375" style="94" customWidth="1"/>
    <col min="5407" max="5408" width="4.25" style="94" customWidth="1"/>
    <col min="5409" max="5632" width="9" style="94"/>
    <col min="5633" max="5633" width="5.25" style="94" customWidth="1"/>
    <col min="5634" max="5634" width="8.75" style="94" customWidth="1"/>
    <col min="5635" max="5635" width="3.625" style="94" customWidth="1"/>
    <col min="5636" max="5643" width="3" style="94" customWidth="1"/>
    <col min="5644" max="5647" width="4.375" style="94" customWidth="1"/>
    <col min="5648" max="5649" width="4.25" style="94" customWidth="1"/>
    <col min="5650" max="5650" width="4.375" style="94" customWidth="1"/>
    <col min="5651" max="5652" width="4.25" style="94" customWidth="1"/>
    <col min="5653" max="5653" width="4.375" style="94" customWidth="1"/>
    <col min="5654" max="5655" width="4.25" style="94" customWidth="1"/>
    <col min="5656" max="5656" width="4.375" style="94" customWidth="1"/>
    <col min="5657" max="5658" width="4.25" style="94" customWidth="1"/>
    <col min="5659" max="5659" width="4.375" style="94" customWidth="1"/>
    <col min="5660" max="5661" width="4.25" style="94" customWidth="1"/>
    <col min="5662" max="5662" width="4.375" style="94" customWidth="1"/>
    <col min="5663" max="5664" width="4.25" style="94" customWidth="1"/>
    <col min="5665" max="5888" width="9" style="94"/>
    <col min="5889" max="5889" width="5.25" style="94" customWidth="1"/>
    <col min="5890" max="5890" width="8.75" style="94" customWidth="1"/>
    <col min="5891" max="5891" width="3.625" style="94" customWidth="1"/>
    <col min="5892" max="5899" width="3" style="94" customWidth="1"/>
    <col min="5900" max="5903" width="4.375" style="94" customWidth="1"/>
    <col min="5904" max="5905" width="4.25" style="94" customWidth="1"/>
    <col min="5906" max="5906" width="4.375" style="94" customWidth="1"/>
    <col min="5907" max="5908" width="4.25" style="94" customWidth="1"/>
    <col min="5909" max="5909" width="4.375" style="94" customWidth="1"/>
    <col min="5910" max="5911" width="4.25" style="94" customWidth="1"/>
    <col min="5912" max="5912" width="4.375" style="94" customWidth="1"/>
    <col min="5913" max="5914" width="4.25" style="94" customWidth="1"/>
    <col min="5915" max="5915" width="4.375" style="94" customWidth="1"/>
    <col min="5916" max="5917" width="4.25" style="94" customWidth="1"/>
    <col min="5918" max="5918" width="4.375" style="94" customWidth="1"/>
    <col min="5919" max="5920" width="4.25" style="94" customWidth="1"/>
    <col min="5921" max="6144" width="9" style="94"/>
    <col min="6145" max="6145" width="5.25" style="94" customWidth="1"/>
    <col min="6146" max="6146" width="8.75" style="94" customWidth="1"/>
    <col min="6147" max="6147" width="3.625" style="94" customWidth="1"/>
    <col min="6148" max="6155" width="3" style="94" customWidth="1"/>
    <col min="6156" max="6159" width="4.375" style="94" customWidth="1"/>
    <col min="6160" max="6161" width="4.25" style="94" customWidth="1"/>
    <col min="6162" max="6162" width="4.375" style="94" customWidth="1"/>
    <col min="6163" max="6164" width="4.25" style="94" customWidth="1"/>
    <col min="6165" max="6165" width="4.375" style="94" customWidth="1"/>
    <col min="6166" max="6167" width="4.25" style="94" customWidth="1"/>
    <col min="6168" max="6168" width="4.375" style="94" customWidth="1"/>
    <col min="6169" max="6170" width="4.25" style="94" customWidth="1"/>
    <col min="6171" max="6171" width="4.375" style="94" customWidth="1"/>
    <col min="6172" max="6173" width="4.25" style="94" customWidth="1"/>
    <col min="6174" max="6174" width="4.375" style="94" customWidth="1"/>
    <col min="6175" max="6176" width="4.25" style="94" customWidth="1"/>
    <col min="6177" max="6400" width="9" style="94"/>
    <col min="6401" max="6401" width="5.25" style="94" customWidth="1"/>
    <col min="6402" max="6402" width="8.75" style="94" customWidth="1"/>
    <col min="6403" max="6403" width="3.625" style="94" customWidth="1"/>
    <col min="6404" max="6411" width="3" style="94" customWidth="1"/>
    <col min="6412" max="6415" width="4.375" style="94" customWidth="1"/>
    <col min="6416" max="6417" width="4.25" style="94" customWidth="1"/>
    <col min="6418" max="6418" width="4.375" style="94" customWidth="1"/>
    <col min="6419" max="6420" width="4.25" style="94" customWidth="1"/>
    <col min="6421" max="6421" width="4.375" style="94" customWidth="1"/>
    <col min="6422" max="6423" width="4.25" style="94" customWidth="1"/>
    <col min="6424" max="6424" width="4.375" style="94" customWidth="1"/>
    <col min="6425" max="6426" width="4.25" style="94" customWidth="1"/>
    <col min="6427" max="6427" width="4.375" style="94" customWidth="1"/>
    <col min="6428" max="6429" width="4.25" style="94" customWidth="1"/>
    <col min="6430" max="6430" width="4.375" style="94" customWidth="1"/>
    <col min="6431" max="6432" width="4.25" style="94" customWidth="1"/>
    <col min="6433" max="6656" width="9" style="94"/>
    <col min="6657" max="6657" width="5.25" style="94" customWidth="1"/>
    <col min="6658" max="6658" width="8.75" style="94" customWidth="1"/>
    <col min="6659" max="6659" width="3.625" style="94" customWidth="1"/>
    <col min="6660" max="6667" width="3" style="94" customWidth="1"/>
    <col min="6668" max="6671" width="4.375" style="94" customWidth="1"/>
    <col min="6672" max="6673" width="4.25" style="94" customWidth="1"/>
    <col min="6674" max="6674" width="4.375" style="94" customWidth="1"/>
    <col min="6675" max="6676" width="4.25" style="94" customWidth="1"/>
    <col min="6677" max="6677" width="4.375" style="94" customWidth="1"/>
    <col min="6678" max="6679" width="4.25" style="94" customWidth="1"/>
    <col min="6680" max="6680" width="4.375" style="94" customWidth="1"/>
    <col min="6681" max="6682" width="4.25" style="94" customWidth="1"/>
    <col min="6683" max="6683" width="4.375" style="94" customWidth="1"/>
    <col min="6684" max="6685" width="4.25" style="94" customWidth="1"/>
    <col min="6686" max="6686" width="4.375" style="94" customWidth="1"/>
    <col min="6687" max="6688" width="4.25" style="94" customWidth="1"/>
    <col min="6689" max="6912" width="9" style="94"/>
    <col min="6913" max="6913" width="5.25" style="94" customWidth="1"/>
    <col min="6914" max="6914" width="8.75" style="94" customWidth="1"/>
    <col min="6915" max="6915" width="3.625" style="94" customWidth="1"/>
    <col min="6916" max="6923" width="3" style="94" customWidth="1"/>
    <col min="6924" max="6927" width="4.375" style="94" customWidth="1"/>
    <col min="6928" max="6929" width="4.25" style="94" customWidth="1"/>
    <col min="6930" max="6930" width="4.375" style="94" customWidth="1"/>
    <col min="6931" max="6932" width="4.25" style="94" customWidth="1"/>
    <col min="6933" max="6933" width="4.375" style="94" customWidth="1"/>
    <col min="6934" max="6935" width="4.25" style="94" customWidth="1"/>
    <col min="6936" max="6936" width="4.375" style="94" customWidth="1"/>
    <col min="6937" max="6938" width="4.25" style="94" customWidth="1"/>
    <col min="6939" max="6939" width="4.375" style="94" customWidth="1"/>
    <col min="6940" max="6941" width="4.25" style="94" customWidth="1"/>
    <col min="6942" max="6942" width="4.375" style="94" customWidth="1"/>
    <col min="6943" max="6944" width="4.25" style="94" customWidth="1"/>
    <col min="6945" max="7168" width="9" style="94"/>
    <col min="7169" max="7169" width="5.25" style="94" customWidth="1"/>
    <col min="7170" max="7170" width="8.75" style="94" customWidth="1"/>
    <col min="7171" max="7171" width="3.625" style="94" customWidth="1"/>
    <col min="7172" max="7179" width="3" style="94" customWidth="1"/>
    <col min="7180" max="7183" width="4.375" style="94" customWidth="1"/>
    <col min="7184" max="7185" width="4.25" style="94" customWidth="1"/>
    <col min="7186" max="7186" width="4.375" style="94" customWidth="1"/>
    <col min="7187" max="7188" width="4.25" style="94" customWidth="1"/>
    <col min="7189" max="7189" width="4.375" style="94" customWidth="1"/>
    <col min="7190" max="7191" width="4.25" style="94" customWidth="1"/>
    <col min="7192" max="7192" width="4.375" style="94" customWidth="1"/>
    <col min="7193" max="7194" width="4.25" style="94" customWidth="1"/>
    <col min="7195" max="7195" width="4.375" style="94" customWidth="1"/>
    <col min="7196" max="7197" width="4.25" style="94" customWidth="1"/>
    <col min="7198" max="7198" width="4.375" style="94" customWidth="1"/>
    <col min="7199" max="7200" width="4.25" style="94" customWidth="1"/>
    <col min="7201" max="7424" width="9" style="94"/>
    <col min="7425" max="7425" width="5.25" style="94" customWidth="1"/>
    <col min="7426" max="7426" width="8.75" style="94" customWidth="1"/>
    <col min="7427" max="7427" width="3.625" style="94" customWidth="1"/>
    <col min="7428" max="7435" width="3" style="94" customWidth="1"/>
    <col min="7436" max="7439" width="4.375" style="94" customWidth="1"/>
    <col min="7440" max="7441" width="4.25" style="94" customWidth="1"/>
    <col min="7442" max="7442" width="4.375" style="94" customWidth="1"/>
    <col min="7443" max="7444" width="4.25" style="94" customWidth="1"/>
    <col min="7445" max="7445" width="4.375" style="94" customWidth="1"/>
    <col min="7446" max="7447" width="4.25" style="94" customWidth="1"/>
    <col min="7448" max="7448" width="4.375" style="94" customWidth="1"/>
    <col min="7449" max="7450" width="4.25" style="94" customWidth="1"/>
    <col min="7451" max="7451" width="4.375" style="94" customWidth="1"/>
    <col min="7452" max="7453" width="4.25" style="94" customWidth="1"/>
    <col min="7454" max="7454" width="4.375" style="94" customWidth="1"/>
    <col min="7455" max="7456" width="4.25" style="94" customWidth="1"/>
    <col min="7457" max="7680" width="9" style="94"/>
    <col min="7681" max="7681" width="5.25" style="94" customWidth="1"/>
    <col min="7682" max="7682" width="8.75" style="94" customWidth="1"/>
    <col min="7683" max="7683" width="3.625" style="94" customWidth="1"/>
    <col min="7684" max="7691" width="3" style="94" customWidth="1"/>
    <col min="7692" max="7695" width="4.375" style="94" customWidth="1"/>
    <col min="7696" max="7697" width="4.25" style="94" customWidth="1"/>
    <col min="7698" max="7698" width="4.375" style="94" customWidth="1"/>
    <col min="7699" max="7700" width="4.25" style="94" customWidth="1"/>
    <col min="7701" max="7701" width="4.375" style="94" customWidth="1"/>
    <col min="7702" max="7703" width="4.25" style="94" customWidth="1"/>
    <col min="7704" max="7704" width="4.375" style="94" customWidth="1"/>
    <col min="7705" max="7706" width="4.25" style="94" customWidth="1"/>
    <col min="7707" max="7707" width="4.375" style="94" customWidth="1"/>
    <col min="7708" max="7709" width="4.25" style="94" customWidth="1"/>
    <col min="7710" max="7710" width="4.375" style="94" customWidth="1"/>
    <col min="7711" max="7712" width="4.25" style="94" customWidth="1"/>
    <col min="7713" max="7936" width="9" style="94"/>
    <col min="7937" max="7937" width="5.25" style="94" customWidth="1"/>
    <col min="7938" max="7938" width="8.75" style="94" customWidth="1"/>
    <col min="7939" max="7939" width="3.625" style="94" customWidth="1"/>
    <col min="7940" max="7947" width="3" style="94" customWidth="1"/>
    <col min="7948" max="7951" width="4.375" style="94" customWidth="1"/>
    <col min="7952" max="7953" width="4.25" style="94" customWidth="1"/>
    <col min="7954" max="7954" width="4.375" style="94" customWidth="1"/>
    <col min="7955" max="7956" width="4.25" style="94" customWidth="1"/>
    <col min="7957" max="7957" width="4.375" style="94" customWidth="1"/>
    <col min="7958" max="7959" width="4.25" style="94" customWidth="1"/>
    <col min="7960" max="7960" width="4.375" style="94" customWidth="1"/>
    <col min="7961" max="7962" width="4.25" style="94" customWidth="1"/>
    <col min="7963" max="7963" width="4.375" style="94" customWidth="1"/>
    <col min="7964" max="7965" width="4.25" style="94" customWidth="1"/>
    <col min="7966" max="7966" width="4.375" style="94" customWidth="1"/>
    <col min="7967" max="7968" width="4.25" style="94" customWidth="1"/>
    <col min="7969" max="8192" width="9" style="94"/>
    <col min="8193" max="8193" width="5.25" style="94" customWidth="1"/>
    <col min="8194" max="8194" width="8.75" style="94" customWidth="1"/>
    <col min="8195" max="8195" width="3.625" style="94" customWidth="1"/>
    <col min="8196" max="8203" width="3" style="94" customWidth="1"/>
    <col min="8204" max="8207" width="4.375" style="94" customWidth="1"/>
    <col min="8208" max="8209" width="4.25" style="94" customWidth="1"/>
    <col min="8210" max="8210" width="4.375" style="94" customWidth="1"/>
    <col min="8211" max="8212" width="4.25" style="94" customWidth="1"/>
    <col min="8213" max="8213" width="4.375" style="94" customWidth="1"/>
    <col min="8214" max="8215" width="4.25" style="94" customWidth="1"/>
    <col min="8216" max="8216" width="4.375" style="94" customWidth="1"/>
    <col min="8217" max="8218" width="4.25" style="94" customWidth="1"/>
    <col min="8219" max="8219" width="4.375" style="94" customWidth="1"/>
    <col min="8220" max="8221" width="4.25" style="94" customWidth="1"/>
    <col min="8222" max="8222" width="4.375" style="94" customWidth="1"/>
    <col min="8223" max="8224" width="4.25" style="94" customWidth="1"/>
    <col min="8225" max="8448" width="9" style="94"/>
    <col min="8449" max="8449" width="5.25" style="94" customWidth="1"/>
    <col min="8450" max="8450" width="8.75" style="94" customWidth="1"/>
    <col min="8451" max="8451" width="3.625" style="94" customWidth="1"/>
    <col min="8452" max="8459" width="3" style="94" customWidth="1"/>
    <col min="8460" max="8463" width="4.375" style="94" customWidth="1"/>
    <col min="8464" max="8465" width="4.25" style="94" customWidth="1"/>
    <col min="8466" max="8466" width="4.375" style="94" customWidth="1"/>
    <col min="8467" max="8468" width="4.25" style="94" customWidth="1"/>
    <col min="8469" max="8469" width="4.375" style="94" customWidth="1"/>
    <col min="8470" max="8471" width="4.25" style="94" customWidth="1"/>
    <col min="8472" max="8472" width="4.375" style="94" customWidth="1"/>
    <col min="8473" max="8474" width="4.25" style="94" customWidth="1"/>
    <col min="8475" max="8475" width="4.375" style="94" customWidth="1"/>
    <col min="8476" max="8477" width="4.25" style="94" customWidth="1"/>
    <col min="8478" max="8478" width="4.375" style="94" customWidth="1"/>
    <col min="8479" max="8480" width="4.25" style="94" customWidth="1"/>
    <col min="8481" max="8704" width="9" style="94"/>
    <col min="8705" max="8705" width="5.25" style="94" customWidth="1"/>
    <col min="8706" max="8706" width="8.75" style="94" customWidth="1"/>
    <col min="8707" max="8707" width="3.625" style="94" customWidth="1"/>
    <col min="8708" max="8715" width="3" style="94" customWidth="1"/>
    <col min="8716" max="8719" width="4.375" style="94" customWidth="1"/>
    <col min="8720" max="8721" width="4.25" style="94" customWidth="1"/>
    <col min="8722" max="8722" width="4.375" style="94" customWidth="1"/>
    <col min="8723" max="8724" width="4.25" style="94" customWidth="1"/>
    <col min="8725" max="8725" width="4.375" style="94" customWidth="1"/>
    <col min="8726" max="8727" width="4.25" style="94" customWidth="1"/>
    <col min="8728" max="8728" width="4.375" style="94" customWidth="1"/>
    <col min="8729" max="8730" width="4.25" style="94" customWidth="1"/>
    <col min="8731" max="8731" width="4.375" style="94" customWidth="1"/>
    <col min="8732" max="8733" width="4.25" style="94" customWidth="1"/>
    <col min="8734" max="8734" width="4.375" style="94" customWidth="1"/>
    <col min="8735" max="8736" width="4.25" style="94" customWidth="1"/>
    <col min="8737" max="8960" width="9" style="94"/>
    <col min="8961" max="8961" width="5.25" style="94" customWidth="1"/>
    <col min="8962" max="8962" width="8.75" style="94" customWidth="1"/>
    <col min="8963" max="8963" width="3.625" style="94" customWidth="1"/>
    <col min="8964" max="8971" width="3" style="94" customWidth="1"/>
    <col min="8972" max="8975" width="4.375" style="94" customWidth="1"/>
    <col min="8976" max="8977" width="4.25" style="94" customWidth="1"/>
    <col min="8978" max="8978" width="4.375" style="94" customWidth="1"/>
    <col min="8979" max="8980" width="4.25" style="94" customWidth="1"/>
    <col min="8981" max="8981" width="4.375" style="94" customWidth="1"/>
    <col min="8982" max="8983" width="4.25" style="94" customWidth="1"/>
    <col min="8984" max="8984" width="4.375" style="94" customWidth="1"/>
    <col min="8985" max="8986" width="4.25" style="94" customWidth="1"/>
    <col min="8987" max="8987" width="4.375" style="94" customWidth="1"/>
    <col min="8988" max="8989" width="4.25" style="94" customWidth="1"/>
    <col min="8990" max="8990" width="4.375" style="94" customWidth="1"/>
    <col min="8991" max="8992" width="4.25" style="94" customWidth="1"/>
    <col min="8993" max="9216" width="9" style="94"/>
    <col min="9217" max="9217" width="5.25" style="94" customWidth="1"/>
    <col min="9218" max="9218" width="8.75" style="94" customWidth="1"/>
    <col min="9219" max="9219" width="3.625" style="94" customWidth="1"/>
    <col min="9220" max="9227" width="3" style="94" customWidth="1"/>
    <col min="9228" max="9231" width="4.375" style="94" customWidth="1"/>
    <col min="9232" max="9233" width="4.25" style="94" customWidth="1"/>
    <col min="9234" max="9234" width="4.375" style="94" customWidth="1"/>
    <col min="9235" max="9236" width="4.25" style="94" customWidth="1"/>
    <col min="9237" max="9237" width="4.375" style="94" customWidth="1"/>
    <col min="9238" max="9239" width="4.25" style="94" customWidth="1"/>
    <col min="9240" max="9240" width="4.375" style="94" customWidth="1"/>
    <col min="9241" max="9242" width="4.25" style="94" customWidth="1"/>
    <col min="9243" max="9243" width="4.375" style="94" customWidth="1"/>
    <col min="9244" max="9245" width="4.25" style="94" customWidth="1"/>
    <col min="9246" max="9246" width="4.375" style="94" customWidth="1"/>
    <col min="9247" max="9248" width="4.25" style="94" customWidth="1"/>
    <col min="9249" max="9472" width="9" style="94"/>
    <col min="9473" max="9473" width="5.25" style="94" customWidth="1"/>
    <col min="9474" max="9474" width="8.75" style="94" customWidth="1"/>
    <col min="9475" max="9475" width="3.625" style="94" customWidth="1"/>
    <col min="9476" max="9483" width="3" style="94" customWidth="1"/>
    <col min="9484" max="9487" width="4.375" style="94" customWidth="1"/>
    <col min="9488" max="9489" width="4.25" style="94" customWidth="1"/>
    <col min="9490" max="9490" width="4.375" style="94" customWidth="1"/>
    <col min="9491" max="9492" width="4.25" style="94" customWidth="1"/>
    <col min="9493" max="9493" width="4.375" style="94" customWidth="1"/>
    <col min="9494" max="9495" width="4.25" style="94" customWidth="1"/>
    <col min="9496" max="9496" width="4.375" style="94" customWidth="1"/>
    <col min="9497" max="9498" width="4.25" style="94" customWidth="1"/>
    <col min="9499" max="9499" width="4.375" style="94" customWidth="1"/>
    <col min="9500" max="9501" width="4.25" style="94" customWidth="1"/>
    <col min="9502" max="9502" width="4.375" style="94" customWidth="1"/>
    <col min="9503" max="9504" width="4.25" style="94" customWidth="1"/>
    <col min="9505" max="9728" width="9" style="94"/>
    <col min="9729" max="9729" width="5.25" style="94" customWidth="1"/>
    <col min="9730" max="9730" width="8.75" style="94" customWidth="1"/>
    <col min="9731" max="9731" width="3.625" style="94" customWidth="1"/>
    <col min="9732" max="9739" width="3" style="94" customWidth="1"/>
    <col min="9740" max="9743" width="4.375" style="94" customWidth="1"/>
    <col min="9744" max="9745" width="4.25" style="94" customWidth="1"/>
    <col min="9746" max="9746" width="4.375" style="94" customWidth="1"/>
    <col min="9747" max="9748" width="4.25" style="94" customWidth="1"/>
    <col min="9749" max="9749" width="4.375" style="94" customWidth="1"/>
    <col min="9750" max="9751" width="4.25" style="94" customWidth="1"/>
    <col min="9752" max="9752" width="4.375" style="94" customWidth="1"/>
    <col min="9753" max="9754" width="4.25" style="94" customWidth="1"/>
    <col min="9755" max="9755" width="4.375" style="94" customWidth="1"/>
    <col min="9756" max="9757" width="4.25" style="94" customWidth="1"/>
    <col min="9758" max="9758" width="4.375" style="94" customWidth="1"/>
    <col min="9759" max="9760" width="4.25" style="94" customWidth="1"/>
    <col min="9761" max="9984" width="9" style="94"/>
    <col min="9985" max="9985" width="5.25" style="94" customWidth="1"/>
    <col min="9986" max="9986" width="8.75" style="94" customWidth="1"/>
    <col min="9987" max="9987" width="3.625" style="94" customWidth="1"/>
    <col min="9988" max="9995" width="3" style="94" customWidth="1"/>
    <col min="9996" max="9999" width="4.375" style="94" customWidth="1"/>
    <col min="10000" max="10001" width="4.25" style="94" customWidth="1"/>
    <col min="10002" max="10002" width="4.375" style="94" customWidth="1"/>
    <col min="10003" max="10004" width="4.25" style="94" customWidth="1"/>
    <col min="10005" max="10005" width="4.375" style="94" customWidth="1"/>
    <col min="10006" max="10007" width="4.25" style="94" customWidth="1"/>
    <col min="10008" max="10008" width="4.375" style="94" customWidth="1"/>
    <col min="10009" max="10010" width="4.25" style="94" customWidth="1"/>
    <col min="10011" max="10011" width="4.375" style="94" customWidth="1"/>
    <col min="10012" max="10013" width="4.25" style="94" customWidth="1"/>
    <col min="10014" max="10014" width="4.375" style="94" customWidth="1"/>
    <col min="10015" max="10016" width="4.25" style="94" customWidth="1"/>
    <col min="10017" max="10240" width="9" style="94"/>
    <col min="10241" max="10241" width="5.25" style="94" customWidth="1"/>
    <col min="10242" max="10242" width="8.75" style="94" customWidth="1"/>
    <col min="10243" max="10243" width="3.625" style="94" customWidth="1"/>
    <col min="10244" max="10251" width="3" style="94" customWidth="1"/>
    <col min="10252" max="10255" width="4.375" style="94" customWidth="1"/>
    <col min="10256" max="10257" width="4.25" style="94" customWidth="1"/>
    <col min="10258" max="10258" width="4.375" style="94" customWidth="1"/>
    <col min="10259" max="10260" width="4.25" style="94" customWidth="1"/>
    <col min="10261" max="10261" width="4.375" style="94" customWidth="1"/>
    <col min="10262" max="10263" width="4.25" style="94" customWidth="1"/>
    <col min="10264" max="10264" width="4.375" style="94" customWidth="1"/>
    <col min="10265" max="10266" width="4.25" style="94" customWidth="1"/>
    <col min="10267" max="10267" width="4.375" style="94" customWidth="1"/>
    <col min="10268" max="10269" width="4.25" style="94" customWidth="1"/>
    <col min="10270" max="10270" width="4.375" style="94" customWidth="1"/>
    <col min="10271" max="10272" width="4.25" style="94" customWidth="1"/>
    <col min="10273" max="10496" width="9" style="94"/>
    <col min="10497" max="10497" width="5.25" style="94" customWidth="1"/>
    <col min="10498" max="10498" width="8.75" style="94" customWidth="1"/>
    <col min="10499" max="10499" width="3.625" style="94" customWidth="1"/>
    <col min="10500" max="10507" width="3" style="94" customWidth="1"/>
    <col min="10508" max="10511" width="4.375" style="94" customWidth="1"/>
    <col min="10512" max="10513" width="4.25" style="94" customWidth="1"/>
    <col min="10514" max="10514" width="4.375" style="94" customWidth="1"/>
    <col min="10515" max="10516" width="4.25" style="94" customWidth="1"/>
    <col min="10517" max="10517" width="4.375" style="94" customWidth="1"/>
    <col min="10518" max="10519" width="4.25" style="94" customWidth="1"/>
    <col min="10520" max="10520" width="4.375" style="94" customWidth="1"/>
    <col min="10521" max="10522" width="4.25" style="94" customWidth="1"/>
    <col min="10523" max="10523" width="4.375" style="94" customWidth="1"/>
    <col min="10524" max="10525" width="4.25" style="94" customWidth="1"/>
    <col min="10526" max="10526" width="4.375" style="94" customWidth="1"/>
    <col min="10527" max="10528" width="4.25" style="94" customWidth="1"/>
    <col min="10529" max="10752" width="9" style="94"/>
    <col min="10753" max="10753" width="5.25" style="94" customWidth="1"/>
    <col min="10754" max="10754" width="8.75" style="94" customWidth="1"/>
    <col min="10755" max="10755" width="3.625" style="94" customWidth="1"/>
    <col min="10756" max="10763" width="3" style="94" customWidth="1"/>
    <col min="10764" max="10767" width="4.375" style="94" customWidth="1"/>
    <col min="10768" max="10769" width="4.25" style="94" customWidth="1"/>
    <col min="10770" max="10770" width="4.375" style="94" customWidth="1"/>
    <col min="10771" max="10772" width="4.25" style="94" customWidth="1"/>
    <col min="10773" max="10773" width="4.375" style="94" customWidth="1"/>
    <col min="10774" max="10775" width="4.25" style="94" customWidth="1"/>
    <col min="10776" max="10776" width="4.375" style="94" customWidth="1"/>
    <col min="10777" max="10778" width="4.25" style="94" customWidth="1"/>
    <col min="10779" max="10779" width="4.375" style="94" customWidth="1"/>
    <col min="10780" max="10781" width="4.25" style="94" customWidth="1"/>
    <col min="10782" max="10782" width="4.375" style="94" customWidth="1"/>
    <col min="10783" max="10784" width="4.25" style="94" customWidth="1"/>
    <col min="10785" max="11008" width="9" style="94"/>
    <col min="11009" max="11009" width="5.25" style="94" customWidth="1"/>
    <col min="11010" max="11010" width="8.75" style="94" customWidth="1"/>
    <col min="11011" max="11011" width="3.625" style="94" customWidth="1"/>
    <col min="11012" max="11019" width="3" style="94" customWidth="1"/>
    <col min="11020" max="11023" width="4.375" style="94" customWidth="1"/>
    <col min="11024" max="11025" width="4.25" style="94" customWidth="1"/>
    <col min="11026" max="11026" width="4.375" style="94" customWidth="1"/>
    <col min="11027" max="11028" width="4.25" style="94" customWidth="1"/>
    <col min="11029" max="11029" width="4.375" style="94" customWidth="1"/>
    <col min="11030" max="11031" width="4.25" style="94" customWidth="1"/>
    <col min="11032" max="11032" width="4.375" style="94" customWidth="1"/>
    <col min="11033" max="11034" width="4.25" style="94" customWidth="1"/>
    <col min="11035" max="11035" width="4.375" style="94" customWidth="1"/>
    <col min="11036" max="11037" width="4.25" style="94" customWidth="1"/>
    <col min="11038" max="11038" width="4.375" style="94" customWidth="1"/>
    <col min="11039" max="11040" width="4.25" style="94" customWidth="1"/>
    <col min="11041" max="11264" width="9" style="94"/>
    <col min="11265" max="11265" width="5.25" style="94" customWidth="1"/>
    <col min="11266" max="11266" width="8.75" style="94" customWidth="1"/>
    <col min="11267" max="11267" width="3.625" style="94" customWidth="1"/>
    <col min="11268" max="11275" width="3" style="94" customWidth="1"/>
    <col min="11276" max="11279" width="4.375" style="94" customWidth="1"/>
    <col min="11280" max="11281" width="4.25" style="94" customWidth="1"/>
    <col min="11282" max="11282" width="4.375" style="94" customWidth="1"/>
    <col min="11283" max="11284" width="4.25" style="94" customWidth="1"/>
    <col min="11285" max="11285" width="4.375" style="94" customWidth="1"/>
    <col min="11286" max="11287" width="4.25" style="94" customWidth="1"/>
    <col min="11288" max="11288" width="4.375" style="94" customWidth="1"/>
    <col min="11289" max="11290" width="4.25" style="94" customWidth="1"/>
    <col min="11291" max="11291" width="4.375" style="94" customWidth="1"/>
    <col min="11292" max="11293" width="4.25" style="94" customWidth="1"/>
    <col min="11294" max="11294" width="4.375" style="94" customWidth="1"/>
    <col min="11295" max="11296" width="4.25" style="94" customWidth="1"/>
    <col min="11297" max="11520" width="9" style="94"/>
    <col min="11521" max="11521" width="5.25" style="94" customWidth="1"/>
    <col min="11522" max="11522" width="8.75" style="94" customWidth="1"/>
    <col min="11523" max="11523" width="3.625" style="94" customWidth="1"/>
    <col min="11524" max="11531" width="3" style="94" customWidth="1"/>
    <col min="11532" max="11535" width="4.375" style="94" customWidth="1"/>
    <col min="11536" max="11537" width="4.25" style="94" customWidth="1"/>
    <col min="11538" max="11538" width="4.375" style="94" customWidth="1"/>
    <col min="11539" max="11540" width="4.25" style="94" customWidth="1"/>
    <col min="11541" max="11541" width="4.375" style="94" customWidth="1"/>
    <col min="11542" max="11543" width="4.25" style="94" customWidth="1"/>
    <col min="11544" max="11544" width="4.375" style="94" customWidth="1"/>
    <col min="11545" max="11546" width="4.25" style="94" customWidth="1"/>
    <col min="11547" max="11547" width="4.375" style="94" customWidth="1"/>
    <col min="11548" max="11549" width="4.25" style="94" customWidth="1"/>
    <col min="11550" max="11550" width="4.375" style="94" customWidth="1"/>
    <col min="11551" max="11552" width="4.25" style="94" customWidth="1"/>
    <col min="11553" max="11776" width="9" style="94"/>
    <col min="11777" max="11777" width="5.25" style="94" customWidth="1"/>
    <col min="11778" max="11778" width="8.75" style="94" customWidth="1"/>
    <col min="11779" max="11779" width="3.625" style="94" customWidth="1"/>
    <col min="11780" max="11787" width="3" style="94" customWidth="1"/>
    <col min="11788" max="11791" width="4.375" style="94" customWidth="1"/>
    <col min="11792" max="11793" width="4.25" style="94" customWidth="1"/>
    <col min="11794" max="11794" width="4.375" style="94" customWidth="1"/>
    <col min="11795" max="11796" width="4.25" style="94" customWidth="1"/>
    <col min="11797" max="11797" width="4.375" style="94" customWidth="1"/>
    <col min="11798" max="11799" width="4.25" style="94" customWidth="1"/>
    <col min="11800" max="11800" width="4.375" style="94" customWidth="1"/>
    <col min="11801" max="11802" width="4.25" style="94" customWidth="1"/>
    <col min="11803" max="11803" width="4.375" style="94" customWidth="1"/>
    <col min="11804" max="11805" width="4.25" style="94" customWidth="1"/>
    <col min="11806" max="11806" width="4.375" style="94" customWidth="1"/>
    <col min="11807" max="11808" width="4.25" style="94" customWidth="1"/>
    <col min="11809" max="12032" width="9" style="94"/>
    <col min="12033" max="12033" width="5.25" style="94" customWidth="1"/>
    <col min="12034" max="12034" width="8.75" style="94" customWidth="1"/>
    <col min="12035" max="12035" width="3.625" style="94" customWidth="1"/>
    <col min="12036" max="12043" width="3" style="94" customWidth="1"/>
    <col min="12044" max="12047" width="4.375" style="94" customWidth="1"/>
    <col min="12048" max="12049" width="4.25" style="94" customWidth="1"/>
    <col min="12050" max="12050" width="4.375" style="94" customWidth="1"/>
    <col min="12051" max="12052" width="4.25" style="94" customWidth="1"/>
    <col min="12053" max="12053" width="4.375" style="94" customWidth="1"/>
    <col min="12054" max="12055" width="4.25" style="94" customWidth="1"/>
    <col min="12056" max="12056" width="4.375" style="94" customWidth="1"/>
    <col min="12057" max="12058" width="4.25" style="94" customWidth="1"/>
    <col min="12059" max="12059" width="4.375" style="94" customWidth="1"/>
    <col min="12060" max="12061" width="4.25" style="94" customWidth="1"/>
    <col min="12062" max="12062" width="4.375" style="94" customWidth="1"/>
    <col min="12063" max="12064" width="4.25" style="94" customWidth="1"/>
    <col min="12065" max="12288" width="9" style="94"/>
    <col min="12289" max="12289" width="5.25" style="94" customWidth="1"/>
    <col min="12290" max="12290" width="8.75" style="94" customWidth="1"/>
    <col min="12291" max="12291" width="3.625" style="94" customWidth="1"/>
    <col min="12292" max="12299" width="3" style="94" customWidth="1"/>
    <col min="12300" max="12303" width="4.375" style="94" customWidth="1"/>
    <col min="12304" max="12305" width="4.25" style="94" customWidth="1"/>
    <col min="12306" max="12306" width="4.375" style="94" customWidth="1"/>
    <col min="12307" max="12308" width="4.25" style="94" customWidth="1"/>
    <col min="12309" max="12309" width="4.375" style="94" customWidth="1"/>
    <col min="12310" max="12311" width="4.25" style="94" customWidth="1"/>
    <col min="12312" max="12312" width="4.375" style="94" customWidth="1"/>
    <col min="12313" max="12314" width="4.25" style="94" customWidth="1"/>
    <col min="12315" max="12315" width="4.375" style="94" customWidth="1"/>
    <col min="12316" max="12317" width="4.25" style="94" customWidth="1"/>
    <col min="12318" max="12318" width="4.375" style="94" customWidth="1"/>
    <col min="12319" max="12320" width="4.25" style="94" customWidth="1"/>
    <col min="12321" max="12544" width="9" style="94"/>
    <col min="12545" max="12545" width="5.25" style="94" customWidth="1"/>
    <col min="12546" max="12546" width="8.75" style="94" customWidth="1"/>
    <col min="12547" max="12547" width="3.625" style="94" customWidth="1"/>
    <col min="12548" max="12555" width="3" style="94" customWidth="1"/>
    <col min="12556" max="12559" width="4.375" style="94" customWidth="1"/>
    <col min="12560" max="12561" width="4.25" style="94" customWidth="1"/>
    <col min="12562" max="12562" width="4.375" style="94" customWidth="1"/>
    <col min="12563" max="12564" width="4.25" style="94" customWidth="1"/>
    <col min="12565" max="12565" width="4.375" style="94" customWidth="1"/>
    <col min="12566" max="12567" width="4.25" style="94" customWidth="1"/>
    <col min="12568" max="12568" width="4.375" style="94" customWidth="1"/>
    <col min="12569" max="12570" width="4.25" style="94" customWidth="1"/>
    <col min="12571" max="12571" width="4.375" style="94" customWidth="1"/>
    <col min="12572" max="12573" width="4.25" style="94" customWidth="1"/>
    <col min="12574" max="12574" width="4.375" style="94" customWidth="1"/>
    <col min="12575" max="12576" width="4.25" style="94" customWidth="1"/>
    <col min="12577" max="12800" width="9" style="94"/>
    <col min="12801" max="12801" width="5.25" style="94" customWidth="1"/>
    <col min="12802" max="12802" width="8.75" style="94" customWidth="1"/>
    <col min="12803" max="12803" width="3.625" style="94" customWidth="1"/>
    <col min="12804" max="12811" width="3" style="94" customWidth="1"/>
    <col min="12812" max="12815" width="4.375" style="94" customWidth="1"/>
    <col min="12816" max="12817" width="4.25" style="94" customWidth="1"/>
    <col min="12818" max="12818" width="4.375" style="94" customWidth="1"/>
    <col min="12819" max="12820" width="4.25" style="94" customWidth="1"/>
    <col min="12821" max="12821" width="4.375" style="94" customWidth="1"/>
    <col min="12822" max="12823" width="4.25" style="94" customWidth="1"/>
    <col min="12824" max="12824" width="4.375" style="94" customWidth="1"/>
    <col min="12825" max="12826" width="4.25" style="94" customWidth="1"/>
    <col min="12827" max="12827" width="4.375" style="94" customWidth="1"/>
    <col min="12828" max="12829" width="4.25" style="94" customWidth="1"/>
    <col min="12830" max="12830" width="4.375" style="94" customWidth="1"/>
    <col min="12831" max="12832" width="4.25" style="94" customWidth="1"/>
    <col min="12833" max="13056" width="9" style="94"/>
    <col min="13057" max="13057" width="5.25" style="94" customWidth="1"/>
    <col min="13058" max="13058" width="8.75" style="94" customWidth="1"/>
    <col min="13059" max="13059" width="3.625" style="94" customWidth="1"/>
    <col min="13060" max="13067" width="3" style="94" customWidth="1"/>
    <col min="13068" max="13071" width="4.375" style="94" customWidth="1"/>
    <col min="13072" max="13073" width="4.25" style="94" customWidth="1"/>
    <col min="13074" max="13074" width="4.375" style="94" customWidth="1"/>
    <col min="13075" max="13076" width="4.25" style="94" customWidth="1"/>
    <col min="13077" max="13077" width="4.375" style="94" customWidth="1"/>
    <col min="13078" max="13079" width="4.25" style="94" customWidth="1"/>
    <col min="13080" max="13080" width="4.375" style="94" customWidth="1"/>
    <col min="13081" max="13082" width="4.25" style="94" customWidth="1"/>
    <col min="13083" max="13083" width="4.375" style="94" customWidth="1"/>
    <col min="13084" max="13085" width="4.25" style="94" customWidth="1"/>
    <col min="13086" max="13086" width="4.375" style="94" customWidth="1"/>
    <col min="13087" max="13088" width="4.25" style="94" customWidth="1"/>
    <col min="13089" max="13312" width="9" style="94"/>
    <col min="13313" max="13313" width="5.25" style="94" customWidth="1"/>
    <col min="13314" max="13314" width="8.75" style="94" customWidth="1"/>
    <col min="13315" max="13315" width="3.625" style="94" customWidth="1"/>
    <col min="13316" max="13323" width="3" style="94" customWidth="1"/>
    <col min="13324" max="13327" width="4.375" style="94" customWidth="1"/>
    <col min="13328" max="13329" width="4.25" style="94" customWidth="1"/>
    <col min="13330" max="13330" width="4.375" style="94" customWidth="1"/>
    <col min="13331" max="13332" width="4.25" style="94" customWidth="1"/>
    <col min="13333" max="13333" width="4.375" style="94" customWidth="1"/>
    <col min="13334" max="13335" width="4.25" style="94" customWidth="1"/>
    <col min="13336" max="13336" width="4.375" style="94" customWidth="1"/>
    <col min="13337" max="13338" width="4.25" style="94" customWidth="1"/>
    <col min="13339" max="13339" width="4.375" style="94" customWidth="1"/>
    <col min="13340" max="13341" width="4.25" style="94" customWidth="1"/>
    <col min="13342" max="13342" width="4.375" style="94" customWidth="1"/>
    <col min="13343" max="13344" width="4.25" style="94" customWidth="1"/>
    <col min="13345" max="13568" width="9" style="94"/>
    <col min="13569" max="13569" width="5.25" style="94" customWidth="1"/>
    <col min="13570" max="13570" width="8.75" style="94" customWidth="1"/>
    <col min="13571" max="13571" width="3.625" style="94" customWidth="1"/>
    <col min="13572" max="13579" width="3" style="94" customWidth="1"/>
    <col min="13580" max="13583" width="4.375" style="94" customWidth="1"/>
    <col min="13584" max="13585" width="4.25" style="94" customWidth="1"/>
    <col min="13586" max="13586" width="4.375" style="94" customWidth="1"/>
    <col min="13587" max="13588" width="4.25" style="94" customWidth="1"/>
    <col min="13589" max="13589" width="4.375" style="94" customWidth="1"/>
    <col min="13590" max="13591" width="4.25" style="94" customWidth="1"/>
    <col min="13592" max="13592" width="4.375" style="94" customWidth="1"/>
    <col min="13593" max="13594" width="4.25" style="94" customWidth="1"/>
    <col min="13595" max="13595" width="4.375" style="94" customWidth="1"/>
    <col min="13596" max="13597" width="4.25" style="94" customWidth="1"/>
    <col min="13598" max="13598" width="4.375" style="94" customWidth="1"/>
    <col min="13599" max="13600" width="4.25" style="94" customWidth="1"/>
    <col min="13601" max="13824" width="9" style="94"/>
    <col min="13825" max="13825" width="5.25" style="94" customWidth="1"/>
    <col min="13826" max="13826" width="8.75" style="94" customWidth="1"/>
    <col min="13827" max="13827" width="3.625" style="94" customWidth="1"/>
    <col min="13828" max="13835" width="3" style="94" customWidth="1"/>
    <col min="13836" max="13839" width="4.375" style="94" customWidth="1"/>
    <col min="13840" max="13841" width="4.25" style="94" customWidth="1"/>
    <col min="13842" max="13842" width="4.375" style="94" customWidth="1"/>
    <col min="13843" max="13844" width="4.25" style="94" customWidth="1"/>
    <col min="13845" max="13845" width="4.375" style="94" customWidth="1"/>
    <col min="13846" max="13847" width="4.25" style="94" customWidth="1"/>
    <col min="13848" max="13848" width="4.375" style="94" customWidth="1"/>
    <col min="13849" max="13850" width="4.25" style="94" customWidth="1"/>
    <col min="13851" max="13851" width="4.375" style="94" customWidth="1"/>
    <col min="13852" max="13853" width="4.25" style="94" customWidth="1"/>
    <col min="13854" max="13854" width="4.375" style="94" customWidth="1"/>
    <col min="13855" max="13856" width="4.25" style="94" customWidth="1"/>
    <col min="13857" max="14080" width="9" style="94"/>
    <col min="14081" max="14081" width="5.25" style="94" customWidth="1"/>
    <col min="14082" max="14082" width="8.75" style="94" customWidth="1"/>
    <col min="14083" max="14083" width="3.625" style="94" customWidth="1"/>
    <col min="14084" max="14091" width="3" style="94" customWidth="1"/>
    <col min="14092" max="14095" width="4.375" style="94" customWidth="1"/>
    <col min="14096" max="14097" width="4.25" style="94" customWidth="1"/>
    <col min="14098" max="14098" width="4.375" style="94" customWidth="1"/>
    <col min="14099" max="14100" width="4.25" style="94" customWidth="1"/>
    <col min="14101" max="14101" width="4.375" style="94" customWidth="1"/>
    <col min="14102" max="14103" width="4.25" style="94" customWidth="1"/>
    <col min="14104" max="14104" width="4.375" style="94" customWidth="1"/>
    <col min="14105" max="14106" width="4.25" style="94" customWidth="1"/>
    <col min="14107" max="14107" width="4.375" style="94" customWidth="1"/>
    <col min="14108" max="14109" width="4.25" style="94" customWidth="1"/>
    <col min="14110" max="14110" width="4.375" style="94" customWidth="1"/>
    <col min="14111" max="14112" width="4.25" style="94" customWidth="1"/>
    <col min="14113" max="14336" width="9" style="94"/>
    <col min="14337" max="14337" width="5.25" style="94" customWidth="1"/>
    <col min="14338" max="14338" width="8.75" style="94" customWidth="1"/>
    <col min="14339" max="14339" width="3.625" style="94" customWidth="1"/>
    <col min="14340" max="14347" width="3" style="94" customWidth="1"/>
    <col min="14348" max="14351" width="4.375" style="94" customWidth="1"/>
    <col min="14352" max="14353" width="4.25" style="94" customWidth="1"/>
    <col min="14354" max="14354" width="4.375" style="94" customWidth="1"/>
    <col min="14355" max="14356" width="4.25" style="94" customWidth="1"/>
    <col min="14357" max="14357" width="4.375" style="94" customWidth="1"/>
    <col min="14358" max="14359" width="4.25" style="94" customWidth="1"/>
    <col min="14360" max="14360" width="4.375" style="94" customWidth="1"/>
    <col min="14361" max="14362" width="4.25" style="94" customWidth="1"/>
    <col min="14363" max="14363" width="4.375" style="94" customWidth="1"/>
    <col min="14364" max="14365" width="4.25" style="94" customWidth="1"/>
    <col min="14366" max="14366" width="4.375" style="94" customWidth="1"/>
    <col min="14367" max="14368" width="4.25" style="94" customWidth="1"/>
    <col min="14369" max="14592" width="9" style="94"/>
    <col min="14593" max="14593" width="5.25" style="94" customWidth="1"/>
    <col min="14594" max="14594" width="8.75" style="94" customWidth="1"/>
    <col min="14595" max="14595" width="3.625" style="94" customWidth="1"/>
    <col min="14596" max="14603" width="3" style="94" customWidth="1"/>
    <col min="14604" max="14607" width="4.375" style="94" customWidth="1"/>
    <col min="14608" max="14609" width="4.25" style="94" customWidth="1"/>
    <col min="14610" max="14610" width="4.375" style="94" customWidth="1"/>
    <col min="14611" max="14612" width="4.25" style="94" customWidth="1"/>
    <col min="14613" max="14613" width="4.375" style="94" customWidth="1"/>
    <col min="14614" max="14615" width="4.25" style="94" customWidth="1"/>
    <col min="14616" max="14616" width="4.375" style="94" customWidth="1"/>
    <col min="14617" max="14618" width="4.25" style="94" customWidth="1"/>
    <col min="14619" max="14619" width="4.375" style="94" customWidth="1"/>
    <col min="14620" max="14621" width="4.25" style="94" customWidth="1"/>
    <col min="14622" max="14622" width="4.375" style="94" customWidth="1"/>
    <col min="14623" max="14624" width="4.25" style="94" customWidth="1"/>
    <col min="14625" max="14848" width="9" style="94"/>
    <col min="14849" max="14849" width="5.25" style="94" customWidth="1"/>
    <col min="14850" max="14850" width="8.75" style="94" customWidth="1"/>
    <col min="14851" max="14851" width="3.625" style="94" customWidth="1"/>
    <col min="14852" max="14859" width="3" style="94" customWidth="1"/>
    <col min="14860" max="14863" width="4.375" style="94" customWidth="1"/>
    <col min="14864" max="14865" width="4.25" style="94" customWidth="1"/>
    <col min="14866" max="14866" width="4.375" style="94" customWidth="1"/>
    <col min="14867" max="14868" width="4.25" style="94" customWidth="1"/>
    <col min="14869" max="14869" width="4.375" style="94" customWidth="1"/>
    <col min="14870" max="14871" width="4.25" style="94" customWidth="1"/>
    <col min="14872" max="14872" width="4.375" style="94" customWidth="1"/>
    <col min="14873" max="14874" width="4.25" style="94" customWidth="1"/>
    <col min="14875" max="14875" width="4.375" style="94" customWidth="1"/>
    <col min="14876" max="14877" width="4.25" style="94" customWidth="1"/>
    <col min="14878" max="14878" width="4.375" style="94" customWidth="1"/>
    <col min="14879" max="14880" width="4.25" style="94" customWidth="1"/>
    <col min="14881" max="15104" width="9" style="94"/>
    <col min="15105" max="15105" width="5.25" style="94" customWidth="1"/>
    <col min="15106" max="15106" width="8.75" style="94" customWidth="1"/>
    <col min="15107" max="15107" width="3.625" style="94" customWidth="1"/>
    <col min="15108" max="15115" width="3" style="94" customWidth="1"/>
    <col min="15116" max="15119" width="4.375" style="94" customWidth="1"/>
    <col min="15120" max="15121" width="4.25" style="94" customWidth="1"/>
    <col min="15122" max="15122" width="4.375" style="94" customWidth="1"/>
    <col min="15123" max="15124" width="4.25" style="94" customWidth="1"/>
    <col min="15125" max="15125" width="4.375" style="94" customWidth="1"/>
    <col min="15126" max="15127" width="4.25" style="94" customWidth="1"/>
    <col min="15128" max="15128" width="4.375" style="94" customWidth="1"/>
    <col min="15129" max="15130" width="4.25" style="94" customWidth="1"/>
    <col min="15131" max="15131" width="4.375" style="94" customWidth="1"/>
    <col min="15132" max="15133" width="4.25" style="94" customWidth="1"/>
    <col min="15134" max="15134" width="4.375" style="94" customWidth="1"/>
    <col min="15135" max="15136" width="4.25" style="94" customWidth="1"/>
    <col min="15137" max="15360" width="9" style="94"/>
    <col min="15361" max="15361" width="5.25" style="94" customWidth="1"/>
    <col min="15362" max="15362" width="8.75" style="94" customWidth="1"/>
    <col min="15363" max="15363" width="3.625" style="94" customWidth="1"/>
    <col min="15364" max="15371" width="3" style="94" customWidth="1"/>
    <col min="15372" max="15375" width="4.375" style="94" customWidth="1"/>
    <col min="15376" max="15377" width="4.25" style="94" customWidth="1"/>
    <col min="15378" max="15378" width="4.375" style="94" customWidth="1"/>
    <col min="15379" max="15380" width="4.25" style="94" customWidth="1"/>
    <col min="15381" max="15381" width="4.375" style="94" customWidth="1"/>
    <col min="15382" max="15383" width="4.25" style="94" customWidth="1"/>
    <col min="15384" max="15384" width="4.375" style="94" customWidth="1"/>
    <col min="15385" max="15386" width="4.25" style="94" customWidth="1"/>
    <col min="15387" max="15387" width="4.375" style="94" customWidth="1"/>
    <col min="15388" max="15389" width="4.25" style="94" customWidth="1"/>
    <col min="15390" max="15390" width="4.375" style="94" customWidth="1"/>
    <col min="15391" max="15392" width="4.25" style="94" customWidth="1"/>
    <col min="15393" max="15616" width="9" style="94"/>
    <col min="15617" max="15617" width="5.25" style="94" customWidth="1"/>
    <col min="15618" max="15618" width="8.75" style="94" customWidth="1"/>
    <col min="15619" max="15619" width="3.625" style="94" customWidth="1"/>
    <col min="15620" max="15627" width="3" style="94" customWidth="1"/>
    <col min="15628" max="15631" width="4.375" style="94" customWidth="1"/>
    <col min="15632" max="15633" width="4.25" style="94" customWidth="1"/>
    <col min="15634" max="15634" width="4.375" style="94" customWidth="1"/>
    <col min="15635" max="15636" width="4.25" style="94" customWidth="1"/>
    <col min="15637" max="15637" width="4.375" style="94" customWidth="1"/>
    <col min="15638" max="15639" width="4.25" style="94" customWidth="1"/>
    <col min="15640" max="15640" width="4.375" style="94" customWidth="1"/>
    <col min="15641" max="15642" width="4.25" style="94" customWidth="1"/>
    <col min="15643" max="15643" width="4.375" style="94" customWidth="1"/>
    <col min="15644" max="15645" width="4.25" style="94" customWidth="1"/>
    <col min="15646" max="15646" width="4.375" style="94" customWidth="1"/>
    <col min="15647" max="15648" width="4.25" style="94" customWidth="1"/>
    <col min="15649" max="15872" width="9" style="94"/>
    <col min="15873" max="15873" width="5.25" style="94" customWidth="1"/>
    <col min="15874" max="15874" width="8.75" style="94" customWidth="1"/>
    <col min="15875" max="15875" width="3.625" style="94" customWidth="1"/>
    <col min="15876" max="15883" width="3" style="94" customWidth="1"/>
    <col min="15884" max="15887" width="4.375" style="94" customWidth="1"/>
    <col min="15888" max="15889" width="4.25" style="94" customWidth="1"/>
    <col min="15890" max="15890" width="4.375" style="94" customWidth="1"/>
    <col min="15891" max="15892" width="4.25" style="94" customWidth="1"/>
    <col min="15893" max="15893" width="4.375" style="94" customWidth="1"/>
    <col min="15894" max="15895" width="4.25" style="94" customWidth="1"/>
    <col min="15896" max="15896" width="4.375" style="94" customWidth="1"/>
    <col min="15897" max="15898" width="4.25" style="94" customWidth="1"/>
    <col min="15899" max="15899" width="4.375" style="94" customWidth="1"/>
    <col min="15900" max="15901" width="4.25" style="94" customWidth="1"/>
    <col min="15902" max="15902" width="4.375" style="94" customWidth="1"/>
    <col min="15903" max="15904" width="4.25" style="94" customWidth="1"/>
    <col min="15905" max="16128" width="9" style="94"/>
    <col min="16129" max="16129" width="5.25" style="94" customWidth="1"/>
    <col min="16130" max="16130" width="8.75" style="94" customWidth="1"/>
    <col min="16131" max="16131" width="3.625" style="94" customWidth="1"/>
    <col min="16132" max="16139" width="3" style="94" customWidth="1"/>
    <col min="16140" max="16143" width="4.375" style="94" customWidth="1"/>
    <col min="16144" max="16145" width="4.25" style="94" customWidth="1"/>
    <col min="16146" max="16146" width="4.375" style="94" customWidth="1"/>
    <col min="16147" max="16148" width="4.25" style="94" customWidth="1"/>
    <col min="16149" max="16149" width="4.375" style="94" customWidth="1"/>
    <col min="16150" max="16151" width="4.25" style="94" customWidth="1"/>
    <col min="16152" max="16152" width="4.375" style="94" customWidth="1"/>
    <col min="16153" max="16154" width="4.25" style="94" customWidth="1"/>
    <col min="16155" max="16155" width="4.375" style="94" customWidth="1"/>
    <col min="16156" max="16157" width="4.25" style="94" customWidth="1"/>
    <col min="16158" max="16158" width="4.375" style="94" customWidth="1"/>
    <col min="16159" max="16160" width="4.25" style="94" customWidth="1"/>
    <col min="16161" max="16384" width="9" style="94"/>
  </cols>
  <sheetData>
    <row r="1" spans="1:32" ht="24" customHeight="1" x14ac:dyDescent="0.2">
      <c r="A1" s="1012" t="s">
        <v>630</v>
      </c>
      <c r="B1" s="1012"/>
      <c r="C1" s="1012"/>
      <c r="D1" s="1012"/>
      <c r="E1" s="1012"/>
      <c r="F1" s="1012"/>
      <c r="G1" s="1012"/>
      <c r="H1" s="1012"/>
      <c r="I1" s="1012"/>
      <c r="J1" s="1012"/>
      <c r="K1" s="1012"/>
      <c r="L1" s="1012"/>
      <c r="M1" s="1012"/>
      <c r="Y1" s="1013" t="s">
        <v>829</v>
      </c>
      <c r="Z1" s="1013"/>
      <c r="AA1" s="1013"/>
      <c r="AB1" s="1013"/>
      <c r="AC1" s="1013"/>
      <c r="AD1" s="1013"/>
      <c r="AE1" s="1013"/>
      <c r="AF1" s="1013"/>
    </row>
    <row r="2" spans="1:32" s="568" customFormat="1" ht="24" customHeight="1" x14ac:dyDescent="0.15">
      <c r="A2" s="565" t="s">
        <v>631</v>
      </c>
      <c r="C2" s="565"/>
      <c r="D2" s="565"/>
      <c r="E2" s="565"/>
      <c r="F2" s="565"/>
      <c r="G2" s="565"/>
      <c r="H2" s="565"/>
      <c r="I2" s="565"/>
      <c r="J2" s="565"/>
      <c r="K2" s="565"/>
      <c r="L2" s="565"/>
      <c r="M2" s="565"/>
      <c r="N2" s="566"/>
      <c r="O2" s="566"/>
      <c r="P2" s="566"/>
      <c r="Q2" s="566"/>
      <c r="R2" s="566"/>
      <c r="S2" s="566"/>
      <c r="T2" s="566"/>
      <c r="U2" s="566"/>
      <c r="V2" s="566"/>
      <c r="W2" s="566"/>
      <c r="X2" s="566"/>
      <c r="Y2" s="567"/>
      <c r="Z2" s="567"/>
      <c r="AA2" s="567"/>
      <c r="AB2" s="567"/>
      <c r="AC2" s="567"/>
      <c r="AD2" s="567"/>
      <c r="AE2" s="567"/>
      <c r="AF2" s="163" t="s">
        <v>831</v>
      </c>
    </row>
    <row r="3" spans="1:32" ht="17.25" customHeight="1" x14ac:dyDescent="0.15">
      <c r="A3" s="992" t="s">
        <v>78</v>
      </c>
      <c r="B3" s="993" t="s">
        <v>79</v>
      </c>
      <c r="C3" s="1000" t="s">
        <v>80</v>
      </c>
      <c r="D3" s="1000"/>
      <c r="E3" s="1000"/>
      <c r="F3" s="1000"/>
      <c r="G3" s="1000"/>
      <c r="H3" s="1000"/>
      <c r="I3" s="1000"/>
      <c r="J3" s="1000"/>
      <c r="K3" s="1000"/>
      <c r="L3" s="999" t="s">
        <v>81</v>
      </c>
      <c r="M3" s="1000"/>
      <c r="N3" s="1000"/>
      <c r="O3" s="1000"/>
      <c r="P3" s="1000"/>
      <c r="Q3" s="1000"/>
      <c r="R3" s="1000"/>
      <c r="S3" s="1000"/>
      <c r="T3" s="1000"/>
      <c r="U3" s="1000"/>
      <c r="V3" s="1000"/>
      <c r="W3" s="1000"/>
      <c r="X3" s="1000"/>
      <c r="Y3" s="1000"/>
      <c r="Z3" s="1000"/>
      <c r="AA3" s="1000"/>
      <c r="AB3" s="1000"/>
      <c r="AC3" s="1000"/>
      <c r="AD3" s="1000"/>
      <c r="AE3" s="1000"/>
      <c r="AF3" s="1000"/>
    </row>
    <row r="4" spans="1:32" ht="17.25" customHeight="1" x14ac:dyDescent="0.15">
      <c r="A4" s="992"/>
      <c r="B4" s="994"/>
      <c r="C4" s="1001" t="s">
        <v>82</v>
      </c>
      <c r="D4" s="997" t="s">
        <v>83</v>
      </c>
      <c r="E4" s="997"/>
      <c r="F4" s="997"/>
      <c r="G4" s="997"/>
      <c r="H4" s="997"/>
      <c r="I4" s="997"/>
      <c r="J4" s="1003" t="s">
        <v>84</v>
      </c>
      <c r="K4" s="1004" t="s">
        <v>85</v>
      </c>
      <c r="L4" s="1009" t="s">
        <v>86</v>
      </c>
      <c r="M4" s="992"/>
      <c r="N4" s="1010"/>
      <c r="O4" s="1000" t="s">
        <v>87</v>
      </c>
      <c r="P4" s="1000"/>
      <c r="Q4" s="1000"/>
      <c r="R4" s="999" t="s">
        <v>88</v>
      </c>
      <c r="S4" s="1000"/>
      <c r="T4" s="1011"/>
      <c r="U4" s="1000" t="s">
        <v>89</v>
      </c>
      <c r="V4" s="1000"/>
      <c r="W4" s="1000"/>
      <c r="X4" s="999" t="s">
        <v>90</v>
      </c>
      <c r="Y4" s="1000"/>
      <c r="Z4" s="1011"/>
      <c r="AA4" s="1000" t="s">
        <v>91</v>
      </c>
      <c r="AB4" s="1000"/>
      <c r="AC4" s="1000"/>
      <c r="AD4" s="999" t="s">
        <v>92</v>
      </c>
      <c r="AE4" s="1000"/>
      <c r="AF4" s="1000"/>
    </row>
    <row r="5" spans="1:32" ht="46.5" customHeight="1" x14ac:dyDescent="0.15">
      <c r="A5" s="992"/>
      <c r="B5" s="995"/>
      <c r="C5" s="1002"/>
      <c r="D5" s="148" t="s">
        <v>93</v>
      </c>
      <c r="E5" s="148" t="s">
        <v>94</v>
      </c>
      <c r="F5" s="148" t="s">
        <v>95</v>
      </c>
      <c r="G5" s="148" t="s">
        <v>96</v>
      </c>
      <c r="H5" s="148" t="s">
        <v>97</v>
      </c>
      <c r="I5" s="148" t="s">
        <v>98</v>
      </c>
      <c r="J5" s="1003"/>
      <c r="K5" s="1004"/>
      <c r="L5" s="449" t="s">
        <v>99</v>
      </c>
      <c r="M5" s="446" t="s">
        <v>100</v>
      </c>
      <c r="N5" s="447" t="s">
        <v>101</v>
      </c>
      <c r="O5" s="334" t="s">
        <v>99</v>
      </c>
      <c r="P5" s="446" t="s">
        <v>100</v>
      </c>
      <c r="Q5" s="448" t="s">
        <v>101</v>
      </c>
      <c r="R5" s="449" t="s">
        <v>99</v>
      </c>
      <c r="S5" s="446" t="s">
        <v>100</v>
      </c>
      <c r="T5" s="447" t="s">
        <v>101</v>
      </c>
      <c r="U5" s="334" t="s">
        <v>99</v>
      </c>
      <c r="V5" s="446" t="s">
        <v>100</v>
      </c>
      <c r="W5" s="448" t="s">
        <v>101</v>
      </c>
      <c r="X5" s="449" t="s">
        <v>99</v>
      </c>
      <c r="Y5" s="446" t="s">
        <v>100</v>
      </c>
      <c r="Z5" s="447" t="s">
        <v>101</v>
      </c>
      <c r="AA5" s="334" t="s">
        <v>99</v>
      </c>
      <c r="AB5" s="446" t="s">
        <v>100</v>
      </c>
      <c r="AC5" s="448" t="s">
        <v>101</v>
      </c>
      <c r="AD5" s="449" t="s">
        <v>99</v>
      </c>
      <c r="AE5" s="446" t="s">
        <v>100</v>
      </c>
      <c r="AF5" s="448" t="s">
        <v>101</v>
      </c>
    </row>
    <row r="6" spans="1:32" ht="21.4" customHeight="1" x14ac:dyDescent="0.2">
      <c r="A6" s="335"/>
      <c r="B6" s="138"/>
      <c r="C6" s="152"/>
      <c r="D6" s="151"/>
      <c r="E6" s="151"/>
      <c r="F6" s="151"/>
      <c r="G6" s="151"/>
      <c r="H6" s="151"/>
      <c r="I6" s="151"/>
      <c r="J6" s="150"/>
      <c r="K6" s="149"/>
      <c r="L6" s="154">
        <f>SUM(O6,R6,U6,X6,AA6,AD6)</f>
        <v>36</v>
      </c>
      <c r="M6" s="156"/>
      <c r="N6" s="158"/>
      <c r="O6" s="157">
        <f>'[3]data(ソート不可）'!AG138</f>
        <v>4</v>
      </c>
      <c r="P6" s="156"/>
      <c r="Q6" s="155"/>
      <c r="R6" s="154">
        <f>'[3]data(ソート不可）'!AH138</f>
        <v>8</v>
      </c>
      <c r="S6" s="156"/>
      <c r="T6" s="158"/>
      <c r="U6" s="157">
        <f>'[3]data(ソート不可）'!AI138</f>
        <v>7</v>
      </c>
      <c r="V6" s="156"/>
      <c r="W6" s="155"/>
      <c r="X6" s="154">
        <f>'[3]data(ソート不可）'!AJ138</f>
        <v>3</v>
      </c>
      <c r="Y6" s="156"/>
      <c r="Z6" s="158"/>
      <c r="AA6" s="157">
        <f>'[3]data(ソート不可）'!AK138</f>
        <v>6</v>
      </c>
      <c r="AB6" s="156"/>
      <c r="AC6" s="155"/>
      <c r="AD6" s="154">
        <f>'[3]data(ソート不可）'!AL138</f>
        <v>8</v>
      </c>
      <c r="AE6" s="156"/>
      <c r="AF6" s="155"/>
    </row>
    <row r="7" spans="1:32" ht="21.4" customHeight="1" x14ac:dyDescent="0.2">
      <c r="A7" s="419">
        <v>1</v>
      </c>
      <c r="B7" s="420" t="s">
        <v>591</v>
      </c>
      <c r="C7" s="131">
        <f>SUM(D7:K7)</f>
        <v>33</v>
      </c>
      <c r="D7" s="128">
        <f>'[3]data(ソート不可）'!H138</f>
        <v>4</v>
      </c>
      <c r="E7" s="128">
        <f>'[3]data(ソート不可）'!I138</f>
        <v>4</v>
      </c>
      <c r="F7" s="128">
        <f>'[3]data(ソート不可）'!J138</f>
        <v>5</v>
      </c>
      <c r="G7" s="128">
        <f>'[3]data(ソート不可）'!K138</f>
        <v>5</v>
      </c>
      <c r="H7" s="128">
        <f>'[3]data(ソート不可）'!L138</f>
        <v>5</v>
      </c>
      <c r="I7" s="128">
        <f>'[3]data(ソート不可）'!M138</f>
        <v>5</v>
      </c>
      <c r="J7" s="128">
        <f>'[3]data(ソート不可）'!N138</f>
        <v>0</v>
      </c>
      <c r="K7" s="127">
        <f>'[3]data(ソート不可）'!O138</f>
        <v>5</v>
      </c>
      <c r="L7" s="336">
        <f>SUM(M7:N7)</f>
        <v>886</v>
      </c>
      <c r="M7" s="128">
        <f>SUM(P7,S7,V7,Y7,AB7,AE7)</f>
        <v>493</v>
      </c>
      <c r="N7" s="130">
        <f>SUM(Q7,T7,W7,Z7,AC7,AF7)</f>
        <v>393</v>
      </c>
      <c r="O7" s="129">
        <f>SUM(P7:Q7)</f>
        <v>131</v>
      </c>
      <c r="P7" s="128">
        <f>'[3]data(ソート不可）'!T138</f>
        <v>73</v>
      </c>
      <c r="Q7" s="127">
        <f>'[3]data(ソート不可）'!U138</f>
        <v>58</v>
      </c>
      <c r="R7" s="336">
        <f>SUM(S7:T7)</f>
        <v>141</v>
      </c>
      <c r="S7" s="128">
        <f>'[3]data(ソート不可）'!V138</f>
        <v>74</v>
      </c>
      <c r="T7" s="130">
        <f>'[3]data(ソート不可）'!W138</f>
        <v>67</v>
      </c>
      <c r="U7" s="129">
        <f>SUM(V7:W7)</f>
        <v>160</v>
      </c>
      <c r="V7" s="128">
        <f>'[3]data(ソート不可）'!X138</f>
        <v>95</v>
      </c>
      <c r="W7" s="127">
        <f>'[3]data(ソート不可）'!Y138</f>
        <v>65</v>
      </c>
      <c r="X7" s="336">
        <f>SUM(Y7:Z7)</f>
        <v>148</v>
      </c>
      <c r="Y7" s="128">
        <f>'[3]data(ソート不可）'!Z138</f>
        <v>79</v>
      </c>
      <c r="Z7" s="130">
        <f>'[3]data(ソート不可）'!AA138</f>
        <v>69</v>
      </c>
      <c r="AA7" s="129">
        <f>SUM(AB7:AC7)</f>
        <v>150</v>
      </c>
      <c r="AB7" s="128">
        <f>'[3]data(ソート不可）'!AB138</f>
        <v>86</v>
      </c>
      <c r="AC7" s="127">
        <f>'[3]data(ソート不可）'!AC138</f>
        <v>64</v>
      </c>
      <c r="AD7" s="336">
        <f>SUM(AE7:AF7)</f>
        <v>156</v>
      </c>
      <c r="AE7" s="128">
        <f>'[3]data(ソート不可）'!AD138</f>
        <v>86</v>
      </c>
      <c r="AF7" s="127">
        <f>'[3]data(ソート不可）'!AE138</f>
        <v>70</v>
      </c>
    </row>
    <row r="8" spans="1:32" ht="21.4" customHeight="1" x14ac:dyDescent="0.2">
      <c r="A8" s="337"/>
      <c r="B8" s="138"/>
      <c r="C8" s="137"/>
      <c r="D8" s="133"/>
      <c r="E8" s="133"/>
      <c r="F8" s="133"/>
      <c r="G8" s="133"/>
      <c r="H8" s="133"/>
      <c r="I8" s="133"/>
      <c r="J8" s="133"/>
      <c r="K8" s="132"/>
      <c r="L8" s="154">
        <f>SUM(O8,R8,U8,X8,AA8,AD8)</f>
        <v>25</v>
      </c>
      <c r="M8" s="133"/>
      <c r="N8" s="136"/>
      <c r="O8" s="135">
        <f>'[3]data(ソート不可）'!AG3</f>
        <v>2</v>
      </c>
      <c r="P8" s="133"/>
      <c r="Q8" s="132"/>
      <c r="R8" s="134">
        <f>'[3]data(ソート不可）'!AH3</f>
        <v>5</v>
      </c>
      <c r="S8" s="133"/>
      <c r="T8" s="136"/>
      <c r="U8" s="135">
        <f>'[3]data(ソート不可）'!AI3</f>
        <v>4</v>
      </c>
      <c r="V8" s="133"/>
      <c r="W8" s="132"/>
      <c r="X8" s="134">
        <f>'[3]data(ソート不可）'!AJ3</f>
        <v>4</v>
      </c>
      <c r="Y8" s="133"/>
      <c r="Z8" s="136"/>
      <c r="AA8" s="135">
        <f>'[3]data(ソート不可）'!AK3</f>
        <v>5</v>
      </c>
      <c r="AB8" s="133"/>
      <c r="AC8" s="132"/>
      <c r="AD8" s="134">
        <f>'[3]data(ソート不可）'!AL3</f>
        <v>5</v>
      </c>
      <c r="AE8" s="133"/>
      <c r="AF8" s="132"/>
    </row>
    <row r="9" spans="1:32" ht="21.4" customHeight="1" x14ac:dyDescent="0.2">
      <c r="A9" s="421">
        <v>2</v>
      </c>
      <c r="B9" s="420" t="s">
        <v>102</v>
      </c>
      <c r="C9" s="131">
        <f>SUM(D9:K9)</f>
        <v>22</v>
      </c>
      <c r="D9" s="128">
        <f>'[3]data(ソート不可）'!H3</f>
        <v>3</v>
      </c>
      <c r="E9" s="128">
        <f>'[3]data(ソート不可）'!I3</f>
        <v>3</v>
      </c>
      <c r="F9" s="128">
        <f>'[3]data(ソート不可）'!J3</f>
        <v>3</v>
      </c>
      <c r="G9" s="128">
        <f>'[3]data(ソート不可）'!K3</f>
        <v>3</v>
      </c>
      <c r="H9" s="128">
        <f>'[3]data(ソート不可）'!L3</f>
        <v>2</v>
      </c>
      <c r="I9" s="128">
        <f>'[3]data(ソート不可）'!M3</f>
        <v>3</v>
      </c>
      <c r="J9" s="128">
        <f>'[3]data(ソート不可）'!N3</f>
        <v>0</v>
      </c>
      <c r="K9" s="127">
        <f>'[3]data(ソート不可）'!O3</f>
        <v>5</v>
      </c>
      <c r="L9" s="336">
        <f>SUM(M9:N9)</f>
        <v>567</v>
      </c>
      <c r="M9" s="128">
        <f>SUM(P9,S9,V9,Y9,AB9,AE9)</f>
        <v>291</v>
      </c>
      <c r="N9" s="130">
        <f>SUM(Q9,T9,W9,Z9,AC9,AF9)</f>
        <v>276</v>
      </c>
      <c r="O9" s="129">
        <f>SUM(P9:Q9)</f>
        <v>87</v>
      </c>
      <c r="P9" s="128">
        <f>'[3]data(ソート不可）'!T3</f>
        <v>43</v>
      </c>
      <c r="Q9" s="127">
        <f>'[3]data(ソート不可）'!U3</f>
        <v>44</v>
      </c>
      <c r="R9" s="336">
        <f>SUM(S9:T9)</f>
        <v>100</v>
      </c>
      <c r="S9" s="128">
        <f>'[3]data(ソート不可）'!V3</f>
        <v>56</v>
      </c>
      <c r="T9" s="130">
        <f>'[3]data(ソート不可）'!W3</f>
        <v>44</v>
      </c>
      <c r="U9" s="129">
        <f>SUM(V9:W9)</f>
        <v>104</v>
      </c>
      <c r="V9" s="128">
        <f>'[3]data(ソート不可）'!X3</f>
        <v>39</v>
      </c>
      <c r="W9" s="127">
        <f>'[3]data(ソート不可）'!Y3</f>
        <v>65</v>
      </c>
      <c r="X9" s="336">
        <f>SUM(Y9:Z9)</f>
        <v>91</v>
      </c>
      <c r="Y9" s="128">
        <f>'[3]data(ソート不可）'!Z3</f>
        <v>46</v>
      </c>
      <c r="Z9" s="130">
        <f>'[3]data(ソート不可）'!AA3</f>
        <v>45</v>
      </c>
      <c r="AA9" s="129">
        <f>SUM(AB9:AC9)</f>
        <v>75</v>
      </c>
      <c r="AB9" s="128">
        <f>'[3]data(ソート不可）'!AB3</f>
        <v>42</v>
      </c>
      <c r="AC9" s="127">
        <f>'[3]data(ソート不可）'!AC3</f>
        <v>33</v>
      </c>
      <c r="AD9" s="336">
        <f>SUM(AE9:AF9)</f>
        <v>110</v>
      </c>
      <c r="AE9" s="128">
        <f>'[3]data(ソート不可）'!AD3</f>
        <v>65</v>
      </c>
      <c r="AF9" s="127">
        <f>'[3]data(ソート不可）'!AE3</f>
        <v>45</v>
      </c>
    </row>
    <row r="10" spans="1:32" ht="21.4" customHeight="1" x14ac:dyDescent="0.2">
      <c r="A10" s="338"/>
      <c r="B10" s="138"/>
      <c r="C10" s="137"/>
      <c r="D10" s="133"/>
      <c r="E10" s="133"/>
      <c r="F10" s="133"/>
      <c r="G10" s="133"/>
      <c r="H10" s="133"/>
      <c r="I10" s="133"/>
      <c r="J10" s="133"/>
      <c r="K10" s="132"/>
      <c r="L10" s="154">
        <f>SUM(O10,R10,U10,X10,AA10,AD10)</f>
        <v>14</v>
      </c>
      <c r="M10" s="133"/>
      <c r="N10" s="136"/>
      <c r="O10" s="135">
        <f>'[3]data(ソート不可）'!AG135</f>
        <v>1</v>
      </c>
      <c r="P10" s="133"/>
      <c r="Q10" s="132"/>
      <c r="R10" s="134">
        <f>'[3]data(ソート不可）'!AH135</f>
        <v>1</v>
      </c>
      <c r="S10" s="133"/>
      <c r="T10" s="136"/>
      <c r="U10" s="135">
        <f>'[3]data(ソート不可）'!AI135</f>
        <v>2</v>
      </c>
      <c r="V10" s="133"/>
      <c r="W10" s="132"/>
      <c r="X10" s="134">
        <f>'[3]data(ソート不可）'!AJ135</f>
        <v>6</v>
      </c>
      <c r="Y10" s="133"/>
      <c r="Z10" s="136"/>
      <c r="AA10" s="135">
        <f>'[3]data(ソート不可）'!AK135</f>
        <v>4</v>
      </c>
      <c r="AB10" s="133"/>
      <c r="AC10" s="132"/>
      <c r="AD10" s="134">
        <f>'[3]data(ソート不可）'!AL135</f>
        <v>0</v>
      </c>
      <c r="AE10" s="133"/>
      <c r="AF10" s="132"/>
    </row>
    <row r="11" spans="1:32" ht="21.4" customHeight="1" x14ac:dyDescent="0.2">
      <c r="A11" s="421">
        <v>3</v>
      </c>
      <c r="B11" s="420" t="s">
        <v>103</v>
      </c>
      <c r="C11" s="131">
        <f>SUM(D11:K11)</f>
        <v>19</v>
      </c>
      <c r="D11" s="128">
        <f>'[3]data(ソート不可）'!H135</f>
        <v>3</v>
      </c>
      <c r="E11" s="128">
        <f>'[3]data(ソート不可）'!I135</f>
        <v>3</v>
      </c>
      <c r="F11" s="128">
        <f>'[3]data(ソート不可）'!J135</f>
        <v>3</v>
      </c>
      <c r="G11" s="128">
        <f>'[3]data(ソート不可）'!K135</f>
        <v>2</v>
      </c>
      <c r="H11" s="128">
        <f>'[3]data(ソート不可）'!L135</f>
        <v>3</v>
      </c>
      <c r="I11" s="128">
        <f>'[3]data(ソート不可）'!M135</f>
        <v>3</v>
      </c>
      <c r="J11" s="128">
        <f>'[3]data(ソート不可）'!N135</f>
        <v>0</v>
      </c>
      <c r="K11" s="127">
        <f>'[3]data(ソート不可）'!O135</f>
        <v>2</v>
      </c>
      <c r="L11" s="336">
        <f>SUM(M11:N11)</f>
        <v>507</v>
      </c>
      <c r="M11" s="128">
        <f>SUM(P11,S11,V11,Y11,AB11,AE11)</f>
        <v>262</v>
      </c>
      <c r="N11" s="130">
        <f>SUM(Q11,T11,W11,Z11,AC11,AF11)</f>
        <v>245</v>
      </c>
      <c r="O11" s="129">
        <f>SUM(P11:Q11)</f>
        <v>80</v>
      </c>
      <c r="P11" s="128">
        <f>'[3]data(ソート不可）'!T135</f>
        <v>41</v>
      </c>
      <c r="Q11" s="127">
        <f>'[3]data(ソート不可）'!U135</f>
        <v>39</v>
      </c>
      <c r="R11" s="336">
        <f>SUM(S11:T11)</f>
        <v>90</v>
      </c>
      <c r="S11" s="128">
        <f>'[3]data(ソート不可）'!V135</f>
        <v>44</v>
      </c>
      <c r="T11" s="130">
        <f>'[3]data(ソート不可）'!W135</f>
        <v>46</v>
      </c>
      <c r="U11" s="129">
        <f>SUM(V11:W11)</f>
        <v>87</v>
      </c>
      <c r="V11" s="128">
        <f>'[3]data(ソート不可）'!X135</f>
        <v>49</v>
      </c>
      <c r="W11" s="127">
        <f>'[3]data(ソート不可）'!Y135</f>
        <v>38</v>
      </c>
      <c r="X11" s="336">
        <f>SUM(Y11:Z11)</f>
        <v>73</v>
      </c>
      <c r="Y11" s="128">
        <f>'[3]data(ソート不可）'!Z135</f>
        <v>40</v>
      </c>
      <c r="Z11" s="130">
        <f>'[3]data(ソート不可）'!AA135</f>
        <v>33</v>
      </c>
      <c r="AA11" s="129">
        <f>SUM(AB11:AC11)</f>
        <v>89</v>
      </c>
      <c r="AB11" s="128">
        <f>'[3]data(ソート不可）'!AB135</f>
        <v>47</v>
      </c>
      <c r="AC11" s="127">
        <f>'[3]data(ソート不可）'!AC135</f>
        <v>42</v>
      </c>
      <c r="AD11" s="336">
        <f>SUM(AE11:AF11)</f>
        <v>88</v>
      </c>
      <c r="AE11" s="128">
        <f>'[3]data(ソート不可）'!AD135</f>
        <v>41</v>
      </c>
      <c r="AF11" s="127">
        <f>'[3]data(ソート不可）'!AE135</f>
        <v>47</v>
      </c>
    </row>
    <row r="12" spans="1:32" ht="21.4" customHeight="1" x14ac:dyDescent="0.2">
      <c r="A12" s="338"/>
      <c r="B12" s="138"/>
      <c r="C12" s="137"/>
      <c r="D12" s="133"/>
      <c r="E12" s="133"/>
      <c r="F12" s="133"/>
      <c r="G12" s="133"/>
      <c r="H12" s="133"/>
      <c r="I12" s="133"/>
      <c r="J12" s="133"/>
      <c r="K12" s="132"/>
      <c r="L12" s="154">
        <f>SUM(O12,R12,U12,X12,AA12,AD12)</f>
        <v>29</v>
      </c>
      <c r="M12" s="133"/>
      <c r="N12" s="136"/>
      <c r="O12" s="135">
        <f>'[3]data(ソート不可）'!AG4</f>
        <v>11</v>
      </c>
      <c r="P12" s="133"/>
      <c r="Q12" s="132"/>
      <c r="R12" s="134">
        <f>'[3]data(ソート不可）'!AH4</f>
        <v>3</v>
      </c>
      <c r="S12" s="133"/>
      <c r="T12" s="136"/>
      <c r="U12" s="135">
        <f>'[3]data(ソート不可）'!AI4</f>
        <v>4</v>
      </c>
      <c r="V12" s="133"/>
      <c r="W12" s="132"/>
      <c r="X12" s="134">
        <f>'[3]data(ソート不可）'!AJ4</f>
        <v>8</v>
      </c>
      <c r="Y12" s="133"/>
      <c r="Z12" s="136"/>
      <c r="AA12" s="135">
        <f>'[3]data(ソート不可）'!AK4</f>
        <v>1</v>
      </c>
      <c r="AB12" s="133"/>
      <c r="AC12" s="132"/>
      <c r="AD12" s="134">
        <f>'[3]data(ソート不可）'!AL4</f>
        <v>2</v>
      </c>
      <c r="AE12" s="133"/>
      <c r="AF12" s="132"/>
    </row>
    <row r="13" spans="1:32" ht="21.4" customHeight="1" x14ac:dyDescent="0.2">
      <c r="A13" s="421">
        <v>8</v>
      </c>
      <c r="B13" s="420" t="s">
        <v>104</v>
      </c>
      <c r="C13" s="131">
        <f>SUM(D13:K13)</f>
        <v>25</v>
      </c>
      <c r="D13" s="128">
        <f>'[3]data(ソート不可）'!H4</f>
        <v>3</v>
      </c>
      <c r="E13" s="128">
        <f>'[3]data(ソート不可）'!I4</f>
        <v>3</v>
      </c>
      <c r="F13" s="128">
        <f>'[3]data(ソート不可）'!J4</f>
        <v>3</v>
      </c>
      <c r="G13" s="128">
        <f>'[3]data(ソート不可）'!K4</f>
        <v>3</v>
      </c>
      <c r="H13" s="128">
        <f>'[3]data(ソート不可）'!L4</f>
        <v>4</v>
      </c>
      <c r="I13" s="128">
        <f>'[3]data(ソート不可）'!M4</f>
        <v>4</v>
      </c>
      <c r="J13" s="128">
        <f>'[3]data(ソート不可）'!N4</f>
        <v>0</v>
      </c>
      <c r="K13" s="127">
        <f>'[3]data(ソート不可）'!O4</f>
        <v>5</v>
      </c>
      <c r="L13" s="336">
        <f>SUM(M13:N13)</f>
        <v>627</v>
      </c>
      <c r="M13" s="128">
        <f>SUM(P13,S13,V13,Y13,AB13,AE13)</f>
        <v>325</v>
      </c>
      <c r="N13" s="130">
        <f>SUM(Q13,T13,W13,Z13,AC13,AF13)</f>
        <v>302</v>
      </c>
      <c r="O13" s="129">
        <f>SUM(P13:Q13)</f>
        <v>92</v>
      </c>
      <c r="P13" s="128">
        <f>'[3]data(ソート不可）'!T4</f>
        <v>44</v>
      </c>
      <c r="Q13" s="127">
        <f>'[3]data(ソート不可）'!U4</f>
        <v>48</v>
      </c>
      <c r="R13" s="336">
        <f>SUM(S13:T13)</f>
        <v>105</v>
      </c>
      <c r="S13" s="128">
        <f>'[3]data(ソート不可）'!V4</f>
        <v>46</v>
      </c>
      <c r="T13" s="130">
        <f>'[3]data(ソート不可）'!W4</f>
        <v>59</v>
      </c>
      <c r="U13" s="129">
        <f>SUM(V13:W13)</f>
        <v>98</v>
      </c>
      <c r="V13" s="128">
        <f>'[3]data(ソート不可）'!X4</f>
        <v>58</v>
      </c>
      <c r="W13" s="127">
        <f>'[3]data(ソート不可）'!Y4</f>
        <v>40</v>
      </c>
      <c r="X13" s="336">
        <f>SUM(Y13:Z13)</f>
        <v>109</v>
      </c>
      <c r="Y13" s="128">
        <f>'[3]data(ソート不可）'!Z4</f>
        <v>59</v>
      </c>
      <c r="Z13" s="130">
        <f>'[3]data(ソート不可）'!AA4</f>
        <v>50</v>
      </c>
      <c r="AA13" s="129">
        <f>SUM(AB13:AC13)</f>
        <v>111</v>
      </c>
      <c r="AB13" s="128">
        <f>'[3]data(ソート不可）'!AB4</f>
        <v>61</v>
      </c>
      <c r="AC13" s="127">
        <f>'[3]data(ソート不可）'!AC4</f>
        <v>50</v>
      </c>
      <c r="AD13" s="336">
        <f>SUM(AE13:AF13)</f>
        <v>112</v>
      </c>
      <c r="AE13" s="128">
        <f>'[3]data(ソート不可）'!AD4</f>
        <v>57</v>
      </c>
      <c r="AF13" s="127">
        <f>'[3]data(ソート不可）'!AE4</f>
        <v>55</v>
      </c>
    </row>
    <row r="14" spans="1:32" ht="21.4" customHeight="1" x14ac:dyDescent="0.2">
      <c r="A14" s="338"/>
      <c r="B14" s="138"/>
      <c r="C14" s="137"/>
      <c r="D14" s="133"/>
      <c r="E14" s="133"/>
      <c r="F14" s="133"/>
      <c r="G14" s="133"/>
      <c r="H14" s="133"/>
      <c r="I14" s="133"/>
      <c r="J14" s="133"/>
      <c r="K14" s="132"/>
      <c r="L14" s="154">
        <f>SUM(O14,R14,U14,X14,AA14,AD14)</f>
        <v>27</v>
      </c>
      <c r="M14" s="133"/>
      <c r="N14" s="136"/>
      <c r="O14" s="135">
        <f>'[3]data(ソート不可）'!AG5</f>
        <v>4</v>
      </c>
      <c r="P14" s="133"/>
      <c r="Q14" s="132"/>
      <c r="R14" s="134">
        <f>'[3]data(ソート不可）'!AH5</f>
        <v>3</v>
      </c>
      <c r="S14" s="133"/>
      <c r="T14" s="136"/>
      <c r="U14" s="135">
        <f>'[3]data(ソート不可）'!AI5</f>
        <v>6</v>
      </c>
      <c r="V14" s="133"/>
      <c r="W14" s="132"/>
      <c r="X14" s="134">
        <f>'[3]data(ソート不可）'!AJ5</f>
        <v>7</v>
      </c>
      <c r="Y14" s="133"/>
      <c r="Z14" s="136"/>
      <c r="AA14" s="135">
        <f>'[3]data(ソート不可）'!AK5</f>
        <v>5</v>
      </c>
      <c r="AB14" s="133"/>
      <c r="AC14" s="132"/>
      <c r="AD14" s="134">
        <f>'[3]data(ソート不可）'!AL5</f>
        <v>2</v>
      </c>
      <c r="AE14" s="133"/>
      <c r="AF14" s="132"/>
    </row>
    <row r="15" spans="1:32" ht="21.4" customHeight="1" x14ac:dyDescent="0.2">
      <c r="A15" s="421">
        <v>9</v>
      </c>
      <c r="B15" s="420" t="s">
        <v>105</v>
      </c>
      <c r="C15" s="131">
        <f>SUM(D15:K15)</f>
        <v>37</v>
      </c>
      <c r="D15" s="128">
        <f>'[3]data(ソート不可）'!H5</f>
        <v>5</v>
      </c>
      <c r="E15" s="128">
        <f>'[3]data(ソート不可）'!I5</f>
        <v>5</v>
      </c>
      <c r="F15" s="128">
        <f>'[3]data(ソート不可）'!J5</f>
        <v>5</v>
      </c>
      <c r="G15" s="128">
        <f>'[3]data(ソート不可）'!K5</f>
        <v>6</v>
      </c>
      <c r="H15" s="128">
        <f>'[3]data(ソート不可）'!L5</f>
        <v>5</v>
      </c>
      <c r="I15" s="128">
        <f>'[3]data(ソート不可）'!M5</f>
        <v>6</v>
      </c>
      <c r="J15" s="128">
        <f>'[3]data(ソート不可）'!N5</f>
        <v>0</v>
      </c>
      <c r="K15" s="127">
        <f>'[3]data(ソート不可）'!O5</f>
        <v>5</v>
      </c>
      <c r="L15" s="489">
        <f>SUM(M15:N15)</f>
        <v>1019</v>
      </c>
      <c r="M15" s="128">
        <f>SUM(P15,S15,V15,Y15,AB15,AE15)</f>
        <v>504</v>
      </c>
      <c r="N15" s="130">
        <f>SUM(Q15,T15,W15,Z15,AC15,AF15)</f>
        <v>515</v>
      </c>
      <c r="O15" s="129">
        <f>SUM(P15:Q15)</f>
        <v>146</v>
      </c>
      <c r="P15" s="128">
        <f>'[3]data(ソート不可）'!T5</f>
        <v>64</v>
      </c>
      <c r="Q15" s="127">
        <f>'[3]data(ソート不可）'!U5</f>
        <v>82</v>
      </c>
      <c r="R15" s="336">
        <f>SUM(S15:T15)</f>
        <v>159</v>
      </c>
      <c r="S15" s="128">
        <f>'[3]data(ソート不可）'!V5</f>
        <v>90</v>
      </c>
      <c r="T15" s="130">
        <f>'[3]data(ソート不可）'!W5</f>
        <v>69</v>
      </c>
      <c r="U15" s="129">
        <f>SUM(V15:W15)</f>
        <v>177</v>
      </c>
      <c r="V15" s="128">
        <f>'[3]data(ソート不可）'!X5</f>
        <v>79</v>
      </c>
      <c r="W15" s="127">
        <f>'[3]data(ソート不可）'!Y5</f>
        <v>98</v>
      </c>
      <c r="X15" s="336">
        <f>SUM(Y15:Z15)</f>
        <v>193</v>
      </c>
      <c r="Y15" s="128">
        <f>'[3]data(ソート不可）'!Z5</f>
        <v>97</v>
      </c>
      <c r="Z15" s="130">
        <f>'[3]data(ソート不可）'!AA5</f>
        <v>96</v>
      </c>
      <c r="AA15" s="129">
        <f>SUM(AB15:AC15)</f>
        <v>153</v>
      </c>
      <c r="AB15" s="128">
        <f>'[3]data(ソート不可）'!AB5</f>
        <v>80</v>
      </c>
      <c r="AC15" s="127">
        <f>'[3]data(ソート不可）'!AC5</f>
        <v>73</v>
      </c>
      <c r="AD15" s="336">
        <f>SUM(AE15:AF15)</f>
        <v>191</v>
      </c>
      <c r="AE15" s="128">
        <f>'[3]data(ソート不可）'!AD5</f>
        <v>94</v>
      </c>
      <c r="AF15" s="127">
        <f>'[3]data(ソート不可）'!AE5</f>
        <v>97</v>
      </c>
    </row>
    <row r="16" spans="1:32" ht="21.4" customHeight="1" x14ac:dyDescent="0.2">
      <c r="A16" s="338"/>
      <c r="B16" s="138"/>
      <c r="C16" s="137"/>
      <c r="D16" s="133"/>
      <c r="E16" s="133"/>
      <c r="F16" s="133"/>
      <c r="G16" s="133"/>
      <c r="H16" s="133"/>
      <c r="I16" s="133"/>
      <c r="J16" s="133"/>
      <c r="K16" s="132"/>
      <c r="L16" s="154">
        <f>SUM(O16,R16,U16,X16,AA16,AD16)</f>
        <v>13</v>
      </c>
      <c r="M16" s="133"/>
      <c r="N16" s="136"/>
      <c r="O16" s="135">
        <f>'[3]data(ソート不可）'!AG6</f>
        <v>3</v>
      </c>
      <c r="P16" s="133"/>
      <c r="Q16" s="132"/>
      <c r="R16" s="134">
        <f>'[3]data(ソート不可）'!AH6</f>
        <v>3</v>
      </c>
      <c r="S16" s="133"/>
      <c r="T16" s="136"/>
      <c r="U16" s="135">
        <f>'[3]data(ソート不可）'!AI6</f>
        <v>3</v>
      </c>
      <c r="V16" s="133"/>
      <c r="W16" s="132"/>
      <c r="X16" s="134">
        <f>'[3]data(ソート不可）'!AJ6</f>
        <v>1</v>
      </c>
      <c r="Y16" s="133"/>
      <c r="Z16" s="136"/>
      <c r="AA16" s="135">
        <f>'[3]data(ソート不可）'!AK6</f>
        <v>0</v>
      </c>
      <c r="AB16" s="133"/>
      <c r="AC16" s="132"/>
      <c r="AD16" s="134">
        <f>'[3]data(ソート不可）'!AL6</f>
        <v>3</v>
      </c>
      <c r="AE16" s="133"/>
      <c r="AF16" s="132"/>
    </row>
    <row r="17" spans="1:32" ht="21.4" customHeight="1" x14ac:dyDescent="0.2">
      <c r="A17" s="421">
        <v>10</v>
      </c>
      <c r="B17" s="420" t="s">
        <v>106</v>
      </c>
      <c r="C17" s="131">
        <f>SUM(D17:K17)</f>
        <v>8</v>
      </c>
      <c r="D17" s="128">
        <f>'[3]data(ソート不可）'!H6</f>
        <v>1</v>
      </c>
      <c r="E17" s="128">
        <f>'[3]data(ソート不可）'!I6</f>
        <v>1</v>
      </c>
      <c r="F17" s="128">
        <f>'[3]data(ソート不可）'!J6</f>
        <v>1</v>
      </c>
      <c r="G17" s="128">
        <f>'[3]data(ソート不可）'!K6</f>
        <v>1</v>
      </c>
      <c r="H17" s="128">
        <f>'[3]data(ソート不可）'!L6</f>
        <v>1</v>
      </c>
      <c r="I17" s="128">
        <f>'[3]data(ソート不可）'!M6</f>
        <v>1</v>
      </c>
      <c r="J17" s="128">
        <f>'[3]data(ソート不可）'!N6</f>
        <v>0</v>
      </c>
      <c r="K17" s="127">
        <f>'[3]data(ソート不可）'!O6</f>
        <v>2</v>
      </c>
      <c r="L17" s="336">
        <f>SUM(M17:N17)</f>
        <v>141</v>
      </c>
      <c r="M17" s="128">
        <f>SUM(P17,S17,V17,Y17,AB17,AE17)</f>
        <v>65</v>
      </c>
      <c r="N17" s="130">
        <f>SUM(Q17,T17,W17,Z17,AC17,AF17)</f>
        <v>76</v>
      </c>
      <c r="O17" s="129">
        <f>SUM(P17:Q17)</f>
        <v>33</v>
      </c>
      <c r="P17" s="128">
        <f>'[3]data(ソート不可）'!T6</f>
        <v>17</v>
      </c>
      <c r="Q17" s="127">
        <f>'[3]data(ソート不可）'!U6</f>
        <v>16</v>
      </c>
      <c r="R17" s="336">
        <f>SUM(S17:T17)</f>
        <v>21</v>
      </c>
      <c r="S17" s="128">
        <f>'[3]data(ソート不可）'!V6</f>
        <v>5</v>
      </c>
      <c r="T17" s="130">
        <f>'[3]data(ソート不可）'!W6</f>
        <v>16</v>
      </c>
      <c r="U17" s="129">
        <f>SUM(V17:W17)</f>
        <v>16</v>
      </c>
      <c r="V17" s="128">
        <f>'[3]data(ソート不可）'!X6</f>
        <v>7</v>
      </c>
      <c r="W17" s="127">
        <f>'[3]data(ソート不可）'!Y6</f>
        <v>9</v>
      </c>
      <c r="X17" s="336">
        <f>SUM(Y17:Z17)</f>
        <v>24</v>
      </c>
      <c r="Y17" s="128">
        <f>'[3]data(ソート不可）'!Z6</f>
        <v>13</v>
      </c>
      <c r="Z17" s="130">
        <f>'[3]data(ソート不可）'!AA6</f>
        <v>11</v>
      </c>
      <c r="AA17" s="129">
        <f>SUM(AB17:AC17)</f>
        <v>18</v>
      </c>
      <c r="AB17" s="128">
        <f>'[3]data(ソート不可）'!AB6</f>
        <v>7</v>
      </c>
      <c r="AC17" s="127">
        <f>'[3]data(ソート不可）'!AC6</f>
        <v>11</v>
      </c>
      <c r="AD17" s="336">
        <f>SUM(AE17:AF17)</f>
        <v>29</v>
      </c>
      <c r="AE17" s="128">
        <f>'[3]data(ソート不可）'!AD6</f>
        <v>16</v>
      </c>
      <c r="AF17" s="127">
        <f>'[3]data(ソート不可）'!AE6</f>
        <v>13</v>
      </c>
    </row>
    <row r="18" spans="1:32" ht="21.4" customHeight="1" x14ac:dyDescent="0.2">
      <c r="A18" s="338"/>
      <c r="B18" s="138"/>
      <c r="C18" s="137"/>
      <c r="D18" s="133"/>
      <c r="E18" s="133"/>
      <c r="F18" s="133"/>
      <c r="G18" s="133"/>
      <c r="H18" s="133"/>
      <c r="I18" s="133"/>
      <c r="J18" s="133"/>
      <c r="K18" s="132"/>
      <c r="L18" s="154">
        <f>SUM(O18,R18,U18,X18,AA18,AD18)</f>
        <v>27</v>
      </c>
      <c r="M18" s="133"/>
      <c r="N18" s="136"/>
      <c r="O18" s="135">
        <f>'[3]data(ソート不可）'!AG7</f>
        <v>6</v>
      </c>
      <c r="P18" s="133"/>
      <c r="Q18" s="132"/>
      <c r="R18" s="134">
        <f>'[3]data(ソート不可）'!AH7</f>
        <v>2</v>
      </c>
      <c r="S18" s="133"/>
      <c r="T18" s="136"/>
      <c r="U18" s="135">
        <f>'[3]data(ソート不可）'!AI7</f>
        <v>5</v>
      </c>
      <c r="V18" s="133"/>
      <c r="W18" s="132"/>
      <c r="X18" s="134">
        <f>'[3]data(ソート不可）'!AJ7</f>
        <v>8</v>
      </c>
      <c r="Y18" s="133"/>
      <c r="Z18" s="136"/>
      <c r="AA18" s="135">
        <f>'[3]data(ソート不可）'!AK7</f>
        <v>3</v>
      </c>
      <c r="AB18" s="133"/>
      <c r="AC18" s="132"/>
      <c r="AD18" s="134">
        <f>'[3]data(ソート不可）'!AL7</f>
        <v>3</v>
      </c>
      <c r="AE18" s="133"/>
      <c r="AF18" s="132"/>
    </row>
    <row r="19" spans="1:32" ht="21.4" customHeight="1" x14ac:dyDescent="0.2">
      <c r="A19" s="421">
        <v>11</v>
      </c>
      <c r="B19" s="420" t="s">
        <v>107</v>
      </c>
      <c r="C19" s="131">
        <f>SUM(D19:K19)</f>
        <v>22</v>
      </c>
      <c r="D19" s="128">
        <f>'[3]data(ソート不可）'!H7</f>
        <v>3</v>
      </c>
      <c r="E19" s="128">
        <f>'[3]data(ソート不可）'!I7</f>
        <v>3</v>
      </c>
      <c r="F19" s="128">
        <f>'[3]data(ソート不可）'!J7</f>
        <v>3</v>
      </c>
      <c r="G19" s="128">
        <f>'[3]data(ソート不可）'!K7</f>
        <v>3</v>
      </c>
      <c r="H19" s="128">
        <f>'[3]data(ソート不可）'!L7</f>
        <v>3</v>
      </c>
      <c r="I19" s="128">
        <f>'[3]data(ソート不可）'!M7</f>
        <v>3</v>
      </c>
      <c r="J19" s="128">
        <f>'[3]data(ソート不可）'!N7</f>
        <v>0</v>
      </c>
      <c r="K19" s="127">
        <f>'[3]data(ソート不可）'!O7</f>
        <v>4</v>
      </c>
      <c r="L19" s="336">
        <f>SUM(M19:N19)</f>
        <v>612</v>
      </c>
      <c r="M19" s="128">
        <f>SUM(P19,S19,V19,Y19,AB19,AE19)</f>
        <v>311</v>
      </c>
      <c r="N19" s="130">
        <f>SUM(Q19,T19,W19,Z19,AC19,AF19)</f>
        <v>301</v>
      </c>
      <c r="O19" s="129">
        <f>SUM(P19:Q19)</f>
        <v>89</v>
      </c>
      <c r="P19" s="128">
        <f>'[3]data(ソート不可）'!T7</f>
        <v>52</v>
      </c>
      <c r="Q19" s="127">
        <f>'[3]data(ソート不可）'!U7</f>
        <v>37</v>
      </c>
      <c r="R19" s="336">
        <f>SUM(S19:T19)</f>
        <v>101</v>
      </c>
      <c r="S19" s="128">
        <f>'[3]data(ソート不可）'!V7</f>
        <v>46</v>
      </c>
      <c r="T19" s="130">
        <f>'[3]data(ソート不可）'!W7</f>
        <v>55</v>
      </c>
      <c r="U19" s="129">
        <f>SUM(V19:W19)</f>
        <v>110</v>
      </c>
      <c r="V19" s="128">
        <f>'[3]data(ソート不可）'!X7</f>
        <v>58</v>
      </c>
      <c r="W19" s="127">
        <f>'[3]data(ソート不可）'!Y7</f>
        <v>52</v>
      </c>
      <c r="X19" s="336">
        <f>SUM(Y19:Z19)</f>
        <v>108</v>
      </c>
      <c r="Y19" s="128">
        <f>'[3]data(ソート不可）'!Z7</f>
        <v>50</v>
      </c>
      <c r="Z19" s="130">
        <f>'[3]data(ソート不可）'!AA7</f>
        <v>58</v>
      </c>
      <c r="AA19" s="129">
        <f>SUM(AB19:AC19)</f>
        <v>106</v>
      </c>
      <c r="AB19" s="128">
        <f>'[3]data(ソート不可）'!AB7</f>
        <v>50</v>
      </c>
      <c r="AC19" s="127">
        <f>'[3]data(ソート不可）'!AC7</f>
        <v>56</v>
      </c>
      <c r="AD19" s="336">
        <f>SUM(AE19:AF19)</f>
        <v>98</v>
      </c>
      <c r="AE19" s="128">
        <f>'[3]data(ソート不可）'!AD7</f>
        <v>55</v>
      </c>
      <c r="AF19" s="127">
        <f>'[3]data(ソート不可）'!AE7</f>
        <v>43</v>
      </c>
    </row>
    <row r="20" spans="1:32" ht="21.4" customHeight="1" x14ac:dyDescent="0.2">
      <c r="A20" s="338"/>
      <c r="B20" s="138"/>
      <c r="C20" s="137"/>
      <c r="D20" s="133"/>
      <c r="E20" s="133"/>
      <c r="F20" s="133"/>
      <c r="G20" s="133"/>
      <c r="H20" s="133"/>
      <c r="I20" s="133"/>
      <c r="J20" s="133"/>
      <c r="K20" s="132"/>
      <c r="L20" s="154">
        <f>SUM(O20,R20,U20,X20,AA20,AD20)</f>
        <v>28</v>
      </c>
      <c r="M20" s="133"/>
      <c r="N20" s="136"/>
      <c r="O20" s="135">
        <f>'[3]data(ソート不可）'!AG8</f>
        <v>3</v>
      </c>
      <c r="P20" s="133"/>
      <c r="Q20" s="132"/>
      <c r="R20" s="134">
        <f>'[3]data(ソート不可）'!AH8</f>
        <v>9</v>
      </c>
      <c r="S20" s="133"/>
      <c r="T20" s="136"/>
      <c r="U20" s="135">
        <f>'[3]data(ソート不可）'!AI8</f>
        <v>3</v>
      </c>
      <c r="V20" s="133"/>
      <c r="W20" s="132"/>
      <c r="X20" s="134">
        <f>'[3]data(ソート不可）'!AJ8</f>
        <v>4</v>
      </c>
      <c r="Y20" s="133"/>
      <c r="Z20" s="136"/>
      <c r="AA20" s="135">
        <f>'[3]data(ソート不可）'!AK8</f>
        <v>4</v>
      </c>
      <c r="AB20" s="133"/>
      <c r="AC20" s="132"/>
      <c r="AD20" s="134">
        <f>'[3]data(ソート不可）'!AL8</f>
        <v>5</v>
      </c>
      <c r="AE20" s="133"/>
      <c r="AF20" s="132"/>
    </row>
    <row r="21" spans="1:32" ht="21.4" customHeight="1" x14ac:dyDescent="0.2">
      <c r="A21" s="421">
        <v>12</v>
      </c>
      <c r="B21" s="420" t="s">
        <v>108</v>
      </c>
      <c r="C21" s="131">
        <f>SUM(D21:K21)</f>
        <v>32</v>
      </c>
      <c r="D21" s="128">
        <f>'[3]data(ソート不可）'!H8</f>
        <v>4</v>
      </c>
      <c r="E21" s="128">
        <f>'[3]data(ソート不可）'!I8</f>
        <v>4</v>
      </c>
      <c r="F21" s="128">
        <f>'[3]data(ソート不可）'!J8</f>
        <v>4</v>
      </c>
      <c r="G21" s="128">
        <f>'[3]data(ソート不可）'!K8</f>
        <v>5</v>
      </c>
      <c r="H21" s="128">
        <f>'[3]data(ソート不可）'!L8</f>
        <v>5</v>
      </c>
      <c r="I21" s="128">
        <f>'[3]data(ソート不可）'!M8</f>
        <v>5</v>
      </c>
      <c r="J21" s="128">
        <f>'[3]data(ソート不可）'!N8</f>
        <v>0</v>
      </c>
      <c r="K21" s="127">
        <f>'[3]data(ソート不可）'!O8</f>
        <v>5</v>
      </c>
      <c r="L21" s="336">
        <f>SUM(M21:N21)</f>
        <v>876</v>
      </c>
      <c r="M21" s="128">
        <f>SUM(P21,S21,V21,Y21,AB21,AE21)</f>
        <v>471</v>
      </c>
      <c r="N21" s="130">
        <f>SUM(Q21,T21,W21,Z21,AC21,AF21)</f>
        <v>405</v>
      </c>
      <c r="O21" s="129">
        <f>SUM(P21:Q21)</f>
        <v>118</v>
      </c>
      <c r="P21" s="128">
        <f>'[3]data(ソート不可）'!T8</f>
        <v>67</v>
      </c>
      <c r="Q21" s="127">
        <f>'[3]data(ソート不可）'!U8</f>
        <v>51</v>
      </c>
      <c r="R21" s="336">
        <f>SUM(S21:T21)</f>
        <v>141</v>
      </c>
      <c r="S21" s="128">
        <f>'[3]data(ソート不可）'!V8</f>
        <v>83</v>
      </c>
      <c r="T21" s="130">
        <f>'[3]data(ソート不可）'!W8</f>
        <v>58</v>
      </c>
      <c r="U21" s="129">
        <f>SUM(V21:W21)</f>
        <v>124</v>
      </c>
      <c r="V21" s="128">
        <f>'[3]data(ソート不可）'!X8</f>
        <v>71</v>
      </c>
      <c r="W21" s="127">
        <f>'[3]data(ソート不可）'!Y8</f>
        <v>53</v>
      </c>
      <c r="X21" s="336">
        <f>SUM(Y21:Z21)</f>
        <v>158</v>
      </c>
      <c r="Y21" s="128">
        <f>'[3]data(ソート不可）'!Z8</f>
        <v>82</v>
      </c>
      <c r="Z21" s="130">
        <f>'[3]data(ソート不可）'!AA8</f>
        <v>76</v>
      </c>
      <c r="AA21" s="129">
        <f>SUM(AB21:AC21)</f>
        <v>166</v>
      </c>
      <c r="AB21" s="128">
        <f>'[3]data(ソート不可）'!AB8</f>
        <v>90</v>
      </c>
      <c r="AC21" s="127">
        <f>'[3]data(ソート不可）'!AC8</f>
        <v>76</v>
      </c>
      <c r="AD21" s="336">
        <f>SUM(AE21:AF21)</f>
        <v>169</v>
      </c>
      <c r="AE21" s="128">
        <f>'[3]data(ソート不可）'!AD8</f>
        <v>78</v>
      </c>
      <c r="AF21" s="127">
        <f>'[3]data(ソート不可）'!AE8</f>
        <v>91</v>
      </c>
    </row>
    <row r="22" spans="1:32" ht="21.4" customHeight="1" x14ac:dyDescent="0.2">
      <c r="A22" s="338"/>
      <c r="B22" s="138"/>
      <c r="C22" s="137"/>
      <c r="D22" s="133"/>
      <c r="E22" s="133"/>
      <c r="F22" s="133"/>
      <c r="G22" s="133"/>
      <c r="H22" s="133"/>
      <c r="I22" s="133"/>
      <c r="J22" s="133"/>
      <c r="K22" s="132"/>
      <c r="L22" s="154">
        <f>SUM(O22,R22,U22,X22,AA22,AD22)</f>
        <v>32</v>
      </c>
      <c r="M22" s="133"/>
      <c r="N22" s="136"/>
      <c r="O22" s="135">
        <f>'[3]data(ソート不可）'!AG9</f>
        <v>3</v>
      </c>
      <c r="P22" s="153"/>
      <c r="Q22" s="162"/>
      <c r="R22" s="134">
        <f>'[3]data(ソート不可）'!AH9</f>
        <v>6</v>
      </c>
      <c r="S22" s="153"/>
      <c r="T22" s="139"/>
      <c r="U22" s="135">
        <f>'[3]data(ソート不可）'!AI9</f>
        <v>3</v>
      </c>
      <c r="V22" s="153"/>
      <c r="W22" s="162"/>
      <c r="X22" s="134">
        <f>'[3]data(ソート不可）'!AJ9</f>
        <v>6</v>
      </c>
      <c r="Y22" s="153"/>
      <c r="Z22" s="139"/>
      <c r="AA22" s="135">
        <f>'[3]data(ソート不可）'!AK9</f>
        <v>5</v>
      </c>
      <c r="AB22" s="153"/>
      <c r="AC22" s="162"/>
      <c r="AD22" s="134">
        <f>'[3]data(ソート不可）'!AL9</f>
        <v>9</v>
      </c>
      <c r="AE22" s="133"/>
      <c r="AF22" s="132"/>
    </row>
    <row r="23" spans="1:32" ht="21.4" customHeight="1" x14ac:dyDescent="0.2">
      <c r="A23" s="421">
        <v>13</v>
      </c>
      <c r="B23" s="420" t="s">
        <v>109</v>
      </c>
      <c r="C23" s="131">
        <f>SUM(D23:K23)</f>
        <v>11</v>
      </c>
      <c r="D23" s="128">
        <f>'[3]data(ソート不可）'!H9</f>
        <v>1</v>
      </c>
      <c r="E23" s="128">
        <f>'[3]data(ソート不可）'!I9</f>
        <v>1</v>
      </c>
      <c r="F23" s="128">
        <f>'[3]data(ソート不可）'!J9</f>
        <v>1</v>
      </c>
      <c r="G23" s="128">
        <f>'[3]data(ソート不可）'!K9</f>
        <v>1</v>
      </c>
      <c r="H23" s="128">
        <f>'[3]data(ソート不可）'!L9</f>
        <v>1</v>
      </c>
      <c r="I23" s="128">
        <f>'[3]data(ソート不可）'!M9</f>
        <v>1</v>
      </c>
      <c r="J23" s="128">
        <f>'[3]data(ソート不可）'!N9</f>
        <v>0</v>
      </c>
      <c r="K23" s="127">
        <f>'[3]data(ソート不可）'!O9</f>
        <v>5</v>
      </c>
      <c r="L23" s="336">
        <f>SUM(M23:N23)</f>
        <v>191</v>
      </c>
      <c r="M23" s="128">
        <f>SUM(P23,S23,V23,Y23,AB23,AE23)</f>
        <v>112</v>
      </c>
      <c r="N23" s="130">
        <f>SUM(Q23,T23,W23,Z23,AC23,AF23)</f>
        <v>79</v>
      </c>
      <c r="O23" s="129">
        <f>SUM(P23:Q23)</f>
        <v>30</v>
      </c>
      <c r="P23" s="128">
        <f>'[3]data(ソート不可）'!T9</f>
        <v>14</v>
      </c>
      <c r="Q23" s="127">
        <f>'[3]data(ソート不可）'!U9</f>
        <v>16</v>
      </c>
      <c r="R23" s="336">
        <f>SUM(S23:T23)</f>
        <v>40</v>
      </c>
      <c r="S23" s="128">
        <f>'[3]data(ソート不可）'!V9</f>
        <v>23</v>
      </c>
      <c r="T23" s="130">
        <f>'[3]data(ソート不可）'!W9</f>
        <v>17</v>
      </c>
      <c r="U23" s="129">
        <f>SUM(V23:W23)</f>
        <v>27</v>
      </c>
      <c r="V23" s="128">
        <f>'[3]data(ソート不可）'!X9</f>
        <v>18</v>
      </c>
      <c r="W23" s="127">
        <f>'[3]data(ソート不可）'!Y9</f>
        <v>9</v>
      </c>
      <c r="X23" s="336">
        <f>SUM(Y23:Z23)</f>
        <v>29</v>
      </c>
      <c r="Y23" s="128">
        <f>'[3]data(ソート不可）'!Z9</f>
        <v>19</v>
      </c>
      <c r="Z23" s="130">
        <f>'[3]data(ソート不可）'!AA9</f>
        <v>10</v>
      </c>
      <c r="AA23" s="129">
        <f>SUM(AB23:AC23)</f>
        <v>36</v>
      </c>
      <c r="AB23" s="128">
        <f>'[3]data(ソート不可）'!AB9</f>
        <v>21</v>
      </c>
      <c r="AC23" s="127">
        <f>'[3]data(ソート不可）'!AC9</f>
        <v>15</v>
      </c>
      <c r="AD23" s="336">
        <f>SUM(AE23:AF23)</f>
        <v>29</v>
      </c>
      <c r="AE23" s="128">
        <f>'[3]data(ソート不可）'!AD9</f>
        <v>17</v>
      </c>
      <c r="AF23" s="127">
        <f>'[3]data(ソート不可）'!AE9</f>
        <v>12</v>
      </c>
    </row>
    <row r="24" spans="1:32" ht="21.4" customHeight="1" x14ac:dyDescent="0.2">
      <c r="A24" s="338"/>
      <c r="B24" s="138"/>
      <c r="C24" s="137"/>
      <c r="D24" s="133"/>
      <c r="E24" s="133"/>
      <c r="F24" s="133"/>
      <c r="G24" s="133"/>
      <c r="H24" s="133"/>
      <c r="I24" s="133"/>
      <c r="J24" s="133"/>
      <c r="K24" s="132"/>
      <c r="L24" s="154">
        <f>SUM(O24,R24,U24,X24,AA24,AD24)</f>
        <v>16</v>
      </c>
      <c r="M24" s="133"/>
      <c r="N24" s="136"/>
      <c r="O24" s="135">
        <f>'[3]data(ソート不可）'!AG10</f>
        <v>0</v>
      </c>
      <c r="P24" s="153"/>
      <c r="Q24" s="162"/>
      <c r="R24" s="134">
        <f>'[3]data(ソート不可）'!AH10</f>
        <v>7</v>
      </c>
      <c r="S24" s="153"/>
      <c r="T24" s="139"/>
      <c r="U24" s="135">
        <f>'[3]data(ソート不可）'!AI10</f>
        <v>1</v>
      </c>
      <c r="V24" s="153"/>
      <c r="W24" s="162"/>
      <c r="X24" s="134">
        <f>'[3]data(ソート不可）'!AJ10</f>
        <v>4</v>
      </c>
      <c r="Y24" s="153"/>
      <c r="Z24" s="139"/>
      <c r="AA24" s="135">
        <f>'[3]data(ソート不可）'!AK10</f>
        <v>0</v>
      </c>
      <c r="AB24" s="153"/>
      <c r="AC24" s="162"/>
      <c r="AD24" s="134">
        <f>'[3]data(ソート不可）'!AL10</f>
        <v>4</v>
      </c>
      <c r="AE24" s="133"/>
      <c r="AF24" s="132"/>
    </row>
    <row r="25" spans="1:32" ht="21.4" customHeight="1" x14ac:dyDescent="0.2">
      <c r="A25" s="421">
        <v>14</v>
      </c>
      <c r="B25" s="420" t="s">
        <v>110</v>
      </c>
      <c r="C25" s="131">
        <f>SUM(D25:K25)</f>
        <v>15</v>
      </c>
      <c r="D25" s="128">
        <f>'[3]data(ソート不可）'!H10</f>
        <v>2</v>
      </c>
      <c r="E25" s="128">
        <f>'[3]data(ソート不可）'!I10</f>
        <v>2</v>
      </c>
      <c r="F25" s="128">
        <f>'[3]data(ソート不可）'!J10</f>
        <v>2</v>
      </c>
      <c r="G25" s="128">
        <f>'[3]data(ソート不可）'!K10</f>
        <v>2</v>
      </c>
      <c r="H25" s="128">
        <f>'[3]data(ソート不可）'!L10</f>
        <v>2</v>
      </c>
      <c r="I25" s="128">
        <f>'[3]data(ソート不可）'!M10</f>
        <v>2</v>
      </c>
      <c r="J25" s="128">
        <f>'[3]data(ソート不可）'!N10</f>
        <v>0</v>
      </c>
      <c r="K25" s="127">
        <f>'[3]data(ソート不可）'!O10</f>
        <v>3</v>
      </c>
      <c r="L25" s="336">
        <f>SUM(M25:N25)</f>
        <v>352</v>
      </c>
      <c r="M25" s="128">
        <f>SUM(P25,S25,V25,Y25,AB25,AE25)</f>
        <v>175</v>
      </c>
      <c r="N25" s="130">
        <f>SUM(Q25,T25,W25,Z25,AC25,AF25)</f>
        <v>177</v>
      </c>
      <c r="O25" s="129">
        <f>SUM(P25:Q25)</f>
        <v>51</v>
      </c>
      <c r="P25" s="128">
        <f>'[3]data(ソート不可）'!T10</f>
        <v>24</v>
      </c>
      <c r="Q25" s="127">
        <f>'[3]data(ソート不可）'!U10</f>
        <v>27</v>
      </c>
      <c r="R25" s="336">
        <f>SUM(S25:T25)</f>
        <v>55</v>
      </c>
      <c r="S25" s="128">
        <f>'[3]data(ソート不可）'!V10</f>
        <v>23</v>
      </c>
      <c r="T25" s="130">
        <f>'[3]data(ソート不可）'!W10</f>
        <v>32</v>
      </c>
      <c r="U25" s="129">
        <f>SUM(V25:W25)</f>
        <v>68</v>
      </c>
      <c r="V25" s="128">
        <f>'[3]data(ソート不可）'!X10</f>
        <v>36</v>
      </c>
      <c r="W25" s="127">
        <f>'[3]data(ソート不可）'!Y10</f>
        <v>32</v>
      </c>
      <c r="X25" s="336">
        <f>SUM(Y25:Z25)</f>
        <v>65</v>
      </c>
      <c r="Y25" s="128">
        <f>'[3]data(ソート不可）'!Z10</f>
        <v>35</v>
      </c>
      <c r="Z25" s="130">
        <f>'[3]data(ソート不可）'!AA10</f>
        <v>30</v>
      </c>
      <c r="AA25" s="129">
        <f>SUM(AB25:AC25)</f>
        <v>62</v>
      </c>
      <c r="AB25" s="128">
        <f>'[3]data(ソート不可）'!AB10</f>
        <v>33</v>
      </c>
      <c r="AC25" s="127">
        <f>'[3]data(ソート不可）'!AC10</f>
        <v>29</v>
      </c>
      <c r="AD25" s="336">
        <f>SUM(AE25:AF25)</f>
        <v>51</v>
      </c>
      <c r="AE25" s="128">
        <f>'[3]data(ソート不可）'!AD10</f>
        <v>24</v>
      </c>
      <c r="AF25" s="127">
        <f>'[3]data(ソート不可）'!AE10</f>
        <v>27</v>
      </c>
    </row>
    <row r="26" spans="1:32" ht="21.4" customHeight="1" x14ac:dyDescent="0.2">
      <c r="A26" s="338"/>
      <c r="B26" s="138"/>
      <c r="C26" s="137"/>
      <c r="D26" s="133"/>
      <c r="E26" s="133"/>
      <c r="F26" s="133"/>
      <c r="G26" s="133"/>
      <c r="H26" s="133"/>
      <c r="I26" s="133"/>
      <c r="J26" s="133"/>
      <c r="K26" s="132"/>
      <c r="L26" s="154">
        <f>SUM(O26,R26,U26,X26,AA26,AD26)</f>
        <v>25</v>
      </c>
      <c r="M26" s="133"/>
      <c r="N26" s="136"/>
      <c r="O26" s="135">
        <f>'[3]data(ソート不可）'!AG11</f>
        <v>3</v>
      </c>
      <c r="P26" s="153"/>
      <c r="Q26" s="162"/>
      <c r="R26" s="134">
        <f>'[3]data(ソート不可）'!AH11</f>
        <v>3</v>
      </c>
      <c r="S26" s="153"/>
      <c r="T26" s="139"/>
      <c r="U26" s="135">
        <f>'[3]data(ソート不可）'!AI11</f>
        <v>5</v>
      </c>
      <c r="V26" s="153"/>
      <c r="W26" s="162"/>
      <c r="X26" s="134">
        <f>'[3]data(ソート不可）'!AJ11</f>
        <v>6</v>
      </c>
      <c r="Y26" s="153"/>
      <c r="Z26" s="139"/>
      <c r="AA26" s="135">
        <f>'[3]data(ソート不可）'!AK11</f>
        <v>5</v>
      </c>
      <c r="AB26" s="153"/>
      <c r="AC26" s="162"/>
      <c r="AD26" s="134">
        <f>'[3]data(ソート不可）'!AL11</f>
        <v>3</v>
      </c>
      <c r="AE26" s="133"/>
      <c r="AF26" s="132"/>
    </row>
    <row r="27" spans="1:32" ht="21.4" customHeight="1" x14ac:dyDescent="0.2">
      <c r="A27" s="421">
        <v>15</v>
      </c>
      <c r="B27" s="420" t="s">
        <v>111</v>
      </c>
      <c r="C27" s="131">
        <f>SUM(D27:K27)</f>
        <v>11</v>
      </c>
      <c r="D27" s="128">
        <f>'[3]data(ソート不可）'!H11</f>
        <v>1</v>
      </c>
      <c r="E27" s="128">
        <f>'[3]data(ソート不可）'!I11</f>
        <v>1</v>
      </c>
      <c r="F27" s="128">
        <f>'[3]data(ソート不可）'!J11</f>
        <v>1</v>
      </c>
      <c r="G27" s="128">
        <f>'[3]data(ソート不可）'!K11</f>
        <v>1</v>
      </c>
      <c r="H27" s="128">
        <f>'[3]data(ソート不可）'!L11</f>
        <v>1</v>
      </c>
      <c r="I27" s="128">
        <f>'[3]data(ソート不可）'!M11</f>
        <v>1</v>
      </c>
      <c r="J27" s="128">
        <f>'[3]data(ソート不可）'!N11</f>
        <v>0</v>
      </c>
      <c r="K27" s="127">
        <f>'[3]data(ソート不可）'!O11</f>
        <v>5</v>
      </c>
      <c r="L27" s="336">
        <f>SUM(M27:N27)</f>
        <v>214</v>
      </c>
      <c r="M27" s="128">
        <f>SUM(P27,S27,V27,Y27,AB27,AE27)</f>
        <v>96</v>
      </c>
      <c r="N27" s="130">
        <f>SUM(Q27,T27,W27,Z27,AC27,AF27)</f>
        <v>118</v>
      </c>
      <c r="O27" s="129">
        <f>SUM(P27:Q27)</f>
        <v>37</v>
      </c>
      <c r="P27" s="128">
        <f>'[3]data(ソート不可）'!T11</f>
        <v>20</v>
      </c>
      <c r="Q27" s="127">
        <f>'[3]data(ソート不可）'!U11</f>
        <v>17</v>
      </c>
      <c r="R27" s="336">
        <f>SUM(S27:T27)</f>
        <v>35</v>
      </c>
      <c r="S27" s="128">
        <f>'[3]data(ソート不可）'!V11</f>
        <v>18</v>
      </c>
      <c r="T27" s="130">
        <f>'[3]data(ソート不可）'!W11</f>
        <v>17</v>
      </c>
      <c r="U27" s="129">
        <f>SUM(V27:W27)</f>
        <v>30</v>
      </c>
      <c r="V27" s="128">
        <f>'[3]data(ソート不可）'!X11</f>
        <v>11</v>
      </c>
      <c r="W27" s="127">
        <f>'[3]data(ソート不可）'!Y11</f>
        <v>19</v>
      </c>
      <c r="X27" s="336">
        <f>SUM(Y27:Z27)</f>
        <v>38</v>
      </c>
      <c r="Y27" s="128">
        <f>'[3]data(ソート不可）'!Z11</f>
        <v>12</v>
      </c>
      <c r="Z27" s="130">
        <f>'[3]data(ソート不可）'!AA11</f>
        <v>26</v>
      </c>
      <c r="AA27" s="129">
        <f>SUM(AB27:AC27)</f>
        <v>37</v>
      </c>
      <c r="AB27" s="128">
        <f>'[3]data(ソート不可）'!AB11</f>
        <v>19</v>
      </c>
      <c r="AC27" s="127">
        <f>'[3]data(ソート不可）'!AC11</f>
        <v>18</v>
      </c>
      <c r="AD27" s="336">
        <f>SUM(AE27:AF27)</f>
        <v>37</v>
      </c>
      <c r="AE27" s="128">
        <f>'[3]data(ソート不可）'!AD11</f>
        <v>16</v>
      </c>
      <c r="AF27" s="127">
        <f>'[3]data(ソート不可）'!AE11</f>
        <v>21</v>
      </c>
    </row>
    <row r="28" spans="1:32" ht="21.4" customHeight="1" x14ac:dyDescent="0.2">
      <c r="A28" s="338"/>
      <c r="B28" s="138"/>
      <c r="C28" s="137"/>
      <c r="D28" s="133"/>
      <c r="E28" s="133"/>
      <c r="F28" s="133"/>
      <c r="G28" s="133"/>
      <c r="H28" s="133"/>
      <c r="I28" s="133"/>
      <c r="J28" s="133"/>
      <c r="K28" s="132"/>
      <c r="L28" s="154">
        <f>SUM(O28,R28,U28,X28,AA28,AD28)</f>
        <v>51</v>
      </c>
      <c r="M28" s="133"/>
      <c r="N28" s="136"/>
      <c r="O28" s="135">
        <f>'[3]data(ソート不可）'!AG12</f>
        <v>7</v>
      </c>
      <c r="P28" s="153"/>
      <c r="Q28" s="162"/>
      <c r="R28" s="134">
        <f>'[3]data(ソート不可）'!AH12</f>
        <v>5</v>
      </c>
      <c r="S28" s="153"/>
      <c r="T28" s="139"/>
      <c r="U28" s="135">
        <f>'[3]data(ソート不可）'!AI12</f>
        <v>6</v>
      </c>
      <c r="V28" s="153"/>
      <c r="W28" s="162"/>
      <c r="X28" s="134">
        <f>'[3]data(ソート不可）'!AJ12</f>
        <v>11</v>
      </c>
      <c r="Y28" s="153"/>
      <c r="Z28" s="139"/>
      <c r="AA28" s="135">
        <f>'[3]data(ソート不可）'!AK12</f>
        <v>15</v>
      </c>
      <c r="AB28" s="153"/>
      <c r="AC28" s="162"/>
      <c r="AD28" s="134">
        <f>'[3]data(ソート不可）'!AL12</f>
        <v>7</v>
      </c>
      <c r="AE28" s="133"/>
      <c r="AF28" s="132"/>
    </row>
    <row r="29" spans="1:32" ht="21.4" customHeight="1" x14ac:dyDescent="0.2">
      <c r="A29" s="421">
        <v>16</v>
      </c>
      <c r="B29" s="420" t="s">
        <v>112</v>
      </c>
      <c r="C29" s="131">
        <f>SUM(D29:K29)</f>
        <v>30</v>
      </c>
      <c r="D29" s="128">
        <f>'[3]data(ソート不可）'!H12</f>
        <v>3</v>
      </c>
      <c r="E29" s="128">
        <f>'[3]data(ソート不可）'!I12</f>
        <v>4</v>
      </c>
      <c r="F29" s="128">
        <f>'[3]data(ソート不可）'!J12</f>
        <v>4</v>
      </c>
      <c r="G29" s="128">
        <f>'[3]data(ソート不可）'!K12</f>
        <v>4</v>
      </c>
      <c r="H29" s="128">
        <f>'[3]data(ソート不可）'!L12</f>
        <v>4</v>
      </c>
      <c r="I29" s="128">
        <f>'[3]data(ソート不可）'!M12</f>
        <v>3</v>
      </c>
      <c r="J29" s="128">
        <f>'[3]data(ソート不可）'!N12</f>
        <v>0</v>
      </c>
      <c r="K29" s="127">
        <f>'[3]data(ソート不可）'!O12</f>
        <v>8</v>
      </c>
      <c r="L29" s="336">
        <f>SUM(M29:N29)</f>
        <v>769</v>
      </c>
      <c r="M29" s="128">
        <f>SUM(P29,S29,V29,Y29,AB29,AE29)</f>
        <v>411</v>
      </c>
      <c r="N29" s="130">
        <f>SUM(Q29,T29,W29,Z29,AC29,AF29)</f>
        <v>358</v>
      </c>
      <c r="O29" s="129">
        <f>SUM(P29:Q29)</f>
        <v>111</v>
      </c>
      <c r="P29" s="128">
        <f>'[3]data(ソート不可）'!T12</f>
        <v>54</v>
      </c>
      <c r="Q29" s="127">
        <f>'[3]data(ソート不可）'!U12</f>
        <v>57</v>
      </c>
      <c r="R29" s="336">
        <f>SUM(S29:T29)</f>
        <v>129</v>
      </c>
      <c r="S29" s="128">
        <f>'[3]data(ソート不可）'!V12</f>
        <v>70</v>
      </c>
      <c r="T29" s="130">
        <f>'[3]data(ソート不可）'!W12</f>
        <v>59</v>
      </c>
      <c r="U29" s="129">
        <f>SUM(V29:W29)</f>
        <v>132</v>
      </c>
      <c r="V29" s="128">
        <f>'[3]data(ソート不可）'!X12</f>
        <v>67</v>
      </c>
      <c r="W29" s="127">
        <f>'[3]data(ソート不可）'!Y12</f>
        <v>65</v>
      </c>
      <c r="X29" s="336">
        <f>SUM(Y29:Z29)</f>
        <v>134</v>
      </c>
      <c r="Y29" s="128">
        <f>'[3]data(ソート不可）'!Z12</f>
        <v>71</v>
      </c>
      <c r="Z29" s="130">
        <f>'[3]data(ソート不可）'!AA12</f>
        <v>63</v>
      </c>
      <c r="AA29" s="129">
        <f>SUM(AB29:AC29)</f>
        <v>155</v>
      </c>
      <c r="AB29" s="128">
        <f>'[3]data(ソート不可）'!AB12</f>
        <v>87</v>
      </c>
      <c r="AC29" s="127">
        <f>'[3]data(ソート不可）'!AC12</f>
        <v>68</v>
      </c>
      <c r="AD29" s="336">
        <f>SUM(AE29:AF29)</f>
        <v>108</v>
      </c>
      <c r="AE29" s="128">
        <f>'[3]data(ソート不可）'!AD12</f>
        <v>62</v>
      </c>
      <c r="AF29" s="127">
        <f>'[3]data(ソート不可）'!AE12</f>
        <v>46</v>
      </c>
    </row>
    <row r="30" spans="1:32" ht="21.4" customHeight="1" x14ac:dyDescent="0.2">
      <c r="A30" s="338"/>
      <c r="B30" s="138"/>
      <c r="C30" s="137"/>
      <c r="D30" s="133"/>
      <c r="E30" s="133"/>
      <c r="F30" s="133"/>
      <c r="G30" s="133"/>
      <c r="H30" s="133"/>
      <c r="I30" s="133"/>
      <c r="J30" s="133"/>
      <c r="K30" s="132"/>
      <c r="L30" s="154">
        <f>SUM(O30,R30,U30,X30,AA30,AD30)</f>
        <v>26</v>
      </c>
      <c r="M30" s="133"/>
      <c r="N30" s="136"/>
      <c r="O30" s="135">
        <f>'[3]data(ソート不可）'!AG13</f>
        <v>4</v>
      </c>
      <c r="P30" s="153"/>
      <c r="Q30" s="162"/>
      <c r="R30" s="134">
        <f>'[3]data(ソート不可）'!AH13</f>
        <v>7</v>
      </c>
      <c r="S30" s="153"/>
      <c r="T30" s="139"/>
      <c r="U30" s="135">
        <f>'[3]data(ソート不可）'!AI13</f>
        <v>3</v>
      </c>
      <c r="V30" s="153"/>
      <c r="W30" s="162"/>
      <c r="X30" s="134">
        <f>'[3]data(ソート不可）'!AJ13</f>
        <v>1</v>
      </c>
      <c r="Y30" s="153"/>
      <c r="Z30" s="139"/>
      <c r="AA30" s="135">
        <f>'[3]data(ソート不可）'!AK13</f>
        <v>4</v>
      </c>
      <c r="AB30" s="153"/>
      <c r="AC30" s="162"/>
      <c r="AD30" s="134">
        <f>'[3]data(ソート不可）'!AL13</f>
        <v>7</v>
      </c>
      <c r="AE30" s="133"/>
      <c r="AF30" s="132"/>
    </row>
    <row r="31" spans="1:32" ht="21.4" customHeight="1" x14ac:dyDescent="0.2">
      <c r="A31" s="421">
        <v>17</v>
      </c>
      <c r="B31" s="420" t="s">
        <v>113</v>
      </c>
      <c r="C31" s="131">
        <f>SUM(D31:K31)</f>
        <v>26</v>
      </c>
      <c r="D31" s="128">
        <f>'[3]data(ソート不可）'!H13</f>
        <v>3</v>
      </c>
      <c r="E31" s="128">
        <f>'[3]data(ソート不可）'!I13</f>
        <v>3</v>
      </c>
      <c r="F31" s="128">
        <f>'[3]data(ソート不可）'!J13</f>
        <v>3</v>
      </c>
      <c r="G31" s="128">
        <f>'[3]data(ソート不可）'!K13</f>
        <v>4</v>
      </c>
      <c r="H31" s="128">
        <f>'[3]data(ソート不可）'!L13</f>
        <v>4</v>
      </c>
      <c r="I31" s="128">
        <f>'[3]data(ソート不可）'!M13</f>
        <v>4</v>
      </c>
      <c r="J31" s="128">
        <f>'[3]data(ソート不可）'!N13</f>
        <v>0</v>
      </c>
      <c r="K31" s="127">
        <f>'[3]data(ソート不可）'!O13</f>
        <v>5</v>
      </c>
      <c r="L31" s="336">
        <f>SUM(M31:N31)</f>
        <v>631</v>
      </c>
      <c r="M31" s="128">
        <f>SUM(P31,S31,V31,Y31,AB31,AE31)</f>
        <v>323</v>
      </c>
      <c r="N31" s="130">
        <f>SUM(Q31,T31,W31,Z31,AC31,AF31)</f>
        <v>308</v>
      </c>
      <c r="O31" s="129">
        <f>SUM(P31:Q31)</f>
        <v>84</v>
      </c>
      <c r="P31" s="128">
        <f>'[3]data(ソート不可）'!T13</f>
        <v>44</v>
      </c>
      <c r="Q31" s="127">
        <f>'[3]data(ソート不可）'!U13</f>
        <v>40</v>
      </c>
      <c r="R31" s="336">
        <f>SUM(S31:T31)</f>
        <v>102</v>
      </c>
      <c r="S31" s="128">
        <f>'[3]data(ソート不可）'!V13</f>
        <v>50</v>
      </c>
      <c r="T31" s="130">
        <f>'[3]data(ソート不可）'!W13</f>
        <v>52</v>
      </c>
      <c r="U31" s="129">
        <f>SUM(V31:W31)</f>
        <v>83</v>
      </c>
      <c r="V31" s="128">
        <f>'[3]data(ソート不可）'!X13</f>
        <v>43</v>
      </c>
      <c r="W31" s="127">
        <f>'[3]data(ソート不可）'!Y13</f>
        <v>40</v>
      </c>
      <c r="X31" s="336">
        <f>SUM(Y31:Z31)</f>
        <v>116</v>
      </c>
      <c r="Y31" s="128">
        <f>'[3]data(ソート不可）'!Z13</f>
        <v>65</v>
      </c>
      <c r="Z31" s="130">
        <f>'[3]data(ソート不可）'!AA13</f>
        <v>51</v>
      </c>
      <c r="AA31" s="129">
        <f>SUM(AB31:AC31)</f>
        <v>114</v>
      </c>
      <c r="AB31" s="128">
        <f>'[3]data(ソート不可）'!AB13</f>
        <v>55</v>
      </c>
      <c r="AC31" s="127">
        <f>'[3]data(ソート不可）'!AC13</f>
        <v>59</v>
      </c>
      <c r="AD31" s="336">
        <f>SUM(AE31:AF31)</f>
        <v>132</v>
      </c>
      <c r="AE31" s="128">
        <f>'[3]data(ソート不可）'!AD13</f>
        <v>66</v>
      </c>
      <c r="AF31" s="127">
        <f>'[3]data(ソート不可）'!AE13</f>
        <v>66</v>
      </c>
    </row>
    <row r="32" spans="1:32" ht="21.4" customHeight="1" x14ac:dyDescent="0.2">
      <c r="A32" s="338"/>
      <c r="B32" s="138"/>
      <c r="C32" s="137"/>
      <c r="D32" s="133"/>
      <c r="E32" s="133"/>
      <c r="F32" s="133"/>
      <c r="G32" s="133"/>
      <c r="H32" s="133"/>
      <c r="I32" s="133"/>
      <c r="J32" s="133"/>
      <c r="K32" s="132"/>
      <c r="L32" s="154">
        <f>SUM(O32,R32,U32,X32,AA32,AD32)</f>
        <v>17</v>
      </c>
      <c r="M32" s="133"/>
      <c r="N32" s="136"/>
      <c r="O32" s="135">
        <f>'[3]data(ソート不可）'!AG14</f>
        <v>6</v>
      </c>
      <c r="P32" s="153"/>
      <c r="Q32" s="162"/>
      <c r="R32" s="134">
        <f>'[3]data(ソート不可）'!AH14</f>
        <v>2</v>
      </c>
      <c r="S32" s="153"/>
      <c r="T32" s="139"/>
      <c r="U32" s="135">
        <f>'[3]data(ソート不可）'!AI14</f>
        <v>2</v>
      </c>
      <c r="V32" s="153"/>
      <c r="W32" s="162"/>
      <c r="X32" s="134">
        <f>'[3]data(ソート不可）'!AJ14</f>
        <v>2</v>
      </c>
      <c r="Y32" s="153"/>
      <c r="Z32" s="139"/>
      <c r="AA32" s="135">
        <f>'[3]data(ソート不可）'!AK14</f>
        <v>3</v>
      </c>
      <c r="AB32" s="153"/>
      <c r="AC32" s="162"/>
      <c r="AD32" s="134">
        <f>'[3]data(ソート不可）'!AL14</f>
        <v>2</v>
      </c>
      <c r="AE32" s="153"/>
      <c r="AF32" s="162"/>
    </row>
    <row r="33" spans="1:32" ht="21.4" customHeight="1" x14ac:dyDescent="0.2">
      <c r="A33" s="421">
        <v>18</v>
      </c>
      <c r="B33" s="420" t="s">
        <v>114</v>
      </c>
      <c r="C33" s="131">
        <f>SUM(D33:K33)</f>
        <v>18</v>
      </c>
      <c r="D33" s="128">
        <f>'[3]data(ソート不可）'!H14</f>
        <v>3</v>
      </c>
      <c r="E33" s="128">
        <f>'[3]data(ソート不可）'!I14</f>
        <v>2</v>
      </c>
      <c r="F33" s="128">
        <f>'[3]data(ソート不可）'!J14</f>
        <v>2</v>
      </c>
      <c r="G33" s="128">
        <f>'[3]data(ソート不可）'!K14</f>
        <v>3</v>
      </c>
      <c r="H33" s="128">
        <f>'[3]data(ソート不可）'!L14</f>
        <v>2</v>
      </c>
      <c r="I33" s="128">
        <f>'[3]data(ソート不可）'!M14</f>
        <v>3</v>
      </c>
      <c r="J33" s="128">
        <f>'[3]data(ソート不可）'!N14</f>
        <v>0</v>
      </c>
      <c r="K33" s="127">
        <f>'[3]data(ソート不可）'!O14</f>
        <v>3</v>
      </c>
      <c r="L33" s="336">
        <f>SUM(M33:N33)</f>
        <v>436</v>
      </c>
      <c r="M33" s="128">
        <f>SUM(P33,S33,V33,Y33,AB33,AE33)</f>
        <v>224</v>
      </c>
      <c r="N33" s="130">
        <f>SUM(Q33,T33,W33,Z33,AC33,AF33)</f>
        <v>212</v>
      </c>
      <c r="O33" s="129">
        <f>SUM(P33:Q33)</f>
        <v>77</v>
      </c>
      <c r="P33" s="128">
        <f>'[3]data(ソート不可）'!T14</f>
        <v>39</v>
      </c>
      <c r="Q33" s="127">
        <f>'[3]data(ソート不可）'!U14</f>
        <v>38</v>
      </c>
      <c r="R33" s="336">
        <f>SUM(S33:T33)</f>
        <v>73</v>
      </c>
      <c r="S33" s="128">
        <f>'[3]data(ソート不可）'!V14</f>
        <v>37</v>
      </c>
      <c r="T33" s="130">
        <f>'[3]data(ソート不可）'!W14</f>
        <v>36</v>
      </c>
      <c r="U33" s="129">
        <f>SUM(V33:W33)</f>
        <v>68</v>
      </c>
      <c r="V33" s="128">
        <f>'[3]data(ソート不可）'!X14</f>
        <v>30</v>
      </c>
      <c r="W33" s="127">
        <f>'[3]data(ソート不可）'!Y14</f>
        <v>38</v>
      </c>
      <c r="X33" s="336">
        <f>SUM(Y33:Z33)</f>
        <v>82</v>
      </c>
      <c r="Y33" s="128">
        <f>'[3]data(ソート不可）'!Z14</f>
        <v>44</v>
      </c>
      <c r="Z33" s="130">
        <f>'[3]data(ソート不可）'!AA14</f>
        <v>38</v>
      </c>
      <c r="AA33" s="129">
        <f>SUM(AB33:AC33)</f>
        <v>62</v>
      </c>
      <c r="AB33" s="128">
        <f>'[3]data(ソート不可）'!AB14</f>
        <v>32</v>
      </c>
      <c r="AC33" s="127">
        <f>'[3]data(ソート不可）'!AC14</f>
        <v>30</v>
      </c>
      <c r="AD33" s="336">
        <f>SUM(AE33:AF33)</f>
        <v>74</v>
      </c>
      <c r="AE33" s="128">
        <f>'[3]data(ソート不可）'!AD14</f>
        <v>42</v>
      </c>
      <c r="AF33" s="127">
        <f>'[3]data(ソート不可）'!AE14</f>
        <v>32</v>
      </c>
    </row>
    <row r="34" spans="1:32" ht="21.4" customHeight="1" x14ac:dyDescent="0.2">
      <c r="A34" s="338"/>
      <c r="B34" s="138"/>
      <c r="C34" s="137"/>
      <c r="D34" s="133"/>
      <c r="E34" s="133"/>
      <c r="F34" s="133"/>
      <c r="G34" s="133"/>
      <c r="H34" s="133"/>
      <c r="I34" s="133"/>
      <c r="J34" s="133"/>
      <c r="K34" s="132"/>
      <c r="L34" s="154">
        <f>SUM(O34,R34,U34,X34,AA34,AD34)</f>
        <v>21</v>
      </c>
      <c r="M34" s="133"/>
      <c r="N34" s="136"/>
      <c r="O34" s="135">
        <f>'[3]data(ソート不可）'!AG15</f>
        <v>4</v>
      </c>
      <c r="P34" s="153"/>
      <c r="Q34" s="162"/>
      <c r="R34" s="134">
        <f>'[3]data(ソート不可）'!AH15</f>
        <v>5</v>
      </c>
      <c r="S34" s="153"/>
      <c r="T34" s="139"/>
      <c r="U34" s="135">
        <f>'[3]data(ソート不可）'!AI15</f>
        <v>6</v>
      </c>
      <c r="V34" s="153"/>
      <c r="W34" s="162"/>
      <c r="X34" s="134">
        <f>'[3]data(ソート不可）'!AJ15</f>
        <v>2</v>
      </c>
      <c r="Y34" s="153"/>
      <c r="Z34" s="139"/>
      <c r="AA34" s="135">
        <f>'[3]data(ソート不可）'!AK15</f>
        <v>2</v>
      </c>
      <c r="AB34" s="153"/>
      <c r="AC34" s="162"/>
      <c r="AD34" s="134">
        <f>'[3]data(ソート不可）'!AL15</f>
        <v>2</v>
      </c>
      <c r="AE34" s="133"/>
      <c r="AF34" s="132"/>
    </row>
    <row r="35" spans="1:32" ht="21.4" customHeight="1" x14ac:dyDescent="0.2">
      <c r="A35" s="421">
        <v>19</v>
      </c>
      <c r="B35" s="420" t="s">
        <v>115</v>
      </c>
      <c r="C35" s="131">
        <f>SUM(D35:K35)</f>
        <v>11</v>
      </c>
      <c r="D35" s="128">
        <f>'[3]data(ソート不可）'!H15</f>
        <v>1</v>
      </c>
      <c r="E35" s="128">
        <f>'[3]data(ソート不可）'!I15</f>
        <v>1</v>
      </c>
      <c r="F35" s="128">
        <f>'[3]data(ソート不可）'!J15</f>
        <v>2</v>
      </c>
      <c r="G35" s="128">
        <f>'[3]data(ソート不可）'!K15</f>
        <v>1</v>
      </c>
      <c r="H35" s="128">
        <f>'[3]data(ソート不可）'!L15</f>
        <v>1</v>
      </c>
      <c r="I35" s="128">
        <f>'[3]data(ソート不可）'!M15</f>
        <v>1</v>
      </c>
      <c r="J35" s="128">
        <f>'[3]data(ソート不可）'!N15</f>
        <v>0</v>
      </c>
      <c r="K35" s="127">
        <f>'[3]data(ソート不可）'!O15</f>
        <v>4</v>
      </c>
      <c r="L35" s="336">
        <f>SUM(M35:N35)</f>
        <v>206</v>
      </c>
      <c r="M35" s="128">
        <f>SUM(P35,S35,V35,Y35,AB35,AE35)</f>
        <v>110</v>
      </c>
      <c r="N35" s="130">
        <f>SUM(Q35,T35,W35,Z35,AC35,AF35)</f>
        <v>96</v>
      </c>
      <c r="O35" s="129">
        <f>SUM(P35:Q35)</f>
        <v>33</v>
      </c>
      <c r="P35" s="128">
        <f>'[3]data(ソート不可）'!T15</f>
        <v>19</v>
      </c>
      <c r="Q35" s="127">
        <f>'[3]data(ソート不可）'!U15</f>
        <v>14</v>
      </c>
      <c r="R35" s="336">
        <f>SUM(S35:T35)</f>
        <v>38</v>
      </c>
      <c r="S35" s="128">
        <f>'[3]data(ソート不可）'!V15</f>
        <v>20</v>
      </c>
      <c r="T35" s="130">
        <f>'[3]data(ソート不可）'!W15</f>
        <v>18</v>
      </c>
      <c r="U35" s="129">
        <f>SUM(V35:W35)</f>
        <v>52</v>
      </c>
      <c r="V35" s="128">
        <f>'[3]data(ソート不可）'!X15</f>
        <v>29</v>
      </c>
      <c r="W35" s="127">
        <f>'[3]data(ソート不可）'!Y15</f>
        <v>23</v>
      </c>
      <c r="X35" s="336">
        <f>SUM(Y35:Z35)</f>
        <v>26</v>
      </c>
      <c r="Y35" s="128">
        <f>'[3]data(ソート不可）'!Z15</f>
        <v>13</v>
      </c>
      <c r="Z35" s="130">
        <f>'[3]data(ソート不可）'!AA15</f>
        <v>13</v>
      </c>
      <c r="AA35" s="129">
        <f>SUM(AB35:AC35)</f>
        <v>27</v>
      </c>
      <c r="AB35" s="128">
        <f>'[3]data(ソート不可）'!AB15</f>
        <v>19</v>
      </c>
      <c r="AC35" s="127">
        <f>'[3]data(ソート不可）'!AC15</f>
        <v>8</v>
      </c>
      <c r="AD35" s="336">
        <f>SUM(AE35:AF35)</f>
        <v>30</v>
      </c>
      <c r="AE35" s="128">
        <f>'[3]data(ソート不可）'!AD15</f>
        <v>10</v>
      </c>
      <c r="AF35" s="127">
        <f>'[3]data(ソート不可）'!AE15</f>
        <v>20</v>
      </c>
    </row>
    <row r="36" spans="1:32" ht="21.4" customHeight="1" x14ac:dyDescent="0.2">
      <c r="A36" s="338"/>
      <c r="B36" s="138"/>
      <c r="C36" s="137"/>
      <c r="D36" s="133"/>
      <c r="E36" s="133"/>
      <c r="F36" s="133"/>
      <c r="G36" s="133"/>
      <c r="H36" s="133"/>
      <c r="I36" s="133"/>
      <c r="J36" s="133"/>
      <c r="K36" s="132"/>
      <c r="L36" s="154">
        <f>SUM(O36,R36,U36,X36,AA36,AD36)</f>
        <v>44</v>
      </c>
      <c r="M36" s="133"/>
      <c r="N36" s="136"/>
      <c r="O36" s="135">
        <f>'[3]data(ソート不可）'!AG16</f>
        <v>11</v>
      </c>
      <c r="P36" s="153"/>
      <c r="Q36" s="162"/>
      <c r="R36" s="134">
        <f>'[3]data(ソート不可）'!AH16</f>
        <v>9</v>
      </c>
      <c r="S36" s="153"/>
      <c r="T36" s="139"/>
      <c r="U36" s="135">
        <f>'[3]data(ソート不可）'!AI16</f>
        <v>6</v>
      </c>
      <c r="V36" s="153"/>
      <c r="W36" s="162"/>
      <c r="X36" s="134">
        <f>'[3]data(ソート不可）'!AJ16</f>
        <v>6</v>
      </c>
      <c r="Y36" s="153"/>
      <c r="Z36" s="139"/>
      <c r="AA36" s="135">
        <f>'[3]data(ソート不可）'!AK16</f>
        <v>8</v>
      </c>
      <c r="AB36" s="153"/>
      <c r="AC36" s="162"/>
      <c r="AD36" s="134">
        <f>'[3]data(ソート不可）'!AL16</f>
        <v>4</v>
      </c>
      <c r="AE36" s="133"/>
      <c r="AF36" s="132"/>
    </row>
    <row r="37" spans="1:32" ht="21.4" customHeight="1" x14ac:dyDescent="0.2">
      <c r="A37" s="421">
        <v>20</v>
      </c>
      <c r="B37" s="420" t="s">
        <v>116</v>
      </c>
      <c r="C37" s="131">
        <f>SUM(D37:K37)</f>
        <v>30</v>
      </c>
      <c r="D37" s="128">
        <f>'[3]data(ソート不可）'!H16</f>
        <v>4</v>
      </c>
      <c r="E37" s="128">
        <f>'[3]data(ソート不可）'!I16</f>
        <v>4</v>
      </c>
      <c r="F37" s="128">
        <f>'[3]data(ソート不可）'!J16</f>
        <v>4</v>
      </c>
      <c r="G37" s="128">
        <f>'[3]data(ソート不可）'!K16</f>
        <v>3</v>
      </c>
      <c r="H37" s="128">
        <f>'[3]data(ソート不可）'!L16</f>
        <v>4</v>
      </c>
      <c r="I37" s="128">
        <f>'[3]data(ソート不可）'!M16</f>
        <v>4</v>
      </c>
      <c r="J37" s="128">
        <f>'[3]data(ソート不可）'!N16</f>
        <v>0</v>
      </c>
      <c r="K37" s="127">
        <f>'[3]data(ソート不可）'!O16</f>
        <v>7</v>
      </c>
      <c r="L37" s="336">
        <f>SUM(M37:N37)</f>
        <v>696</v>
      </c>
      <c r="M37" s="128">
        <f>SUM(P37,S37,V37,Y37,AB37,AE37)</f>
        <v>331</v>
      </c>
      <c r="N37" s="130">
        <f>SUM(Q37,T37,W37,Z37,AC37,AF37)</f>
        <v>365</v>
      </c>
      <c r="O37" s="129">
        <f>SUM(P37:Q37)</f>
        <v>120</v>
      </c>
      <c r="P37" s="128">
        <f>'[3]data(ソート不可）'!T16</f>
        <v>47</v>
      </c>
      <c r="Q37" s="127">
        <f>'[3]data(ソート不可）'!U16</f>
        <v>73</v>
      </c>
      <c r="R37" s="336">
        <f>SUM(S37:T37)</f>
        <v>117</v>
      </c>
      <c r="S37" s="128">
        <f>'[3]data(ソート不可）'!V16</f>
        <v>59</v>
      </c>
      <c r="T37" s="130">
        <f>'[3]data(ソート不可）'!W16</f>
        <v>58</v>
      </c>
      <c r="U37" s="129">
        <f>SUM(V37:W37)</f>
        <v>113</v>
      </c>
      <c r="V37" s="128">
        <f>'[3]data(ソート不可）'!X16</f>
        <v>52</v>
      </c>
      <c r="W37" s="127">
        <f>'[3]data(ソート不可）'!Y16</f>
        <v>61</v>
      </c>
      <c r="X37" s="336">
        <f>SUM(Y37:Z37)</f>
        <v>98</v>
      </c>
      <c r="Y37" s="128">
        <f>'[3]data(ソート不可）'!Z16</f>
        <v>48</v>
      </c>
      <c r="Z37" s="130">
        <f>'[3]data(ソート不可）'!AA16</f>
        <v>50</v>
      </c>
      <c r="AA37" s="129">
        <f>SUM(AB37:AC37)</f>
        <v>119</v>
      </c>
      <c r="AB37" s="128">
        <f>'[3]data(ソート不可）'!AB16</f>
        <v>63</v>
      </c>
      <c r="AC37" s="127">
        <f>'[3]data(ソート不可）'!AC16</f>
        <v>56</v>
      </c>
      <c r="AD37" s="336">
        <f>SUM(AE37:AF37)</f>
        <v>129</v>
      </c>
      <c r="AE37" s="128">
        <f>'[3]data(ソート不可）'!AD16</f>
        <v>62</v>
      </c>
      <c r="AF37" s="127">
        <f>'[3]data(ソート不可）'!AE16</f>
        <v>67</v>
      </c>
    </row>
    <row r="38" spans="1:32" ht="21.4" customHeight="1" x14ac:dyDescent="0.2">
      <c r="A38" s="338"/>
      <c r="B38" s="138"/>
      <c r="C38" s="137"/>
      <c r="D38" s="133"/>
      <c r="E38" s="133"/>
      <c r="F38" s="133"/>
      <c r="G38" s="133"/>
      <c r="H38" s="133"/>
      <c r="I38" s="133"/>
      <c r="J38" s="133"/>
      <c r="K38" s="132"/>
      <c r="L38" s="154">
        <f>SUM(O38,R38,U38,X38,AA38,AD38)</f>
        <v>45</v>
      </c>
      <c r="M38" s="133"/>
      <c r="N38" s="136"/>
      <c r="O38" s="135">
        <f>'[3]data(ソート不可）'!AG17</f>
        <v>7</v>
      </c>
      <c r="P38" s="153"/>
      <c r="Q38" s="162"/>
      <c r="R38" s="134">
        <f>'[3]data(ソート不可）'!AH17</f>
        <v>11</v>
      </c>
      <c r="S38" s="153"/>
      <c r="T38" s="139"/>
      <c r="U38" s="135">
        <f>'[3]data(ソート不可）'!AI17</f>
        <v>9</v>
      </c>
      <c r="V38" s="153"/>
      <c r="W38" s="162"/>
      <c r="X38" s="134">
        <f>'[3]data(ソート不可）'!AJ17</f>
        <v>2</v>
      </c>
      <c r="Y38" s="153"/>
      <c r="Z38" s="139"/>
      <c r="AA38" s="135">
        <f>'[3]data(ソート不可）'!AK17</f>
        <v>9</v>
      </c>
      <c r="AB38" s="153"/>
      <c r="AC38" s="162"/>
      <c r="AD38" s="134">
        <f>'[3]data(ソート不可）'!AL17</f>
        <v>7</v>
      </c>
      <c r="AE38" s="133"/>
      <c r="AF38" s="132"/>
    </row>
    <row r="39" spans="1:32" ht="21.4" customHeight="1" x14ac:dyDescent="0.2">
      <c r="A39" s="421">
        <v>21</v>
      </c>
      <c r="B39" s="420" t="s">
        <v>117</v>
      </c>
      <c r="C39" s="131">
        <f>SUM(D39:K39)</f>
        <v>43</v>
      </c>
      <c r="D39" s="128">
        <f>'[3]data(ソート不可）'!H17</f>
        <v>5</v>
      </c>
      <c r="E39" s="128">
        <f>'[3]data(ソート不可）'!I17</f>
        <v>5</v>
      </c>
      <c r="F39" s="128">
        <f>'[3]data(ソート不可）'!J17</f>
        <v>6</v>
      </c>
      <c r="G39" s="128">
        <f>'[3]data(ソート不可）'!K17</f>
        <v>6</v>
      </c>
      <c r="H39" s="128">
        <f>'[3]data(ソート不可）'!L17</f>
        <v>6</v>
      </c>
      <c r="I39" s="128">
        <f>'[3]data(ソート不可）'!M17</f>
        <v>6</v>
      </c>
      <c r="J39" s="128">
        <f>'[3]data(ソート不可）'!N17</f>
        <v>0</v>
      </c>
      <c r="K39" s="127">
        <f>'[3]data(ソート不可）'!O17</f>
        <v>9</v>
      </c>
      <c r="L39" s="489">
        <f>SUM(M39:N39)</f>
        <v>1120</v>
      </c>
      <c r="M39" s="128">
        <f>SUM(P39,S39,V39,Y39,AB39,AE39)</f>
        <v>601</v>
      </c>
      <c r="N39" s="130">
        <f>SUM(Q39,T39,W39,Z39,AC39,AF39)</f>
        <v>519</v>
      </c>
      <c r="O39" s="129">
        <f>SUM(P39:Q39)</f>
        <v>174</v>
      </c>
      <c r="P39" s="128">
        <f>'[3]data(ソート不可）'!T17</f>
        <v>101</v>
      </c>
      <c r="Q39" s="127">
        <f>'[3]data(ソート不可）'!U17</f>
        <v>73</v>
      </c>
      <c r="R39" s="336">
        <f>SUM(S39:T39)</f>
        <v>177</v>
      </c>
      <c r="S39" s="128">
        <f>'[3]data(ソート不可）'!V17</f>
        <v>102</v>
      </c>
      <c r="T39" s="130">
        <f>'[3]data(ソート不可）'!W17</f>
        <v>75</v>
      </c>
      <c r="U39" s="129">
        <f>SUM(V39:W39)</f>
        <v>192</v>
      </c>
      <c r="V39" s="128">
        <f>'[3]data(ソート不可）'!X17</f>
        <v>99</v>
      </c>
      <c r="W39" s="127">
        <f>'[3]data(ソート不可）'!Y17</f>
        <v>93</v>
      </c>
      <c r="X39" s="336">
        <f>SUM(Y39:Z39)</f>
        <v>198</v>
      </c>
      <c r="Y39" s="128">
        <f>'[3]data(ソート不可）'!Z17</f>
        <v>103</v>
      </c>
      <c r="Z39" s="130">
        <f>'[3]data(ソート不可）'!AA17</f>
        <v>95</v>
      </c>
      <c r="AA39" s="129">
        <f>SUM(AB39:AC39)</f>
        <v>192</v>
      </c>
      <c r="AB39" s="128">
        <f>'[3]data(ソート不可）'!AB17</f>
        <v>98</v>
      </c>
      <c r="AC39" s="127">
        <f>'[3]data(ソート不可）'!AC17</f>
        <v>94</v>
      </c>
      <c r="AD39" s="336">
        <f>SUM(AE39:AF39)</f>
        <v>187</v>
      </c>
      <c r="AE39" s="128">
        <f>'[3]data(ソート不可）'!AD17</f>
        <v>98</v>
      </c>
      <c r="AF39" s="127">
        <f>'[3]data(ソート不可）'!AE17</f>
        <v>89</v>
      </c>
    </row>
    <row r="40" spans="1:32" ht="21.4" customHeight="1" x14ac:dyDescent="0.2">
      <c r="A40" s="338"/>
      <c r="B40" s="138"/>
      <c r="C40" s="137"/>
      <c r="D40" s="133"/>
      <c r="E40" s="133"/>
      <c r="F40" s="133"/>
      <c r="G40" s="133"/>
      <c r="H40" s="133"/>
      <c r="I40" s="133"/>
      <c r="J40" s="133"/>
      <c r="K40" s="132"/>
      <c r="L40" s="154">
        <f>SUM(O40,R40,U40,X40,AA40,AD40)</f>
        <v>17</v>
      </c>
      <c r="M40" s="133"/>
      <c r="N40" s="136"/>
      <c r="O40" s="135">
        <f>'[3]data(ソート不可）'!AG18</f>
        <v>3</v>
      </c>
      <c r="P40" s="153"/>
      <c r="Q40" s="162"/>
      <c r="R40" s="134">
        <f>'[3]data(ソート不可）'!AH18</f>
        <v>4</v>
      </c>
      <c r="S40" s="153"/>
      <c r="T40" s="139"/>
      <c r="U40" s="135">
        <f>'[3]data(ソート不可）'!AI18</f>
        <v>5</v>
      </c>
      <c r="V40" s="153"/>
      <c r="W40" s="162"/>
      <c r="X40" s="134">
        <f>'[3]data(ソート不可）'!AJ18</f>
        <v>2</v>
      </c>
      <c r="Y40" s="153"/>
      <c r="Z40" s="139"/>
      <c r="AA40" s="135">
        <f>'[3]data(ソート不可）'!AK18</f>
        <v>1</v>
      </c>
      <c r="AB40" s="153"/>
      <c r="AC40" s="162"/>
      <c r="AD40" s="134">
        <f>'[3]data(ソート不可）'!AL18</f>
        <v>2</v>
      </c>
      <c r="AE40" s="133"/>
      <c r="AF40" s="132"/>
    </row>
    <row r="41" spans="1:32" ht="21.4" customHeight="1" x14ac:dyDescent="0.2">
      <c r="A41" s="421">
        <v>22</v>
      </c>
      <c r="B41" s="420" t="s">
        <v>118</v>
      </c>
      <c r="C41" s="131">
        <f>SUM(D41:K41)</f>
        <v>21</v>
      </c>
      <c r="D41" s="128">
        <f>'[3]data(ソート不可）'!H18</f>
        <v>3</v>
      </c>
      <c r="E41" s="128">
        <f>'[3]data(ソート不可）'!I18</f>
        <v>3</v>
      </c>
      <c r="F41" s="128">
        <f>'[3]data(ソート不可）'!J18</f>
        <v>3</v>
      </c>
      <c r="G41" s="128">
        <f>'[3]data(ソート不可）'!K18</f>
        <v>3</v>
      </c>
      <c r="H41" s="128">
        <f>'[3]data(ソート不可）'!L18</f>
        <v>3</v>
      </c>
      <c r="I41" s="128">
        <f>'[3]data(ソート不可）'!M18</f>
        <v>3</v>
      </c>
      <c r="J41" s="128">
        <f>'[3]data(ソート不可）'!N18</f>
        <v>0</v>
      </c>
      <c r="K41" s="127">
        <f>'[3]data(ソート不可）'!O18</f>
        <v>3</v>
      </c>
      <c r="L41" s="336">
        <f>SUM(M41:N41)</f>
        <v>497</v>
      </c>
      <c r="M41" s="128">
        <f>SUM(P41,S41,V41,Y41,AB41,AE41)</f>
        <v>266</v>
      </c>
      <c r="N41" s="130">
        <f>SUM(Q41,T41,W41,Z41,AC41,AF41)</f>
        <v>231</v>
      </c>
      <c r="O41" s="129">
        <f>SUM(P41:Q41)</f>
        <v>74</v>
      </c>
      <c r="P41" s="128">
        <f>'[3]data(ソート不可）'!T18</f>
        <v>40</v>
      </c>
      <c r="Q41" s="127">
        <f>'[3]data(ソート不可）'!U18</f>
        <v>34</v>
      </c>
      <c r="R41" s="336">
        <f>SUM(S41:T41)</f>
        <v>78</v>
      </c>
      <c r="S41" s="128">
        <f>'[3]data(ソート不可）'!V18</f>
        <v>41</v>
      </c>
      <c r="T41" s="130">
        <f>'[3]data(ソート不可）'!W18</f>
        <v>37</v>
      </c>
      <c r="U41" s="129">
        <f>SUM(V41:W41)</f>
        <v>89</v>
      </c>
      <c r="V41" s="128">
        <f>'[3]data(ソート不可）'!X18</f>
        <v>45</v>
      </c>
      <c r="W41" s="127">
        <f>'[3]data(ソート不可）'!Y18</f>
        <v>44</v>
      </c>
      <c r="X41" s="336">
        <f>SUM(Y41:Z41)</f>
        <v>84</v>
      </c>
      <c r="Y41" s="128">
        <f>'[3]data(ソート不可）'!Z18</f>
        <v>42</v>
      </c>
      <c r="Z41" s="130">
        <f>'[3]data(ソート不可）'!AA18</f>
        <v>42</v>
      </c>
      <c r="AA41" s="129">
        <f>SUM(AB41:AC41)</f>
        <v>83</v>
      </c>
      <c r="AB41" s="128">
        <f>'[3]data(ソート不可）'!AB18</f>
        <v>47</v>
      </c>
      <c r="AC41" s="127">
        <f>'[3]data(ソート不可）'!AC18</f>
        <v>36</v>
      </c>
      <c r="AD41" s="336">
        <f>SUM(AE41:AF41)</f>
        <v>89</v>
      </c>
      <c r="AE41" s="128">
        <f>'[3]data(ソート不可）'!AD18</f>
        <v>51</v>
      </c>
      <c r="AF41" s="127">
        <f>'[3]data(ソート不可）'!AE18</f>
        <v>38</v>
      </c>
    </row>
    <row r="42" spans="1:32" ht="21.4" customHeight="1" x14ac:dyDescent="0.2">
      <c r="A42" s="338"/>
      <c r="B42" s="138"/>
      <c r="C42" s="137"/>
      <c r="D42" s="133"/>
      <c r="E42" s="133"/>
      <c r="F42" s="133"/>
      <c r="G42" s="133"/>
      <c r="H42" s="133"/>
      <c r="I42" s="133"/>
      <c r="J42" s="133"/>
      <c r="K42" s="132"/>
      <c r="L42" s="154">
        <f>SUM(O42,R42,U42,X42,AA42,AD42)</f>
        <v>25</v>
      </c>
      <c r="M42" s="133"/>
      <c r="N42" s="136"/>
      <c r="O42" s="135">
        <f>'[3]data(ソート不可）'!AG19</f>
        <v>2</v>
      </c>
      <c r="P42" s="153"/>
      <c r="Q42" s="162"/>
      <c r="R42" s="134">
        <f>'[3]data(ソート不可）'!AH19</f>
        <v>7</v>
      </c>
      <c r="S42" s="153"/>
      <c r="T42" s="139"/>
      <c r="U42" s="135">
        <f>'[3]data(ソート不可）'!AI19</f>
        <v>4</v>
      </c>
      <c r="V42" s="153"/>
      <c r="W42" s="162"/>
      <c r="X42" s="134">
        <f>'[3]data(ソート不可）'!AJ19</f>
        <v>4</v>
      </c>
      <c r="Y42" s="153"/>
      <c r="Z42" s="139"/>
      <c r="AA42" s="135">
        <f>'[3]data(ソート不可）'!AK19</f>
        <v>6</v>
      </c>
      <c r="AB42" s="153"/>
      <c r="AC42" s="162"/>
      <c r="AD42" s="134">
        <f>'[3]data(ソート不可）'!AL19</f>
        <v>2</v>
      </c>
      <c r="AE42" s="133"/>
      <c r="AF42" s="132"/>
    </row>
    <row r="43" spans="1:32" ht="21.4" customHeight="1" x14ac:dyDescent="0.2">
      <c r="A43" s="421">
        <v>23</v>
      </c>
      <c r="B43" s="420" t="s">
        <v>119</v>
      </c>
      <c r="C43" s="131">
        <f>SUM(D43:K43)</f>
        <v>32</v>
      </c>
      <c r="D43" s="128">
        <f>'[3]data(ソート不可）'!H19</f>
        <v>5</v>
      </c>
      <c r="E43" s="128">
        <f>'[3]data(ソート不可）'!I19</f>
        <v>5</v>
      </c>
      <c r="F43" s="128">
        <f>'[3]data(ソート不可）'!J19</f>
        <v>4</v>
      </c>
      <c r="G43" s="128">
        <f>'[3]data(ソート不可）'!K19</f>
        <v>5</v>
      </c>
      <c r="H43" s="128">
        <f>'[3]data(ソート不可）'!L19</f>
        <v>4</v>
      </c>
      <c r="I43" s="128">
        <f>'[3]data(ソート不可）'!M19</f>
        <v>5</v>
      </c>
      <c r="J43" s="128">
        <f>'[3]data(ソート不可）'!N19</f>
        <v>0</v>
      </c>
      <c r="K43" s="127">
        <f>'[3]data(ソート不可）'!O19</f>
        <v>4</v>
      </c>
      <c r="L43" s="339">
        <f>SUM(M43:N43)</f>
        <v>891</v>
      </c>
      <c r="M43" s="128">
        <f>SUM(P43,S43,V43,Y43,AB43,AE43)</f>
        <v>440</v>
      </c>
      <c r="N43" s="130">
        <f>SUM(Q43,T43,W43,Z43,AC43,AF43)</f>
        <v>451</v>
      </c>
      <c r="O43" s="129">
        <f>SUM(P43:Q43)</f>
        <v>160</v>
      </c>
      <c r="P43" s="128">
        <f>'[3]data(ソート不可）'!T19</f>
        <v>80</v>
      </c>
      <c r="Q43" s="127">
        <f>'[3]data(ソート不可）'!U19</f>
        <v>80</v>
      </c>
      <c r="R43" s="336">
        <f>SUM(S43:T43)</f>
        <v>164</v>
      </c>
      <c r="S43" s="128">
        <f>'[3]data(ソート不可）'!V19</f>
        <v>79</v>
      </c>
      <c r="T43" s="130">
        <f>'[3]data(ソート不可）'!W19</f>
        <v>85</v>
      </c>
      <c r="U43" s="129">
        <f>SUM(V43:W43)</f>
        <v>122</v>
      </c>
      <c r="V43" s="128">
        <f>'[3]data(ソート不可）'!X19</f>
        <v>62</v>
      </c>
      <c r="W43" s="127">
        <f>'[3]data(ソート不可）'!Y19</f>
        <v>60</v>
      </c>
      <c r="X43" s="336">
        <f>SUM(Y43:Z43)</f>
        <v>150</v>
      </c>
      <c r="Y43" s="128">
        <f>'[3]data(ソート不可）'!Z19</f>
        <v>73</v>
      </c>
      <c r="Z43" s="130">
        <f>'[3]data(ソート不可）'!AA19</f>
        <v>77</v>
      </c>
      <c r="AA43" s="129">
        <f>SUM(AB43:AC43)</f>
        <v>142</v>
      </c>
      <c r="AB43" s="128">
        <f>'[3]data(ソート不可）'!AB19</f>
        <v>70</v>
      </c>
      <c r="AC43" s="127">
        <f>'[3]data(ソート不可）'!AC19</f>
        <v>72</v>
      </c>
      <c r="AD43" s="336">
        <f>SUM(AE43:AF43)</f>
        <v>153</v>
      </c>
      <c r="AE43" s="128">
        <f>'[3]data(ソート不可）'!AD19</f>
        <v>76</v>
      </c>
      <c r="AF43" s="127">
        <f>'[3]data(ソート不可）'!AE19</f>
        <v>77</v>
      </c>
    </row>
    <row r="44" spans="1:32" ht="21.4" customHeight="1" x14ac:dyDescent="0.2">
      <c r="A44" s="338"/>
      <c r="B44" s="138"/>
      <c r="C44" s="137"/>
      <c r="D44" s="133"/>
      <c r="E44" s="133"/>
      <c r="F44" s="133"/>
      <c r="G44" s="133"/>
      <c r="H44" s="133"/>
      <c r="I44" s="133"/>
      <c r="J44" s="133"/>
      <c r="K44" s="132"/>
      <c r="L44" s="154">
        <f>SUM(O44,R44,U44,X44,AA44,AD44)</f>
        <v>14</v>
      </c>
      <c r="M44" s="133"/>
      <c r="N44" s="136"/>
      <c r="O44" s="135">
        <f>'[3]data(ソート不可）'!AG20</f>
        <v>1</v>
      </c>
      <c r="P44" s="153"/>
      <c r="Q44" s="162"/>
      <c r="R44" s="134">
        <f>'[3]data(ソート不可）'!AH20</f>
        <v>2</v>
      </c>
      <c r="S44" s="153"/>
      <c r="T44" s="139"/>
      <c r="U44" s="135">
        <f>'[3]data(ソート不可）'!AI20</f>
        <v>1</v>
      </c>
      <c r="V44" s="153"/>
      <c r="W44" s="162"/>
      <c r="X44" s="134">
        <f>'[3]data(ソート不可）'!AJ20</f>
        <v>5</v>
      </c>
      <c r="Y44" s="153"/>
      <c r="Z44" s="139"/>
      <c r="AA44" s="135">
        <f>'[3]data(ソート不可）'!AK20</f>
        <v>2</v>
      </c>
      <c r="AB44" s="153"/>
      <c r="AC44" s="162"/>
      <c r="AD44" s="134">
        <f>'[3]data(ソート不可）'!AL20</f>
        <v>3</v>
      </c>
      <c r="AE44" s="133"/>
      <c r="AF44" s="132"/>
    </row>
    <row r="45" spans="1:32" ht="21.4" customHeight="1" x14ac:dyDescent="0.2">
      <c r="A45" s="421">
        <v>24</v>
      </c>
      <c r="B45" s="420" t="s">
        <v>120</v>
      </c>
      <c r="C45" s="131">
        <f>SUM(D45:K45)</f>
        <v>15</v>
      </c>
      <c r="D45" s="128">
        <f>'[3]data(ソート不可）'!H20</f>
        <v>2</v>
      </c>
      <c r="E45" s="128">
        <f>'[3]data(ソート不可）'!I20</f>
        <v>2</v>
      </c>
      <c r="F45" s="128">
        <f>'[3]data(ソート不可）'!J20</f>
        <v>2</v>
      </c>
      <c r="G45" s="128">
        <f>'[3]data(ソート不可）'!K20</f>
        <v>3</v>
      </c>
      <c r="H45" s="128">
        <f>'[3]data(ソート不可）'!L20</f>
        <v>2</v>
      </c>
      <c r="I45" s="128">
        <f>'[3]data(ソート不可）'!M20</f>
        <v>2</v>
      </c>
      <c r="J45" s="128">
        <f>'[3]data(ソート不可）'!N20</f>
        <v>0</v>
      </c>
      <c r="K45" s="127">
        <f>'[3]data(ソート不可）'!O20</f>
        <v>2</v>
      </c>
      <c r="L45" s="336">
        <f>SUM(M45:N45)</f>
        <v>377</v>
      </c>
      <c r="M45" s="128">
        <f>SUM(P45,S45,V45,Y45,AB45,AE45)</f>
        <v>173</v>
      </c>
      <c r="N45" s="130">
        <f>SUM(Q45,T45,W45,Z45,AC45,AF45)</f>
        <v>204</v>
      </c>
      <c r="O45" s="129">
        <f>SUM(P45:Q45)</f>
        <v>65</v>
      </c>
      <c r="P45" s="128">
        <f>'[3]data(ソート不可）'!T20</f>
        <v>27</v>
      </c>
      <c r="Q45" s="127">
        <f>'[3]data(ソート不可）'!U20</f>
        <v>38</v>
      </c>
      <c r="R45" s="336">
        <f>SUM(S45:T45)</f>
        <v>63</v>
      </c>
      <c r="S45" s="128">
        <f>'[3]data(ソート不可）'!V20</f>
        <v>25</v>
      </c>
      <c r="T45" s="130">
        <f>'[3]data(ソート不可）'!W20</f>
        <v>38</v>
      </c>
      <c r="U45" s="129">
        <f>SUM(V45:W45)</f>
        <v>52</v>
      </c>
      <c r="V45" s="128">
        <f>'[3]data(ソート不可）'!X20</f>
        <v>23</v>
      </c>
      <c r="W45" s="127">
        <f>'[3]data(ソート不可）'!Y20</f>
        <v>29</v>
      </c>
      <c r="X45" s="336">
        <f>SUM(Y45:Z45)</f>
        <v>76</v>
      </c>
      <c r="Y45" s="128">
        <f>'[3]data(ソート不可）'!Z20</f>
        <v>40</v>
      </c>
      <c r="Z45" s="130">
        <f>'[3]data(ソート不可）'!AA20</f>
        <v>36</v>
      </c>
      <c r="AA45" s="129">
        <f>SUM(AB45:AC45)</f>
        <v>63</v>
      </c>
      <c r="AB45" s="128">
        <f>'[3]data(ソート不可）'!AB20</f>
        <v>28</v>
      </c>
      <c r="AC45" s="127">
        <f>'[3]data(ソート不可）'!AC20</f>
        <v>35</v>
      </c>
      <c r="AD45" s="336">
        <f>SUM(AE45:AF45)</f>
        <v>58</v>
      </c>
      <c r="AE45" s="128">
        <f>'[3]data(ソート不可）'!AD20</f>
        <v>30</v>
      </c>
      <c r="AF45" s="127">
        <f>'[3]data(ソート不可）'!AE20</f>
        <v>28</v>
      </c>
    </row>
    <row r="46" spans="1:32" ht="21.4" customHeight="1" x14ac:dyDescent="0.2">
      <c r="A46" s="338"/>
      <c r="B46" s="138"/>
      <c r="C46" s="137"/>
      <c r="D46" s="133"/>
      <c r="E46" s="133"/>
      <c r="F46" s="133"/>
      <c r="G46" s="133"/>
      <c r="H46" s="133"/>
      <c r="I46" s="133"/>
      <c r="J46" s="133"/>
      <c r="K46" s="132"/>
      <c r="L46" s="154">
        <f>SUM(O46,R46,U46,X46,AA46,AD46)</f>
        <v>20</v>
      </c>
      <c r="M46" s="133"/>
      <c r="N46" s="136"/>
      <c r="O46" s="135">
        <f>'[3]data(ソート不可）'!AG21</f>
        <v>4</v>
      </c>
      <c r="P46" s="153"/>
      <c r="Q46" s="162"/>
      <c r="R46" s="134">
        <f>'[3]data(ソート不可）'!AH21</f>
        <v>2</v>
      </c>
      <c r="S46" s="153"/>
      <c r="T46" s="139"/>
      <c r="U46" s="135">
        <f>'[3]data(ソート不可）'!AI21</f>
        <v>4</v>
      </c>
      <c r="V46" s="153"/>
      <c r="W46" s="162"/>
      <c r="X46" s="134">
        <f>'[3]data(ソート不可）'!AJ21</f>
        <v>2</v>
      </c>
      <c r="Y46" s="153"/>
      <c r="Z46" s="139"/>
      <c r="AA46" s="135">
        <f>'[3]data(ソート不可）'!AK21</f>
        <v>4</v>
      </c>
      <c r="AB46" s="153"/>
      <c r="AC46" s="162"/>
      <c r="AD46" s="134">
        <f>'[3]data(ソート不可）'!AL21</f>
        <v>4</v>
      </c>
      <c r="AE46" s="133"/>
      <c r="AF46" s="132"/>
    </row>
    <row r="47" spans="1:32" ht="21.4" customHeight="1" x14ac:dyDescent="0.2">
      <c r="A47" s="421">
        <v>25</v>
      </c>
      <c r="B47" s="420" t="s">
        <v>121</v>
      </c>
      <c r="C47" s="131">
        <f>SUM(D47:K47)</f>
        <v>33</v>
      </c>
      <c r="D47" s="128">
        <f>'[3]data(ソート不可）'!H21</f>
        <v>5</v>
      </c>
      <c r="E47" s="128">
        <f>'[3]data(ソート不可）'!I21</f>
        <v>5</v>
      </c>
      <c r="F47" s="128">
        <f>'[3]data(ソート不可）'!J21</f>
        <v>5</v>
      </c>
      <c r="G47" s="128">
        <f>'[3]data(ソート不可）'!K21</f>
        <v>5</v>
      </c>
      <c r="H47" s="128">
        <f>'[3]data(ソート不可）'!L21</f>
        <v>4</v>
      </c>
      <c r="I47" s="128">
        <f>'[3]data(ソート不可）'!M21</f>
        <v>6</v>
      </c>
      <c r="J47" s="128">
        <f>'[3]data(ソート不可）'!N21</f>
        <v>0</v>
      </c>
      <c r="K47" s="127">
        <f>'[3]data(ソート不可）'!O21</f>
        <v>3</v>
      </c>
      <c r="L47" s="336">
        <f>SUM(M47:N47)</f>
        <v>965</v>
      </c>
      <c r="M47" s="128">
        <f>SUM(P47,S47,V47,Y47,AB47,AE47)</f>
        <v>506</v>
      </c>
      <c r="N47" s="130">
        <f>SUM(Q47,T47,W47,Z47,AC47,AF47)</f>
        <v>459</v>
      </c>
      <c r="O47" s="129">
        <f>SUM(P47:Q47)</f>
        <v>147</v>
      </c>
      <c r="P47" s="128">
        <f>'[3]data(ソート不可）'!T21</f>
        <v>94</v>
      </c>
      <c r="Q47" s="127">
        <f>'[3]data(ソート不可）'!U21</f>
        <v>53</v>
      </c>
      <c r="R47" s="336">
        <f>SUM(S47:T47)</f>
        <v>160</v>
      </c>
      <c r="S47" s="128">
        <f>'[3]data(ソート不可）'!V21</f>
        <v>87</v>
      </c>
      <c r="T47" s="130">
        <f>'[3]data(ソート不可）'!W21</f>
        <v>73</v>
      </c>
      <c r="U47" s="129">
        <f>SUM(V47:W47)</f>
        <v>159</v>
      </c>
      <c r="V47" s="128">
        <f>'[3]data(ソート不可）'!X21</f>
        <v>74</v>
      </c>
      <c r="W47" s="127">
        <f>'[3]data(ソート不可）'!Y21</f>
        <v>85</v>
      </c>
      <c r="X47" s="336">
        <f>SUM(Y47:Z47)</f>
        <v>158</v>
      </c>
      <c r="Y47" s="128">
        <f>'[3]data(ソート不可）'!Z21</f>
        <v>85</v>
      </c>
      <c r="Z47" s="130">
        <f>'[3]data(ソート不可）'!AA21</f>
        <v>73</v>
      </c>
      <c r="AA47" s="129">
        <f>SUM(AB47:AC47)</f>
        <v>142</v>
      </c>
      <c r="AB47" s="128">
        <f>'[3]data(ソート不可）'!AB21</f>
        <v>66</v>
      </c>
      <c r="AC47" s="127">
        <f>'[3]data(ソート不可）'!AC21</f>
        <v>76</v>
      </c>
      <c r="AD47" s="336">
        <f>SUM(AE47:AF47)</f>
        <v>199</v>
      </c>
      <c r="AE47" s="128">
        <f>'[3]data(ソート不可）'!AD21</f>
        <v>100</v>
      </c>
      <c r="AF47" s="127">
        <f>'[3]data(ソート不可）'!AE21</f>
        <v>99</v>
      </c>
    </row>
    <row r="48" spans="1:32" ht="21.4" customHeight="1" x14ac:dyDescent="0.2">
      <c r="A48" s="338"/>
      <c r="B48" s="138"/>
      <c r="C48" s="137"/>
      <c r="D48" s="133"/>
      <c r="E48" s="133"/>
      <c r="F48" s="133"/>
      <c r="G48" s="133"/>
      <c r="H48" s="133"/>
      <c r="I48" s="133"/>
      <c r="J48" s="133"/>
      <c r="K48" s="132"/>
      <c r="L48" s="154">
        <f>SUM(O48,R48,U48,X48,AA48,AD48)</f>
        <v>48</v>
      </c>
      <c r="M48" s="133"/>
      <c r="N48" s="136"/>
      <c r="O48" s="135">
        <f>'[3]data(ソート不可）'!AG22</f>
        <v>5</v>
      </c>
      <c r="P48" s="153"/>
      <c r="Q48" s="162"/>
      <c r="R48" s="134">
        <f>'[3]data(ソート不可）'!AH22</f>
        <v>7</v>
      </c>
      <c r="S48" s="153"/>
      <c r="T48" s="139"/>
      <c r="U48" s="135">
        <f>'[3]data(ソート不可）'!AI22</f>
        <v>9</v>
      </c>
      <c r="V48" s="153"/>
      <c r="W48" s="162"/>
      <c r="X48" s="134">
        <f>'[3]data(ソート不可）'!AJ22</f>
        <v>9</v>
      </c>
      <c r="Y48" s="153"/>
      <c r="Z48" s="139"/>
      <c r="AA48" s="135">
        <f>'[3]data(ソート不可）'!AK22</f>
        <v>11</v>
      </c>
      <c r="AB48" s="153"/>
      <c r="AC48" s="162"/>
      <c r="AD48" s="134">
        <f>'[3]data(ソート不可）'!AL22</f>
        <v>7</v>
      </c>
      <c r="AE48" s="133"/>
      <c r="AF48" s="132"/>
    </row>
    <row r="49" spans="1:32" ht="21.4" customHeight="1" x14ac:dyDescent="0.2">
      <c r="A49" s="421">
        <v>26</v>
      </c>
      <c r="B49" s="420" t="s">
        <v>122</v>
      </c>
      <c r="C49" s="131">
        <f>SUM(D49:K49)</f>
        <v>26</v>
      </c>
      <c r="D49" s="128">
        <f>'[3]data(ソート不可）'!H22</f>
        <v>3</v>
      </c>
      <c r="E49" s="128">
        <f>'[3]data(ソート不可）'!I22</f>
        <v>3</v>
      </c>
      <c r="F49" s="128">
        <f>'[3]data(ソート不可）'!J22</f>
        <v>3</v>
      </c>
      <c r="G49" s="128">
        <f>'[3]data(ソート不可）'!K22</f>
        <v>3</v>
      </c>
      <c r="H49" s="128">
        <f>'[3]data(ソート不可）'!L22</f>
        <v>3</v>
      </c>
      <c r="I49" s="128">
        <f>'[3]data(ソート不可）'!M22</f>
        <v>3</v>
      </c>
      <c r="J49" s="128">
        <f>'[3]data(ソート不可）'!N22</f>
        <v>0</v>
      </c>
      <c r="K49" s="127">
        <f>'[3]data(ソート不可）'!O22</f>
        <v>8</v>
      </c>
      <c r="L49" s="336">
        <f>SUM(M49:N49)</f>
        <v>603</v>
      </c>
      <c r="M49" s="128">
        <f>SUM(P49,S49,V49,Y49,AB49,AE49)</f>
        <v>301</v>
      </c>
      <c r="N49" s="130">
        <f>SUM(Q49,T49,W49,Z49,AC49,AF49)</f>
        <v>302</v>
      </c>
      <c r="O49" s="129">
        <f>SUM(P49:Q49)</f>
        <v>82</v>
      </c>
      <c r="P49" s="128">
        <f>'[3]data(ソート不可）'!T22</f>
        <v>39</v>
      </c>
      <c r="Q49" s="127">
        <f>'[3]data(ソート不可）'!U22</f>
        <v>43</v>
      </c>
      <c r="R49" s="336">
        <f>SUM(S49:T49)</f>
        <v>107</v>
      </c>
      <c r="S49" s="128">
        <f>'[3]data(ソート不可）'!V22</f>
        <v>55</v>
      </c>
      <c r="T49" s="130">
        <f>'[3]data(ソート不可）'!W22</f>
        <v>52</v>
      </c>
      <c r="U49" s="129">
        <f>SUM(V49:W49)</f>
        <v>99</v>
      </c>
      <c r="V49" s="128">
        <f>'[3]data(ソート不可）'!X22</f>
        <v>55</v>
      </c>
      <c r="W49" s="127">
        <f>'[3]data(ソート不可）'!Y22</f>
        <v>44</v>
      </c>
      <c r="X49" s="336">
        <f>SUM(Y49:Z49)</f>
        <v>106</v>
      </c>
      <c r="Y49" s="128">
        <f>'[3]data(ソート不可）'!Z22</f>
        <v>53</v>
      </c>
      <c r="Z49" s="130">
        <f>'[3]data(ソート不可）'!AA22</f>
        <v>53</v>
      </c>
      <c r="AA49" s="129">
        <f>SUM(AB49:AC49)</f>
        <v>111</v>
      </c>
      <c r="AB49" s="128">
        <f>'[3]data(ソート不可）'!AB22</f>
        <v>52</v>
      </c>
      <c r="AC49" s="127">
        <f>'[3]data(ソート不可）'!AC22</f>
        <v>59</v>
      </c>
      <c r="AD49" s="336">
        <f>SUM(AE49:AF49)</f>
        <v>98</v>
      </c>
      <c r="AE49" s="128">
        <f>'[3]data(ソート不可）'!AD22</f>
        <v>47</v>
      </c>
      <c r="AF49" s="127">
        <f>'[3]data(ソート不可）'!AE22</f>
        <v>51</v>
      </c>
    </row>
    <row r="50" spans="1:32" ht="21.4" customHeight="1" x14ac:dyDescent="0.2">
      <c r="A50" s="338"/>
      <c r="B50" s="138"/>
      <c r="C50" s="137"/>
      <c r="D50" s="133"/>
      <c r="E50" s="133"/>
      <c r="F50" s="133"/>
      <c r="G50" s="133"/>
      <c r="H50" s="133"/>
      <c r="I50" s="133"/>
      <c r="J50" s="133"/>
      <c r="K50" s="132"/>
      <c r="L50" s="154">
        <f>SUM(O50,R50,U50,X50,AA50,AD50)</f>
        <v>15</v>
      </c>
      <c r="M50" s="133"/>
      <c r="N50" s="136"/>
      <c r="O50" s="135">
        <f>'[3]data(ソート不可）'!AG23</f>
        <v>2</v>
      </c>
      <c r="P50" s="153"/>
      <c r="Q50" s="162"/>
      <c r="R50" s="134">
        <f>'[3]data(ソート不可）'!AH23</f>
        <v>3</v>
      </c>
      <c r="S50" s="153"/>
      <c r="T50" s="139"/>
      <c r="U50" s="135">
        <f>'[3]data(ソート不可）'!AI23</f>
        <v>2</v>
      </c>
      <c r="V50" s="153"/>
      <c r="W50" s="162"/>
      <c r="X50" s="134">
        <f>'[3]data(ソート不可）'!AJ23</f>
        <v>5</v>
      </c>
      <c r="Y50" s="153"/>
      <c r="Z50" s="139"/>
      <c r="AA50" s="135">
        <f>'[3]data(ソート不可）'!AK23</f>
        <v>2</v>
      </c>
      <c r="AB50" s="153"/>
      <c r="AC50" s="162"/>
      <c r="AD50" s="134">
        <f>'[3]data(ソート不可）'!AL23</f>
        <v>1</v>
      </c>
      <c r="AE50" s="133"/>
      <c r="AF50" s="132"/>
    </row>
    <row r="51" spans="1:32" ht="21.4" customHeight="1" x14ac:dyDescent="0.2">
      <c r="A51" s="421">
        <v>27</v>
      </c>
      <c r="B51" s="420" t="s">
        <v>123</v>
      </c>
      <c r="C51" s="131">
        <f>SUM(D51:K51)</f>
        <v>16</v>
      </c>
      <c r="D51" s="128">
        <f>'[3]data(ソート不可）'!H23</f>
        <v>2</v>
      </c>
      <c r="E51" s="128">
        <f>'[3]data(ソート不可）'!I23</f>
        <v>2</v>
      </c>
      <c r="F51" s="128">
        <f>'[3]data(ソート不可）'!J23</f>
        <v>2</v>
      </c>
      <c r="G51" s="128">
        <f>'[3]data(ソート不可）'!K23</f>
        <v>2</v>
      </c>
      <c r="H51" s="128">
        <f>'[3]data(ソート不可）'!L23</f>
        <v>2</v>
      </c>
      <c r="I51" s="128">
        <f>'[3]data(ソート不可）'!M23</f>
        <v>3</v>
      </c>
      <c r="J51" s="128">
        <f>'[3]data(ソート不可）'!N23</f>
        <v>0</v>
      </c>
      <c r="K51" s="127">
        <f>'[3]data(ソート不可）'!O23</f>
        <v>3</v>
      </c>
      <c r="L51" s="336">
        <f>SUM(M51:N51)</f>
        <v>378</v>
      </c>
      <c r="M51" s="128">
        <f>SUM(P51,S51,V51,Y51,AB51,AE51)</f>
        <v>208</v>
      </c>
      <c r="N51" s="130">
        <f>SUM(Q51,T51,W51,Z51,AC51,AF51)</f>
        <v>170</v>
      </c>
      <c r="O51" s="129">
        <f>SUM(P51:Q51)</f>
        <v>57</v>
      </c>
      <c r="P51" s="128">
        <f>'[3]data(ソート不可）'!T23</f>
        <v>28</v>
      </c>
      <c r="Q51" s="127">
        <f>'[3]data(ソート不可）'!U23</f>
        <v>29</v>
      </c>
      <c r="R51" s="336">
        <f>SUM(S51:T51)</f>
        <v>69</v>
      </c>
      <c r="S51" s="128">
        <f>'[3]data(ソート不可）'!V23</f>
        <v>35</v>
      </c>
      <c r="T51" s="130">
        <f>'[3]data(ソート不可）'!W23</f>
        <v>34</v>
      </c>
      <c r="U51" s="129">
        <f>SUM(V51:W51)</f>
        <v>48</v>
      </c>
      <c r="V51" s="128">
        <f>'[3]data(ソート不可）'!X23</f>
        <v>30</v>
      </c>
      <c r="W51" s="127">
        <f>'[3]data(ソート不可）'!Y23</f>
        <v>18</v>
      </c>
      <c r="X51" s="336">
        <f>SUM(Y51:Z51)</f>
        <v>63</v>
      </c>
      <c r="Y51" s="128">
        <f>'[3]data(ソート不可）'!Z23</f>
        <v>40</v>
      </c>
      <c r="Z51" s="130">
        <f>'[3]data(ソート不可）'!AA23</f>
        <v>23</v>
      </c>
      <c r="AA51" s="129">
        <f>SUM(AB51:AC51)</f>
        <v>69</v>
      </c>
      <c r="AB51" s="128">
        <f>'[3]data(ソート不可）'!AB23</f>
        <v>34</v>
      </c>
      <c r="AC51" s="127">
        <f>'[3]data(ソート不可）'!AC23</f>
        <v>35</v>
      </c>
      <c r="AD51" s="336">
        <f>SUM(AE51:AF51)</f>
        <v>72</v>
      </c>
      <c r="AE51" s="128">
        <f>'[3]data(ソート不可）'!AD23</f>
        <v>41</v>
      </c>
      <c r="AF51" s="127">
        <f>'[3]data(ソート不可）'!AE23</f>
        <v>31</v>
      </c>
    </row>
    <row r="52" spans="1:32" ht="21.4" customHeight="1" x14ac:dyDescent="0.2">
      <c r="A52" s="338"/>
      <c r="B52" s="138"/>
      <c r="C52" s="137"/>
      <c r="D52" s="133"/>
      <c r="E52" s="133"/>
      <c r="F52" s="133"/>
      <c r="G52" s="133"/>
      <c r="H52" s="133"/>
      <c r="I52" s="133"/>
      <c r="J52" s="133"/>
      <c r="K52" s="132"/>
      <c r="L52" s="154">
        <f>SUM(O52,R52,U52,X52,AA52,AD52)</f>
        <v>46</v>
      </c>
      <c r="M52" s="133"/>
      <c r="N52" s="136"/>
      <c r="O52" s="135">
        <f>'[3]data(ソート不可）'!AG24</f>
        <v>7</v>
      </c>
      <c r="P52" s="153"/>
      <c r="Q52" s="162"/>
      <c r="R52" s="134">
        <f>'[3]data(ソート不可）'!AH24</f>
        <v>5</v>
      </c>
      <c r="S52" s="153"/>
      <c r="T52" s="139"/>
      <c r="U52" s="135">
        <f>'[3]data(ソート不可）'!AI24</f>
        <v>13</v>
      </c>
      <c r="V52" s="153"/>
      <c r="W52" s="162"/>
      <c r="X52" s="134">
        <f>'[3]data(ソート不可）'!AJ24</f>
        <v>6</v>
      </c>
      <c r="Y52" s="153"/>
      <c r="Z52" s="139"/>
      <c r="AA52" s="135">
        <f>'[3]data(ソート不可）'!AK24</f>
        <v>9</v>
      </c>
      <c r="AB52" s="153"/>
      <c r="AC52" s="162"/>
      <c r="AD52" s="134">
        <f>'[3]data(ソート不可）'!AL24</f>
        <v>6</v>
      </c>
      <c r="AE52" s="133"/>
      <c r="AF52" s="132"/>
    </row>
    <row r="53" spans="1:32" ht="21.4" customHeight="1" x14ac:dyDescent="0.2">
      <c r="A53" s="421">
        <v>28</v>
      </c>
      <c r="B53" s="420" t="s">
        <v>124</v>
      </c>
      <c r="C53" s="131">
        <f>SUM(D53:K53)</f>
        <v>29</v>
      </c>
      <c r="D53" s="128">
        <f>'[3]data(ソート不可）'!H24</f>
        <v>3</v>
      </c>
      <c r="E53" s="128">
        <f>'[3]data(ソート不可）'!I24</f>
        <v>4</v>
      </c>
      <c r="F53" s="128">
        <f>'[3]data(ソート不可）'!J24</f>
        <v>3</v>
      </c>
      <c r="G53" s="128">
        <f>'[3]data(ソート不可）'!K24</f>
        <v>3</v>
      </c>
      <c r="H53" s="128">
        <f>'[3]data(ソート不可）'!L24</f>
        <v>3</v>
      </c>
      <c r="I53" s="128">
        <f>'[3]data(ソート不可）'!M24</f>
        <v>3</v>
      </c>
      <c r="J53" s="128">
        <f>'[3]data(ソート不可）'!N24</f>
        <v>0</v>
      </c>
      <c r="K53" s="127">
        <f>'[3]data(ソート不可）'!O24</f>
        <v>10</v>
      </c>
      <c r="L53" s="336">
        <f>SUM(M53:N53)</f>
        <v>592</v>
      </c>
      <c r="M53" s="128">
        <f>SUM(P53,S53,V53,Y53,AB53,AE53)</f>
        <v>295</v>
      </c>
      <c r="N53" s="130">
        <f>SUM(Q53,T53,W53,Z53,AC53,AF53)</f>
        <v>297</v>
      </c>
      <c r="O53" s="129">
        <f>SUM(P53:Q53)</f>
        <v>92</v>
      </c>
      <c r="P53" s="128">
        <f>'[3]data(ソート不可）'!T24</f>
        <v>47</v>
      </c>
      <c r="Q53" s="127">
        <f>'[3]data(ソート不可）'!U24</f>
        <v>45</v>
      </c>
      <c r="R53" s="336">
        <f>SUM(S53:T53)</f>
        <v>112</v>
      </c>
      <c r="S53" s="128">
        <f>'[3]data(ソート不可）'!V24</f>
        <v>46</v>
      </c>
      <c r="T53" s="130">
        <f>'[3]data(ソート不可）'!W24</f>
        <v>66</v>
      </c>
      <c r="U53" s="129">
        <f>SUM(V53:W53)</f>
        <v>98</v>
      </c>
      <c r="V53" s="128">
        <f>'[3]data(ソート不可）'!X24</f>
        <v>49</v>
      </c>
      <c r="W53" s="127">
        <f>'[3]data(ソート不可）'!Y24</f>
        <v>49</v>
      </c>
      <c r="X53" s="336">
        <f>SUM(Y53:Z53)</f>
        <v>84</v>
      </c>
      <c r="Y53" s="128">
        <f>'[3]data(ソート不可）'!Z24</f>
        <v>42</v>
      </c>
      <c r="Z53" s="130">
        <f>'[3]data(ソート不可）'!AA24</f>
        <v>42</v>
      </c>
      <c r="AA53" s="129">
        <f>SUM(AB53:AC53)</f>
        <v>107</v>
      </c>
      <c r="AB53" s="128">
        <f>'[3]data(ソート不可）'!AB24</f>
        <v>61</v>
      </c>
      <c r="AC53" s="127">
        <f>'[3]data(ソート不可）'!AC24</f>
        <v>46</v>
      </c>
      <c r="AD53" s="336">
        <f>SUM(AE53:AF53)</f>
        <v>99</v>
      </c>
      <c r="AE53" s="128">
        <f>'[3]data(ソート不可）'!AD24</f>
        <v>50</v>
      </c>
      <c r="AF53" s="127">
        <f>'[3]data(ソート不可）'!AE24</f>
        <v>49</v>
      </c>
    </row>
    <row r="54" spans="1:32" ht="21.4" customHeight="1" x14ac:dyDescent="0.2">
      <c r="A54" s="335"/>
      <c r="B54" s="138"/>
      <c r="C54" s="152"/>
      <c r="D54" s="151"/>
      <c r="E54" s="151"/>
      <c r="F54" s="151"/>
      <c r="G54" s="151"/>
      <c r="H54" s="151"/>
      <c r="I54" s="151"/>
      <c r="J54" s="150"/>
      <c r="K54" s="149"/>
      <c r="L54" s="154">
        <f>SUM(O54,R54,U54,X54,AA54,AD54)</f>
        <v>54</v>
      </c>
      <c r="M54" s="150"/>
      <c r="N54" s="161"/>
      <c r="O54" s="157">
        <f>'[3]data(ソート不可）'!AG25</f>
        <v>5</v>
      </c>
      <c r="P54" s="150"/>
      <c r="Q54" s="149"/>
      <c r="R54" s="159">
        <f>'[3]data(ソート不可）'!AH25</f>
        <v>9</v>
      </c>
      <c r="S54" s="150"/>
      <c r="T54" s="161"/>
      <c r="U54" s="160">
        <f>'[3]data(ソート不可）'!AI25</f>
        <v>7</v>
      </c>
      <c r="V54" s="150"/>
      <c r="W54" s="149"/>
      <c r="X54" s="159">
        <f>'[3]data(ソート不可）'!AJ25</f>
        <v>6</v>
      </c>
      <c r="Y54" s="150"/>
      <c r="Z54" s="161"/>
      <c r="AA54" s="160">
        <f>'[3]data(ソート不可）'!AK25</f>
        <v>17</v>
      </c>
      <c r="AB54" s="150"/>
      <c r="AC54" s="149"/>
      <c r="AD54" s="159">
        <f>'[3]data(ソート不可）'!AL25</f>
        <v>10</v>
      </c>
      <c r="AE54" s="150"/>
      <c r="AF54" s="149"/>
    </row>
    <row r="55" spans="1:32" ht="21.4" customHeight="1" x14ac:dyDescent="0.2">
      <c r="A55" s="419">
        <v>29</v>
      </c>
      <c r="B55" s="420" t="s">
        <v>126</v>
      </c>
      <c r="C55" s="131">
        <f>SUM(D55:K55)</f>
        <v>34</v>
      </c>
      <c r="D55" s="128">
        <f>'[3]data(ソート不可）'!H25</f>
        <v>4</v>
      </c>
      <c r="E55" s="128">
        <f>'[3]data(ソート不可）'!I25</f>
        <v>4</v>
      </c>
      <c r="F55" s="128">
        <f>'[3]data(ソート不可）'!J25</f>
        <v>4</v>
      </c>
      <c r="G55" s="128">
        <f>'[3]data(ソート不可）'!K25</f>
        <v>5</v>
      </c>
      <c r="H55" s="128">
        <f>'[3]data(ソート不可）'!L25</f>
        <v>4</v>
      </c>
      <c r="I55" s="128">
        <f>'[3]data(ソート不可）'!M25</f>
        <v>4</v>
      </c>
      <c r="J55" s="128">
        <f>'[3]data(ソート不可）'!N25</f>
        <v>0</v>
      </c>
      <c r="K55" s="127">
        <f>'[3]data(ソート不可）'!O25</f>
        <v>9</v>
      </c>
      <c r="L55" s="340">
        <f>SUM(M55:N55)</f>
        <v>831</v>
      </c>
      <c r="M55" s="128">
        <f>SUM(P55,S55,V55,Y55,AB55,AE55)</f>
        <v>419</v>
      </c>
      <c r="N55" s="130">
        <f>SUM(Q55,T55,W55,Z55,AC55,AF55)</f>
        <v>412</v>
      </c>
      <c r="O55" s="129">
        <f>SUM(P55:Q55)</f>
        <v>128</v>
      </c>
      <c r="P55" s="128">
        <f>'[3]data(ソート不可）'!T25</f>
        <v>53</v>
      </c>
      <c r="Q55" s="127">
        <f>'[3]data(ソート不可）'!U25</f>
        <v>75</v>
      </c>
      <c r="R55" s="336">
        <f>SUM(S55:T55)</f>
        <v>131</v>
      </c>
      <c r="S55" s="128">
        <f>'[3]data(ソート不可）'!V25</f>
        <v>61</v>
      </c>
      <c r="T55" s="130">
        <f>'[3]data(ソート不可）'!W25</f>
        <v>70</v>
      </c>
      <c r="U55" s="129">
        <f>SUM(V55:W55)</f>
        <v>129</v>
      </c>
      <c r="V55" s="128">
        <f>'[3]data(ソート不可）'!X25</f>
        <v>75</v>
      </c>
      <c r="W55" s="127">
        <f>'[3]data(ソート不可）'!Y25</f>
        <v>54</v>
      </c>
      <c r="X55" s="336">
        <f>SUM(Y55:Z55)</f>
        <v>153</v>
      </c>
      <c r="Y55" s="128">
        <f>'[3]data(ソート不可）'!Z25</f>
        <v>72</v>
      </c>
      <c r="Z55" s="130">
        <f>'[3]data(ソート不可）'!AA25</f>
        <v>81</v>
      </c>
      <c r="AA55" s="129">
        <f>SUM(AB55:AC55)</f>
        <v>142</v>
      </c>
      <c r="AB55" s="128">
        <f>'[3]data(ソート不可）'!AB25</f>
        <v>76</v>
      </c>
      <c r="AC55" s="127">
        <f>'[3]data(ソート不可）'!AC25</f>
        <v>66</v>
      </c>
      <c r="AD55" s="336">
        <f>SUM(AE55:AF55)</f>
        <v>148</v>
      </c>
      <c r="AE55" s="128">
        <f>'[3]data(ソート不可）'!AD25</f>
        <v>82</v>
      </c>
      <c r="AF55" s="127">
        <f>'[3]data(ソート不可）'!AE25</f>
        <v>66</v>
      </c>
    </row>
    <row r="56" spans="1:32" ht="17.25" customHeight="1" x14ac:dyDescent="0.15">
      <c r="A56" s="991" t="s">
        <v>125</v>
      </c>
      <c r="B56" s="991"/>
      <c r="C56" s="991"/>
      <c r="D56" s="991"/>
      <c r="E56" s="991"/>
      <c r="F56" s="991"/>
      <c r="G56" s="991"/>
      <c r="H56" s="991"/>
      <c r="I56" s="991"/>
      <c r="J56" s="991"/>
      <c r="K56" s="991"/>
      <c r="L56" s="991"/>
      <c r="M56" s="991"/>
      <c r="N56" s="991"/>
    </row>
    <row r="57" spans="1:32" s="568" customFormat="1" ht="24" customHeight="1" x14ac:dyDescent="0.15">
      <c r="A57" s="565" t="s">
        <v>631</v>
      </c>
      <c r="C57" s="565"/>
      <c r="D57" s="565"/>
      <c r="E57" s="565"/>
      <c r="F57" s="565"/>
      <c r="G57" s="565"/>
      <c r="H57" s="565"/>
      <c r="I57" s="565"/>
      <c r="J57" s="565"/>
      <c r="K57" s="565"/>
      <c r="L57" s="565"/>
      <c r="M57" s="565"/>
      <c r="N57" s="566"/>
      <c r="O57" s="566"/>
      <c r="P57" s="566"/>
      <c r="Q57" s="566"/>
      <c r="R57" s="566"/>
      <c r="S57" s="566"/>
      <c r="T57" s="566"/>
      <c r="U57" s="566"/>
      <c r="V57" s="566"/>
      <c r="W57" s="566"/>
      <c r="X57" s="566"/>
      <c r="Y57" s="567"/>
      <c r="Z57" s="567"/>
      <c r="AA57" s="567"/>
      <c r="AB57" s="567"/>
      <c r="AC57" s="567"/>
      <c r="AD57" s="567"/>
      <c r="AE57" s="567"/>
      <c r="AF57" s="163" t="s">
        <v>831</v>
      </c>
    </row>
    <row r="58" spans="1:32" ht="17.25" customHeight="1" x14ac:dyDescent="0.15">
      <c r="A58" s="992" t="s">
        <v>78</v>
      </c>
      <c r="B58" s="993" t="s">
        <v>79</v>
      </c>
      <c r="C58" s="1000" t="s">
        <v>80</v>
      </c>
      <c r="D58" s="1000"/>
      <c r="E58" s="1000"/>
      <c r="F58" s="1000"/>
      <c r="G58" s="1000"/>
      <c r="H58" s="1000"/>
      <c r="I58" s="1000"/>
      <c r="J58" s="1000"/>
      <c r="K58" s="1000"/>
      <c r="L58" s="999" t="s">
        <v>81</v>
      </c>
      <c r="M58" s="1000"/>
      <c r="N58" s="1000"/>
      <c r="O58" s="1000"/>
      <c r="P58" s="1000"/>
      <c r="Q58" s="1000"/>
      <c r="R58" s="1000"/>
      <c r="S58" s="1000"/>
      <c r="T58" s="1000"/>
      <c r="U58" s="1000"/>
      <c r="V58" s="1000"/>
      <c r="W58" s="1000"/>
      <c r="X58" s="1000"/>
      <c r="Y58" s="1000"/>
      <c r="Z58" s="1000"/>
      <c r="AA58" s="1000"/>
      <c r="AB58" s="1000"/>
      <c r="AC58" s="1000"/>
      <c r="AD58" s="1000"/>
      <c r="AE58" s="1000"/>
      <c r="AF58" s="1000"/>
    </row>
    <row r="59" spans="1:32" ht="17.25" customHeight="1" x14ac:dyDescent="0.15">
      <c r="A59" s="992"/>
      <c r="B59" s="994"/>
      <c r="C59" s="1001" t="s">
        <v>82</v>
      </c>
      <c r="D59" s="997" t="s">
        <v>83</v>
      </c>
      <c r="E59" s="997"/>
      <c r="F59" s="997"/>
      <c r="G59" s="997"/>
      <c r="H59" s="997"/>
      <c r="I59" s="997"/>
      <c r="J59" s="1003" t="s">
        <v>84</v>
      </c>
      <c r="K59" s="1004" t="s">
        <v>85</v>
      </c>
      <c r="L59" s="1009" t="s">
        <v>86</v>
      </c>
      <c r="M59" s="992"/>
      <c r="N59" s="1010"/>
      <c r="O59" s="1000" t="s">
        <v>87</v>
      </c>
      <c r="P59" s="1000"/>
      <c r="Q59" s="1000"/>
      <c r="R59" s="999" t="s">
        <v>88</v>
      </c>
      <c r="S59" s="1000"/>
      <c r="T59" s="1011"/>
      <c r="U59" s="1000" t="s">
        <v>89</v>
      </c>
      <c r="V59" s="1000"/>
      <c r="W59" s="1000"/>
      <c r="X59" s="999" t="s">
        <v>90</v>
      </c>
      <c r="Y59" s="1000"/>
      <c r="Z59" s="1011"/>
      <c r="AA59" s="1000" t="s">
        <v>91</v>
      </c>
      <c r="AB59" s="1000"/>
      <c r="AC59" s="1000"/>
      <c r="AD59" s="999" t="s">
        <v>92</v>
      </c>
      <c r="AE59" s="1000"/>
      <c r="AF59" s="1000"/>
    </row>
    <row r="60" spans="1:32" ht="46.5" customHeight="1" x14ac:dyDescent="0.15">
      <c r="A60" s="992"/>
      <c r="B60" s="995"/>
      <c r="C60" s="1002"/>
      <c r="D60" s="148" t="s">
        <v>93</v>
      </c>
      <c r="E60" s="148" t="s">
        <v>94</v>
      </c>
      <c r="F60" s="148" t="s">
        <v>95</v>
      </c>
      <c r="G60" s="148" t="s">
        <v>96</v>
      </c>
      <c r="H60" s="148" t="s">
        <v>97</v>
      </c>
      <c r="I60" s="148" t="s">
        <v>98</v>
      </c>
      <c r="J60" s="1003"/>
      <c r="K60" s="1004"/>
      <c r="L60" s="449" t="s">
        <v>99</v>
      </c>
      <c r="M60" s="446" t="s">
        <v>100</v>
      </c>
      <c r="N60" s="447" t="s">
        <v>101</v>
      </c>
      <c r="O60" s="334" t="s">
        <v>99</v>
      </c>
      <c r="P60" s="446" t="s">
        <v>100</v>
      </c>
      <c r="Q60" s="448" t="s">
        <v>101</v>
      </c>
      <c r="R60" s="449" t="s">
        <v>99</v>
      </c>
      <c r="S60" s="446" t="s">
        <v>100</v>
      </c>
      <c r="T60" s="447" t="s">
        <v>101</v>
      </c>
      <c r="U60" s="334" t="s">
        <v>99</v>
      </c>
      <c r="V60" s="446" t="s">
        <v>100</v>
      </c>
      <c r="W60" s="448" t="s">
        <v>101</v>
      </c>
      <c r="X60" s="449" t="s">
        <v>99</v>
      </c>
      <c r="Y60" s="446" t="s">
        <v>100</v>
      </c>
      <c r="Z60" s="447" t="s">
        <v>101</v>
      </c>
      <c r="AA60" s="334" t="s">
        <v>99</v>
      </c>
      <c r="AB60" s="446" t="s">
        <v>100</v>
      </c>
      <c r="AC60" s="448" t="s">
        <v>101</v>
      </c>
      <c r="AD60" s="449" t="s">
        <v>99</v>
      </c>
      <c r="AE60" s="446" t="s">
        <v>100</v>
      </c>
      <c r="AF60" s="448" t="s">
        <v>101</v>
      </c>
    </row>
    <row r="61" spans="1:32" ht="21.4" customHeight="1" x14ac:dyDescent="0.2">
      <c r="A61" s="337"/>
      <c r="B61" s="138"/>
      <c r="C61" s="137"/>
      <c r="D61" s="133"/>
      <c r="E61" s="133"/>
      <c r="F61" s="133"/>
      <c r="G61" s="133"/>
      <c r="H61" s="133"/>
      <c r="I61" s="133"/>
      <c r="J61" s="133"/>
      <c r="K61" s="132"/>
      <c r="L61" s="154">
        <f>SUM(O61,R61,U61,X61,AA61,AD61)</f>
        <v>3</v>
      </c>
      <c r="M61" s="133"/>
      <c r="N61" s="136"/>
      <c r="O61" s="135">
        <f>'[3]data(ソート不可）'!AG26</f>
        <v>0</v>
      </c>
      <c r="P61" s="133"/>
      <c r="Q61" s="132"/>
      <c r="R61" s="134">
        <f>'[3]data(ソート不可）'!AH26</f>
        <v>1</v>
      </c>
      <c r="S61" s="133"/>
      <c r="T61" s="136"/>
      <c r="U61" s="135">
        <f>'[3]data(ソート不可）'!AI26</f>
        <v>0</v>
      </c>
      <c r="V61" s="133"/>
      <c r="W61" s="132"/>
      <c r="X61" s="134">
        <f>'[3]data(ソート不可）'!AJ26</f>
        <v>0</v>
      </c>
      <c r="Y61" s="133"/>
      <c r="Z61" s="136"/>
      <c r="AA61" s="135">
        <f>'[3]data(ソート不可）'!AK26</f>
        <v>0</v>
      </c>
      <c r="AB61" s="133"/>
      <c r="AC61" s="132"/>
      <c r="AD61" s="134">
        <f>'[3]data(ソート不可）'!AL26</f>
        <v>2</v>
      </c>
      <c r="AE61" s="133"/>
      <c r="AF61" s="132"/>
    </row>
    <row r="62" spans="1:32" ht="21.4" customHeight="1" x14ac:dyDescent="0.2">
      <c r="A62" s="421">
        <v>30</v>
      </c>
      <c r="B62" s="420" t="s">
        <v>127</v>
      </c>
      <c r="C62" s="131">
        <f>SUM(D62:K62)</f>
        <v>7</v>
      </c>
      <c r="D62" s="128">
        <f>'[3]data(ソート不可）'!H26</f>
        <v>1</v>
      </c>
      <c r="E62" s="128">
        <f>'[3]data(ソート不可）'!I26</f>
        <v>1</v>
      </c>
      <c r="F62" s="128">
        <f>'[3]data(ソート不可）'!J26</f>
        <v>1</v>
      </c>
      <c r="G62" s="128">
        <f>'[3]data(ソート不可）'!K26</f>
        <v>1</v>
      </c>
      <c r="H62" s="128">
        <f>'[3]data(ソート不可）'!L26</f>
        <v>1</v>
      </c>
      <c r="I62" s="128">
        <f>'[3]data(ソート不可）'!M26</f>
        <v>1</v>
      </c>
      <c r="J62" s="128">
        <f>'[3]data(ソート不可）'!N26</f>
        <v>0</v>
      </c>
      <c r="K62" s="127">
        <f>'[3]data(ソート不可）'!O26</f>
        <v>1</v>
      </c>
      <c r="L62" s="340">
        <f>SUM(M62:N62)</f>
        <v>114</v>
      </c>
      <c r="M62" s="128">
        <f>SUM(P62,S62,V62,Y62,AB62,AE62)</f>
        <v>71</v>
      </c>
      <c r="N62" s="130">
        <f>SUM(Q62,T62,W62,Z62,AC62,AF62)</f>
        <v>43</v>
      </c>
      <c r="O62" s="129">
        <f>SUM(P62:Q62)</f>
        <v>16</v>
      </c>
      <c r="P62" s="128">
        <f>'[3]data(ソート不可）'!T26</f>
        <v>9</v>
      </c>
      <c r="Q62" s="127">
        <f>'[3]data(ソート不可）'!U26</f>
        <v>7</v>
      </c>
      <c r="R62" s="336">
        <f>SUM(S62:T62)</f>
        <v>21</v>
      </c>
      <c r="S62" s="128">
        <f>'[3]data(ソート不可）'!V26</f>
        <v>12</v>
      </c>
      <c r="T62" s="130">
        <f>'[3]data(ソート不可）'!W26</f>
        <v>9</v>
      </c>
      <c r="U62" s="129">
        <f>SUM(V62:W62)</f>
        <v>20</v>
      </c>
      <c r="V62" s="128">
        <f>'[3]data(ソート不可）'!X26</f>
        <v>16</v>
      </c>
      <c r="W62" s="127">
        <f>'[3]data(ソート不可）'!Y26</f>
        <v>4</v>
      </c>
      <c r="X62" s="336">
        <f>SUM(Y62:Z62)</f>
        <v>20</v>
      </c>
      <c r="Y62" s="128">
        <f>'[3]data(ソート不可）'!Z26</f>
        <v>11</v>
      </c>
      <c r="Z62" s="130">
        <f>'[3]data(ソート不可）'!AA26</f>
        <v>9</v>
      </c>
      <c r="AA62" s="129">
        <f>SUM(AB62:AC62)</f>
        <v>16</v>
      </c>
      <c r="AB62" s="128">
        <f>'[3]data(ソート不可）'!AB26</f>
        <v>12</v>
      </c>
      <c r="AC62" s="127">
        <f>'[3]data(ソート不可）'!AC26</f>
        <v>4</v>
      </c>
      <c r="AD62" s="336">
        <f>SUM(AE62:AF62)</f>
        <v>21</v>
      </c>
      <c r="AE62" s="128">
        <f>'[3]data(ソート不可）'!AD26</f>
        <v>11</v>
      </c>
      <c r="AF62" s="127">
        <f>'[3]data(ソート不可）'!AE26</f>
        <v>10</v>
      </c>
    </row>
    <row r="63" spans="1:32" ht="21.4" customHeight="1" x14ac:dyDescent="0.2">
      <c r="A63" s="338"/>
      <c r="B63" s="138"/>
      <c r="C63" s="137"/>
      <c r="D63" s="133"/>
      <c r="E63" s="133"/>
      <c r="F63" s="133"/>
      <c r="G63" s="133"/>
      <c r="H63" s="133"/>
      <c r="I63" s="133"/>
      <c r="J63" s="133"/>
      <c r="K63" s="132"/>
      <c r="L63" s="154">
        <f>SUM(O63,R63,U63,X63,AA63,AD63)</f>
        <v>41</v>
      </c>
      <c r="M63" s="133"/>
      <c r="N63" s="136"/>
      <c r="O63" s="135">
        <f>'[3]data(ソート不可）'!AG27</f>
        <v>5</v>
      </c>
      <c r="P63" s="133"/>
      <c r="Q63" s="132"/>
      <c r="R63" s="134">
        <f>'[3]data(ソート不可）'!AH27</f>
        <v>8</v>
      </c>
      <c r="S63" s="133"/>
      <c r="T63" s="136"/>
      <c r="U63" s="135">
        <f>'[3]data(ソート不可）'!AI27</f>
        <v>5</v>
      </c>
      <c r="V63" s="133"/>
      <c r="W63" s="132"/>
      <c r="X63" s="134">
        <f>'[3]data(ソート不可）'!AJ27</f>
        <v>7</v>
      </c>
      <c r="Y63" s="133"/>
      <c r="Z63" s="136"/>
      <c r="AA63" s="135">
        <f>'[3]data(ソート不可）'!AK27</f>
        <v>9</v>
      </c>
      <c r="AB63" s="133"/>
      <c r="AC63" s="132"/>
      <c r="AD63" s="134">
        <f>'[3]data(ソート不可）'!AL27</f>
        <v>7</v>
      </c>
      <c r="AE63" s="133"/>
      <c r="AF63" s="132"/>
    </row>
    <row r="64" spans="1:32" ht="21.4" customHeight="1" x14ac:dyDescent="0.2">
      <c r="A64" s="421">
        <v>31</v>
      </c>
      <c r="B64" s="420" t="s">
        <v>128</v>
      </c>
      <c r="C64" s="131">
        <f>SUM(D64:K64)</f>
        <v>38</v>
      </c>
      <c r="D64" s="128">
        <f>'[3]data(ソート不可）'!H27</f>
        <v>4</v>
      </c>
      <c r="E64" s="128">
        <f>'[3]data(ソート不可）'!I27</f>
        <v>5</v>
      </c>
      <c r="F64" s="128">
        <f>'[3]data(ソート不可）'!J27</f>
        <v>6</v>
      </c>
      <c r="G64" s="128">
        <f>'[3]data(ソート不可）'!K27</f>
        <v>5</v>
      </c>
      <c r="H64" s="128">
        <f>'[3]data(ソート不可）'!L27</f>
        <v>5</v>
      </c>
      <c r="I64" s="128">
        <f>'[3]data(ソート不可）'!M27</f>
        <v>6</v>
      </c>
      <c r="J64" s="128">
        <f>'[3]data(ソート不可）'!N27</f>
        <v>0</v>
      </c>
      <c r="K64" s="127">
        <f>'[3]data(ソート不可）'!O27</f>
        <v>7</v>
      </c>
      <c r="L64" s="490">
        <f>SUM(M64:N64)</f>
        <v>1032</v>
      </c>
      <c r="M64" s="128">
        <f>SUM(P64,S64,V64,Y64,AB64,AE64)</f>
        <v>522</v>
      </c>
      <c r="N64" s="130">
        <f>SUM(Q64,T64,W64,Z64,AC64,AF64)</f>
        <v>510</v>
      </c>
      <c r="O64" s="129">
        <f>SUM(P64:Q64)</f>
        <v>141</v>
      </c>
      <c r="P64" s="128">
        <f>'[3]data(ソート不可）'!T27</f>
        <v>62</v>
      </c>
      <c r="Q64" s="127">
        <f>'[3]data(ソート不可）'!U27</f>
        <v>79</v>
      </c>
      <c r="R64" s="336">
        <f>SUM(S64:T64)</f>
        <v>164</v>
      </c>
      <c r="S64" s="128">
        <f>'[3]data(ソート不可）'!V27</f>
        <v>71</v>
      </c>
      <c r="T64" s="130">
        <f>'[3]data(ソート不可）'!W27</f>
        <v>93</v>
      </c>
      <c r="U64" s="129">
        <f>SUM(V64:W64)</f>
        <v>187</v>
      </c>
      <c r="V64" s="128">
        <f>'[3]data(ソート不可）'!X27</f>
        <v>83</v>
      </c>
      <c r="W64" s="127">
        <f>'[3]data(ソート不可）'!Y27</f>
        <v>104</v>
      </c>
      <c r="X64" s="336">
        <f>SUM(Y64:Z64)</f>
        <v>182</v>
      </c>
      <c r="Y64" s="128">
        <f>'[3]data(ソート不可）'!Z27</f>
        <v>101</v>
      </c>
      <c r="Z64" s="130">
        <f>'[3]data(ソート不可）'!AA27</f>
        <v>81</v>
      </c>
      <c r="AA64" s="129">
        <f>SUM(AB64:AC64)</f>
        <v>155</v>
      </c>
      <c r="AB64" s="128">
        <f>'[3]data(ソート不可）'!AB27</f>
        <v>90</v>
      </c>
      <c r="AC64" s="127">
        <f>'[3]data(ソート不可）'!AC27</f>
        <v>65</v>
      </c>
      <c r="AD64" s="336">
        <f>SUM(AE64:AF64)</f>
        <v>203</v>
      </c>
      <c r="AE64" s="128">
        <f>'[3]data(ソート不可）'!AD27</f>
        <v>115</v>
      </c>
      <c r="AF64" s="127">
        <f>'[3]data(ソート不可）'!AE27</f>
        <v>88</v>
      </c>
    </row>
    <row r="65" spans="1:32" ht="21.4" customHeight="1" x14ac:dyDescent="0.2">
      <c r="A65" s="338"/>
      <c r="B65" s="138"/>
      <c r="C65" s="137"/>
      <c r="D65" s="133"/>
      <c r="E65" s="133"/>
      <c r="F65" s="133"/>
      <c r="G65" s="133"/>
      <c r="H65" s="133"/>
      <c r="I65" s="133"/>
      <c r="J65" s="133"/>
      <c r="K65" s="132"/>
      <c r="L65" s="154">
        <f>SUM(O65,R65,U65,X65,AA65,AD65)</f>
        <v>5</v>
      </c>
      <c r="M65" s="133"/>
      <c r="N65" s="136"/>
      <c r="O65" s="135">
        <f>'[3]data(ソート不可）'!AG28</f>
        <v>2</v>
      </c>
      <c r="P65" s="133"/>
      <c r="Q65" s="132"/>
      <c r="R65" s="134">
        <f>'[3]data(ソート不可）'!AH28</f>
        <v>1</v>
      </c>
      <c r="S65" s="133"/>
      <c r="T65" s="136"/>
      <c r="U65" s="135">
        <f>'[3]data(ソート不可）'!AI28</f>
        <v>1</v>
      </c>
      <c r="V65" s="133"/>
      <c r="W65" s="132"/>
      <c r="X65" s="134">
        <f>'[3]data(ソート不可）'!AJ28</f>
        <v>0</v>
      </c>
      <c r="Y65" s="133"/>
      <c r="Z65" s="136"/>
      <c r="AA65" s="135">
        <f>'[3]data(ソート不可）'!AK28</f>
        <v>1</v>
      </c>
      <c r="AB65" s="133"/>
      <c r="AC65" s="132"/>
      <c r="AD65" s="134">
        <f>'[3]data(ソート不可）'!AL28</f>
        <v>0</v>
      </c>
      <c r="AE65" s="133"/>
      <c r="AF65" s="132"/>
    </row>
    <row r="66" spans="1:32" ht="21.4" customHeight="1" x14ac:dyDescent="0.2">
      <c r="A66" s="421">
        <v>32</v>
      </c>
      <c r="B66" s="420" t="s">
        <v>129</v>
      </c>
      <c r="C66" s="131">
        <f>SUM(D66:K66)</f>
        <v>10</v>
      </c>
      <c r="D66" s="128">
        <f>'[3]data(ソート不可）'!H28</f>
        <v>2</v>
      </c>
      <c r="E66" s="128">
        <f>'[3]data(ソート不可）'!I28</f>
        <v>2</v>
      </c>
      <c r="F66" s="128">
        <f>'[3]data(ソート不可）'!J28</f>
        <v>1</v>
      </c>
      <c r="G66" s="128">
        <f>'[3]data(ソート不可）'!K28</f>
        <v>1</v>
      </c>
      <c r="H66" s="128">
        <f>'[3]data(ソート不可）'!L28</f>
        <v>1</v>
      </c>
      <c r="I66" s="128">
        <f>'[3]data(ソート不可）'!M28</f>
        <v>1</v>
      </c>
      <c r="J66" s="128">
        <f>'[3]data(ソート不可）'!N28</f>
        <v>0</v>
      </c>
      <c r="K66" s="127">
        <f>'[3]data(ソート不可）'!O28</f>
        <v>2</v>
      </c>
      <c r="L66" s="340">
        <f>SUM(M66:N66)</f>
        <v>224</v>
      </c>
      <c r="M66" s="128">
        <f>SUM(P66,S66,V66,Y66,AB66,AE66)</f>
        <v>119</v>
      </c>
      <c r="N66" s="130">
        <f>SUM(Q66,T66,W66,Z66,AC66,AF66)</f>
        <v>105</v>
      </c>
      <c r="O66" s="129">
        <f>SUM(P66:Q66)</f>
        <v>43</v>
      </c>
      <c r="P66" s="128">
        <f>'[3]data(ソート不可）'!T28</f>
        <v>21</v>
      </c>
      <c r="Q66" s="127">
        <f>'[3]data(ソート不可）'!U28</f>
        <v>22</v>
      </c>
      <c r="R66" s="336">
        <f>SUM(S66:T66)</f>
        <v>41</v>
      </c>
      <c r="S66" s="128">
        <f>'[3]data(ソート不可）'!V28</f>
        <v>21</v>
      </c>
      <c r="T66" s="130">
        <f>'[3]data(ソート不可）'!W28</f>
        <v>20</v>
      </c>
      <c r="U66" s="129">
        <f>SUM(V66:W66)</f>
        <v>36</v>
      </c>
      <c r="V66" s="128">
        <f>'[3]data(ソート不可）'!X28</f>
        <v>15</v>
      </c>
      <c r="W66" s="127">
        <f>'[3]data(ソート不可）'!Y28</f>
        <v>21</v>
      </c>
      <c r="X66" s="336">
        <f>SUM(Y66:Z66)</f>
        <v>35</v>
      </c>
      <c r="Y66" s="128">
        <f>'[3]data(ソート不可）'!Z28</f>
        <v>23</v>
      </c>
      <c r="Z66" s="130">
        <f>'[3]data(ソート不可）'!AA28</f>
        <v>12</v>
      </c>
      <c r="AA66" s="129">
        <f>SUM(AB66:AC66)</f>
        <v>35</v>
      </c>
      <c r="AB66" s="128">
        <f>'[3]data(ソート不可）'!AB28</f>
        <v>18</v>
      </c>
      <c r="AC66" s="127">
        <f>'[3]data(ソート不可）'!AC28</f>
        <v>17</v>
      </c>
      <c r="AD66" s="336">
        <f>SUM(AE66:AF66)</f>
        <v>34</v>
      </c>
      <c r="AE66" s="128">
        <f>'[3]data(ソート不可）'!AD28</f>
        <v>21</v>
      </c>
      <c r="AF66" s="127">
        <f>'[3]data(ソート不可）'!AE28</f>
        <v>13</v>
      </c>
    </row>
    <row r="67" spans="1:32" ht="21.4" customHeight="1" x14ac:dyDescent="0.2">
      <c r="A67" s="338"/>
      <c r="B67" s="138"/>
      <c r="C67" s="137"/>
      <c r="D67" s="133"/>
      <c r="E67" s="133"/>
      <c r="F67" s="133"/>
      <c r="G67" s="133"/>
      <c r="H67" s="133"/>
      <c r="I67" s="133"/>
      <c r="J67" s="133"/>
      <c r="K67" s="132"/>
      <c r="L67" s="154">
        <f>SUM(O67,R67,U67,X67,AA67,AD67)</f>
        <v>29</v>
      </c>
      <c r="M67" s="133"/>
      <c r="N67" s="136"/>
      <c r="O67" s="135">
        <f>'[3]data(ソート不可）'!AG29</f>
        <v>9</v>
      </c>
      <c r="P67" s="133"/>
      <c r="Q67" s="132"/>
      <c r="R67" s="134">
        <f>'[3]data(ソート不可）'!AH29</f>
        <v>3</v>
      </c>
      <c r="S67" s="133"/>
      <c r="T67" s="136"/>
      <c r="U67" s="135">
        <f>'[3]data(ソート不可）'!AI29</f>
        <v>4</v>
      </c>
      <c r="V67" s="133"/>
      <c r="W67" s="132"/>
      <c r="X67" s="134">
        <f>'[3]data(ソート不可）'!AJ29</f>
        <v>3</v>
      </c>
      <c r="Y67" s="133"/>
      <c r="Z67" s="136"/>
      <c r="AA67" s="135">
        <f>'[3]data(ソート不可）'!AK29</f>
        <v>6</v>
      </c>
      <c r="AB67" s="133"/>
      <c r="AC67" s="132"/>
      <c r="AD67" s="134">
        <f>'[3]data(ソート不可）'!AL29</f>
        <v>4</v>
      </c>
      <c r="AE67" s="133"/>
      <c r="AF67" s="132"/>
    </row>
    <row r="68" spans="1:32" ht="21.4" customHeight="1" x14ac:dyDescent="0.2">
      <c r="A68" s="421">
        <v>33</v>
      </c>
      <c r="B68" s="420" t="s">
        <v>130</v>
      </c>
      <c r="C68" s="131">
        <f>SUM(D68:K68)</f>
        <v>29</v>
      </c>
      <c r="D68" s="128">
        <f>'[3]data(ソート不可）'!H29</f>
        <v>4</v>
      </c>
      <c r="E68" s="128">
        <f>'[3]data(ソート不可）'!I29</f>
        <v>4</v>
      </c>
      <c r="F68" s="128">
        <f>'[3]data(ソート不可）'!J29</f>
        <v>4</v>
      </c>
      <c r="G68" s="128">
        <f>'[3]data(ソート不可）'!K29</f>
        <v>4</v>
      </c>
      <c r="H68" s="128">
        <f>'[3]data(ソート不可）'!L29</f>
        <v>4</v>
      </c>
      <c r="I68" s="128">
        <f>'[3]data(ソート不可）'!M29</f>
        <v>4</v>
      </c>
      <c r="J68" s="128">
        <f>'[3]data(ソート不可）'!N29</f>
        <v>0</v>
      </c>
      <c r="K68" s="127">
        <f>'[3]data(ソート不可）'!O29</f>
        <v>5</v>
      </c>
      <c r="L68" s="340">
        <f>SUM(M68:N68)</f>
        <v>780</v>
      </c>
      <c r="M68" s="128">
        <f>SUM(P68,S68,V68,Y68,AB68,AE68)</f>
        <v>385</v>
      </c>
      <c r="N68" s="130">
        <f>SUM(Q68,T68,W68,Z68,AC68,AF68)</f>
        <v>395</v>
      </c>
      <c r="O68" s="129">
        <f>SUM(P68:Q68)</f>
        <v>116</v>
      </c>
      <c r="P68" s="128">
        <f>'[3]data(ソート不可）'!T29</f>
        <v>55</v>
      </c>
      <c r="Q68" s="127">
        <f>'[3]data(ソート不可）'!U29</f>
        <v>61</v>
      </c>
      <c r="R68" s="336">
        <f>SUM(S68:T68)</f>
        <v>143</v>
      </c>
      <c r="S68" s="128">
        <f>'[3]data(ソート不可）'!V29</f>
        <v>73</v>
      </c>
      <c r="T68" s="130">
        <f>'[3]data(ソート不可）'!W29</f>
        <v>70</v>
      </c>
      <c r="U68" s="129">
        <f>SUM(V68:W68)</f>
        <v>140</v>
      </c>
      <c r="V68" s="128">
        <f>'[3]data(ソート不可）'!X29</f>
        <v>71</v>
      </c>
      <c r="W68" s="127">
        <f>'[3]data(ソート不可）'!Y29</f>
        <v>69</v>
      </c>
      <c r="X68" s="336">
        <f>SUM(Y68:Z68)</f>
        <v>118</v>
      </c>
      <c r="Y68" s="128">
        <f>'[3]data(ソート不可）'!Z29</f>
        <v>57</v>
      </c>
      <c r="Z68" s="130">
        <f>'[3]data(ソート不可）'!AA29</f>
        <v>61</v>
      </c>
      <c r="AA68" s="129">
        <f>SUM(AB68:AC68)</f>
        <v>134</v>
      </c>
      <c r="AB68" s="128">
        <f>'[3]data(ソート不可）'!AB29</f>
        <v>68</v>
      </c>
      <c r="AC68" s="127">
        <f>'[3]data(ソート不可）'!AC29</f>
        <v>66</v>
      </c>
      <c r="AD68" s="336">
        <f>SUM(AE68:AF68)</f>
        <v>129</v>
      </c>
      <c r="AE68" s="128">
        <f>'[3]data(ソート不可）'!AD29</f>
        <v>61</v>
      </c>
      <c r="AF68" s="127">
        <f>'[3]data(ソート不可）'!AE29</f>
        <v>68</v>
      </c>
    </row>
    <row r="69" spans="1:32" ht="21.4" customHeight="1" x14ac:dyDescent="0.2">
      <c r="A69" s="338"/>
      <c r="B69" s="138"/>
      <c r="C69" s="137"/>
      <c r="D69" s="133"/>
      <c r="E69" s="133"/>
      <c r="F69" s="133"/>
      <c r="G69" s="133"/>
      <c r="H69" s="133"/>
      <c r="I69" s="133"/>
      <c r="J69" s="133"/>
      <c r="K69" s="132"/>
      <c r="L69" s="154">
        <f>SUM(O69,R69,U69,X69,AA69,AD69)</f>
        <v>22</v>
      </c>
      <c r="M69" s="133"/>
      <c r="N69" s="136"/>
      <c r="O69" s="135">
        <f>'[3]data(ソート不可）'!AG30</f>
        <v>4</v>
      </c>
      <c r="P69" s="133"/>
      <c r="Q69" s="132"/>
      <c r="R69" s="134">
        <f>'[3]data(ソート不可）'!AH30</f>
        <v>4</v>
      </c>
      <c r="S69" s="133"/>
      <c r="T69" s="136"/>
      <c r="U69" s="135">
        <f>'[3]data(ソート不可）'!AI30</f>
        <v>2</v>
      </c>
      <c r="V69" s="133"/>
      <c r="W69" s="132"/>
      <c r="X69" s="134">
        <f>'[3]data(ソート不可）'!AJ30</f>
        <v>4</v>
      </c>
      <c r="Y69" s="133"/>
      <c r="Z69" s="136"/>
      <c r="AA69" s="135">
        <f>'[3]data(ソート不可）'!AK30</f>
        <v>5</v>
      </c>
      <c r="AB69" s="133"/>
      <c r="AC69" s="132"/>
      <c r="AD69" s="134">
        <f>'[3]data(ソート不可）'!AL30</f>
        <v>3</v>
      </c>
      <c r="AE69" s="133"/>
      <c r="AF69" s="132"/>
    </row>
    <row r="70" spans="1:32" ht="21.4" customHeight="1" x14ac:dyDescent="0.2">
      <c r="A70" s="421">
        <v>34</v>
      </c>
      <c r="B70" s="420" t="s">
        <v>131</v>
      </c>
      <c r="C70" s="131">
        <f>SUM(D70:K70)</f>
        <v>36</v>
      </c>
      <c r="D70" s="128">
        <f>'[3]data(ソート不可）'!H30</f>
        <v>5</v>
      </c>
      <c r="E70" s="128">
        <f>'[3]data(ソート不可）'!I30</f>
        <v>5</v>
      </c>
      <c r="F70" s="128">
        <f>'[3]data(ソート不可）'!J30</f>
        <v>6</v>
      </c>
      <c r="G70" s="128">
        <f>'[3]data(ソート不可）'!K30</f>
        <v>5</v>
      </c>
      <c r="H70" s="128">
        <f>'[3]data(ソート不可）'!L30</f>
        <v>6</v>
      </c>
      <c r="I70" s="128">
        <f>'[3]data(ソート不可）'!M30</f>
        <v>6</v>
      </c>
      <c r="J70" s="128">
        <f>'[3]data(ソート不可）'!N30</f>
        <v>0</v>
      </c>
      <c r="K70" s="127">
        <f>'[3]data(ソート不可）'!O30</f>
        <v>3</v>
      </c>
      <c r="L70" s="490">
        <f>SUM(M70:N70)</f>
        <v>1074</v>
      </c>
      <c r="M70" s="128">
        <f>SUM(P70,S70,V70,Y70,AB70,AE70)</f>
        <v>550</v>
      </c>
      <c r="N70" s="130">
        <f>SUM(Q70,T70,W70,Z70,AC70,AF70)</f>
        <v>524</v>
      </c>
      <c r="O70" s="129">
        <f>SUM(P70:Q70)</f>
        <v>157</v>
      </c>
      <c r="P70" s="128">
        <f>'[3]data(ソート不可）'!T30</f>
        <v>76</v>
      </c>
      <c r="Q70" s="127">
        <f>'[3]data(ソート不可）'!U30</f>
        <v>81</v>
      </c>
      <c r="R70" s="336">
        <f>SUM(S70:T70)</f>
        <v>180</v>
      </c>
      <c r="S70" s="128">
        <f>'[3]data(ソート不可）'!V30</f>
        <v>93</v>
      </c>
      <c r="T70" s="130">
        <f>'[3]data(ソート不可）'!W30</f>
        <v>87</v>
      </c>
      <c r="U70" s="129">
        <f>SUM(V70:W70)</f>
        <v>180</v>
      </c>
      <c r="V70" s="128">
        <f>'[3]data(ソート不可）'!X30</f>
        <v>101</v>
      </c>
      <c r="W70" s="127">
        <f>'[3]data(ソート不可）'!Y30</f>
        <v>79</v>
      </c>
      <c r="X70" s="336">
        <f>SUM(Y70:Z70)</f>
        <v>176</v>
      </c>
      <c r="Y70" s="128">
        <f>'[3]data(ソート不可）'!Z30</f>
        <v>92</v>
      </c>
      <c r="Z70" s="130">
        <f>'[3]data(ソート不可）'!AA30</f>
        <v>84</v>
      </c>
      <c r="AA70" s="129">
        <f>SUM(AB70:AC70)</f>
        <v>199</v>
      </c>
      <c r="AB70" s="128">
        <f>'[3]data(ソート不可）'!AB30</f>
        <v>94</v>
      </c>
      <c r="AC70" s="127">
        <f>'[3]data(ソート不可）'!AC30</f>
        <v>105</v>
      </c>
      <c r="AD70" s="336">
        <f>SUM(AE70:AF70)</f>
        <v>182</v>
      </c>
      <c r="AE70" s="128">
        <f>'[3]data(ソート不可）'!AD30</f>
        <v>94</v>
      </c>
      <c r="AF70" s="127">
        <f>'[3]data(ソート不可）'!AE30</f>
        <v>88</v>
      </c>
    </row>
    <row r="71" spans="1:32" ht="21.4" customHeight="1" x14ac:dyDescent="0.2">
      <c r="A71" s="338"/>
      <c r="B71" s="138"/>
      <c r="C71" s="137"/>
      <c r="D71" s="133"/>
      <c r="E71" s="133"/>
      <c r="F71" s="133"/>
      <c r="G71" s="133"/>
      <c r="H71" s="133"/>
      <c r="I71" s="133"/>
      <c r="J71" s="133"/>
      <c r="K71" s="132"/>
      <c r="L71" s="154">
        <f>SUM(O71,R71,U71,X71,AA71,AD71)</f>
        <v>32</v>
      </c>
      <c r="M71" s="133"/>
      <c r="N71" s="136"/>
      <c r="O71" s="135">
        <f>'[3]data(ソート不可）'!AG31</f>
        <v>7</v>
      </c>
      <c r="P71" s="133"/>
      <c r="Q71" s="132"/>
      <c r="R71" s="134">
        <f>'[3]data(ソート不可）'!AH31</f>
        <v>5</v>
      </c>
      <c r="S71" s="133"/>
      <c r="T71" s="136"/>
      <c r="U71" s="135">
        <f>'[3]data(ソート不可）'!AI31</f>
        <v>10</v>
      </c>
      <c r="V71" s="133"/>
      <c r="W71" s="132"/>
      <c r="X71" s="134">
        <f>'[3]data(ソート不可）'!AJ31</f>
        <v>3</v>
      </c>
      <c r="Y71" s="133"/>
      <c r="Z71" s="136"/>
      <c r="AA71" s="135">
        <f>'[3]data(ソート不可）'!AK31</f>
        <v>3</v>
      </c>
      <c r="AB71" s="133"/>
      <c r="AC71" s="132"/>
      <c r="AD71" s="134">
        <f>'[3]data(ソート不可）'!AL31</f>
        <v>4</v>
      </c>
      <c r="AE71" s="133"/>
      <c r="AF71" s="132"/>
    </row>
    <row r="72" spans="1:32" ht="21.4" customHeight="1" x14ac:dyDescent="0.2">
      <c r="A72" s="421">
        <v>35</v>
      </c>
      <c r="B72" s="420" t="s">
        <v>132</v>
      </c>
      <c r="C72" s="131">
        <f>SUM(D72:K72)</f>
        <v>24</v>
      </c>
      <c r="D72" s="128">
        <f>'[3]data(ソート不可）'!H31</f>
        <v>3</v>
      </c>
      <c r="E72" s="128">
        <f>'[3]data(ソート不可）'!I31</f>
        <v>3</v>
      </c>
      <c r="F72" s="128">
        <f>'[3]data(ソート不可）'!J31</f>
        <v>3</v>
      </c>
      <c r="G72" s="128">
        <f>'[3]data(ソート不可）'!K31</f>
        <v>3</v>
      </c>
      <c r="H72" s="128">
        <f>'[3]data(ソート不可）'!L31</f>
        <v>3</v>
      </c>
      <c r="I72" s="128">
        <f>'[3]data(ソート不可）'!M31</f>
        <v>3</v>
      </c>
      <c r="J72" s="128">
        <f>'[3]data(ソート不可）'!N31</f>
        <v>0</v>
      </c>
      <c r="K72" s="127">
        <f>'[3]data(ソート不可）'!O31</f>
        <v>6</v>
      </c>
      <c r="L72" s="340">
        <f>SUM(M72:N72)</f>
        <v>573</v>
      </c>
      <c r="M72" s="128">
        <f>SUM(P72,S72,V72,Y72,AB72,AE72)</f>
        <v>287</v>
      </c>
      <c r="N72" s="130">
        <f>SUM(Q72,T72,W72,Z72,AC72,AF72)</f>
        <v>286</v>
      </c>
      <c r="O72" s="129">
        <f>SUM(P72:Q72)</f>
        <v>85</v>
      </c>
      <c r="P72" s="128">
        <f>'[3]data(ソート不可）'!T31</f>
        <v>41</v>
      </c>
      <c r="Q72" s="127">
        <f>'[3]data(ソート不可）'!U31</f>
        <v>44</v>
      </c>
      <c r="R72" s="336">
        <f>SUM(S72:T72)</f>
        <v>104</v>
      </c>
      <c r="S72" s="128">
        <f>'[3]data(ソート不可）'!V31</f>
        <v>56</v>
      </c>
      <c r="T72" s="130">
        <f>'[3]data(ソート不可）'!W31</f>
        <v>48</v>
      </c>
      <c r="U72" s="129">
        <f>SUM(V72:W72)</f>
        <v>93</v>
      </c>
      <c r="V72" s="128">
        <f>'[3]data(ソート不可）'!X31</f>
        <v>53</v>
      </c>
      <c r="W72" s="127">
        <f>'[3]data(ソート不可）'!Y31</f>
        <v>40</v>
      </c>
      <c r="X72" s="336">
        <f>SUM(Y72:Z72)</f>
        <v>95</v>
      </c>
      <c r="Y72" s="128">
        <f>'[3]data(ソート不可）'!Z31</f>
        <v>37</v>
      </c>
      <c r="Z72" s="130">
        <f>'[3]data(ソート不可）'!AA31</f>
        <v>58</v>
      </c>
      <c r="AA72" s="129">
        <f>SUM(AB72:AC72)</f>
        <v>99</v>
      </c>
      <c r="AB72" s="128">
        <f>'[3]data(ソート不可）'!AB31</f>
        <v>49</v>
      </c>
      <c r="AC72" s="127">
        <f>'[3]data(ソート不可）'!AC31</f>
        <v>50</v>
      </c>
      <c r="AD72" s="336">
        <f>SUM(AE72:AF72)</f>
        <v>97</v>
      </c>
      <c r="AE72" s="128">
        <f>'[3]data(ソート不可）'!AD31</f>
        <v>51</v>
      </c>
      <c r="AF72" s="127">
        <f>'[3]data(ソート不可）'!AE31</f>
        <v>46</v>
      </c>
    </row>
    <row r="73" spans="1:32" ht="21.4" customHeight="1" x14ac:dyDescent="0.2">
      <c r="A73" s="338"/>
      <c r="B73" s="138"/>
      <c r="C73" s="137"/>
      <c r="D73" s="133"/>
      <c r="E73" s="133"/>
      <c r="F73" s="133"/>
      <c r="G73" s="133"/>
      <c r="H73" s="133"/>
      <c r="I73" s="133"/>
      <c r="J73" s="133"/>
      <c r="K73" s="132"/>
      <c r="L73" s="154">
        <f>SUM(O73,R73,U73,X73,AA73,AD73)</f>
        <v>43</v>
      </c>
      <c r="M73" s="133"/>
      <c r="N73" s="136"/>
      <c r="O73" s="135">
        <f>'[3]data(ソート不可）'!AG32</f>
        <v>9</v>
      </c>
      <c r="P73" s="133"/>
      <c r="Q73" s="132"/>
      <c r="R73" s="134">
        <f>'[3]data(ソート不可）'!AH32</f>
        <v>12</v>
      </c>
      <c r="S73" s="133"/>
      <c r="T73" s="136"/>
      <c r="U73" s="135">
        <f>'[3]data(ソート不可）'!AI32</f>
        <v>2</v>
      </c>
      <c r="V73" s="133"/>
      <c r="W73" s="132"/>
      <c r="X73" s="134">
        <f>'[3]data(ソート不可）'!AJ32</f>
        <v>7</v>
      </c>
      <c r="Y73" s="133"/>
      <c r="Z73" s="136"/>
      <c r="AA73" s="135">
        <f>'[3]data(ソート不可）'!AK32</f>
        <v>10</v>
      </c>
      <c r="AB73" s="133"/>
      <c r="AC73" s="132"/>
      <c r="AD73" s="134">
        <f>'[3]data(ソート不可）'!AL32</f>
        <v>3</v>
      </c>
      <c r="AE73" s="133"/>
      <c r="AF73" s="132"/>
    </row>
    <row r="74" spans="1:32" ht="21.4" customHeight="1" x14ac:dyDescent="0.2">
      <c r="A74" s="421">
        <v>36</v>
      </c>
      <c r="B74" s="420" t="s">
        <v>133</v>
      </c>
      <c r="C74" s="131">
        <f>SUM(D74:K74)</f>
        <v>39</v>
      </c>
      <c r="D74" s="128">
        <f>'[3]data(ソート不可）'!H32</f>
        <v>5</v>
      </c>
      <c r="E74" s="128">
        <f>'[3]data(ソート不可）'!I32</f>
        <v>5</v>
      </c>
      <c r="F74" s="128">
        <f>'[3]data(ソート不可）'!J32</f>
        <v>5</v>
      </c>
      <c r="G74" s="128">
        <f>'[3]data(ソート不可）'!K32</f>
        <v>6</v>
      </c>
      <c r="H74" s="128">
        <f>'[3]data(ソート不可）'!L32</f>
        <v>5</v>
      </c>
      <c r="I74" s="128">
        <f>'[3]data(ソート不可）'!M32</f>
        <v>6</v>
      </c>
      <c r="J74" s="128">
        <f>'[3]data(ソート不可）'!N32</f>
        <v>0</v>
      </c>
      <c r="K74" s="127">
        <f>'[3]data(ソート不可）'!O32</f>
        <v>7</v>
      </c>
      <c r="L74" s="490">
        <f>SUM(M74:N74)</f>
        <v>1086</v>
      </c>
      <c r="M74" s="128">
        <f>SUM(P74,S74,V74,Y74,AB74,AE74)</f>
        <v>553</v>
      </c>
      <c r="N74" s="130">
        <f>SUM(Q74,T74,W74,Z74,AC74,AF74)</f>
        <v>533</v>
      </c>
      <c r="O74" s="129">
        <f>SUM(P74:Q74)</f>
        <v>162</v>
      </c>
      <c r="P74" s="128">
        <f>'[3]data(ソート不可）'!T32</f>
        <v>73</v>
      </c>
      <c r="Q74" s="127">
        <f>'[3]data(ソート不可）'!U32</f>
        <v>89</v>
      </c>
      <c r="R74" s="336">
        <f>SUM(S74:T74)</f>
        <v>181</v>
      </c>
      <c r="S74" s="128">
        <f>'[3]data(ソート不可）'!V32</f>
        <v>96</v>
      </c>
      <c r="T74" s="130">
        <f>'[3]data(ソート不可）'!W32</f>
        <v>85</v>
      </c>
      <c r="U74" s="129">
        <f>SUM(V74:W74)</f>
        <v>166</v>
      </c>
      <c r="V74" s="128">
        <f>'[3]data(ソート不可）'!X32</f>
        <v>84</v>
      </c>
      <c r="W74" s="127">
        <f>'[3]data(ソート不可）'!Y32</f>
        <v>82</v>
      </c>
      <c r="X74" s="336">
        <f>SUM(Y74:Z74)</f>
        <v>195</v>
      </c>
      <c r="Y74" s="128">
        <f>'[3]data(ソート不可）'!Z32</f>
        <v>92</v>
      </c>
      <c r="Z74" s="130">
        <f>'[3]data(ソート不可）'!AA32</f>
        <v>103</v>
      </c>
      <c r="AA74" s="129">
        <f>SUM(AB74:AC74)</f>
        <v>185</v>
      </c>
      <c r="AB74" s="128">
        <f>'[3]data(ソート不可）'!AB32</f>
        <v>99</v>
      </c>
      <c r="AC74" s="127">
        <f>'[3]data(ソート不可）'!AC32</f>
        <v>86</v>
      </c>
      <c r="AD74" s="336">
        <f>SUM(AE74:AF74)</f>
        <v>197</v>
      </c>
      <c r="AE74" s="128">
        <f>'[3]data(ソート不可）'!AD32</f>
        <v>109</v>
      </c>
      <c r="AF74" s="127">
        <f>'[3]data(ソート不可）'!AE32</f>
        <v>88</v>
      </c>
    </row>
    <row r="75" spans="1:32" ht="21.4" customHeight="1" x14ac:dyDescent="0.2">
      <c r="A75" s="338"/>
      <c r="B75" s="138"/>
      <c r="C75" s="137"/>
      <c r="D75" s="133"/>
      <c r="E75" s="133"/>
      <c r="F75" s="133"/>
      <c r="G75" s="133"/>
      <c r="H75" s="133"/>
      <c r="I75" s="133"/>
      <c r="J75" s="133"/>
      <c r="K75" s="132"/>
      <c r="L75" s="154">
        <f>SUM(O75,R75,U75,X75,AA75,AD75)</f>
        <v>21</v>
      </c>
      <c r="M75" s="153"/>
      <c r="N75" s="136"/>
      <c r="O75" s="135">
        <f>'[3]data(ソート不可）'!AG33</f>
        <v>3</v>
      </c>
      <c r="P75" s="133"/>
      <c r="Q75" s="132"/>
      <c r="R75" s="134">
        <f>'[3]data(ソート不可）'!AH33</f>
        <v>4</v>
      </c>
      <c r="S75" s="133"/>
      <c r="T75" s="136"/>
      <c r="U75" s="135">
        <f>'[3]data(ソート不可）'!AI33</f>
        <v>5</v>
      </c>
      <c r="V75" s="133"/>
      <c r="W75" s="132"/>
      <c r="X75" s="134">
        <f>'[3]data(ソート不可）'!AJ33</f>
        <v>4</v>
      </c>
      <c r="Y75" s="133"/>
      <c r="Z75" s="136"/>
      <c r="AA75" s="135">
        <f>'[3]data(ソート不可）'!AK33</f>
        <v>3</v>
      </c>
      <c r="AB75" s="133"/>
      <c r="AC75" s="132"/>
      <c r="AD75" s="134">
        <f>'[3]data(ソート不可）'!AL33</f>
        <v>2</v>
      </c>
      <c r="AE75" s="133"/>
      <c r="AF75" s="132"/>
    </row>
    <row r="76" spans="1:32" ht="21.4" customHeight="1" x14ac:dyDescent="0.2">
      <c r="A76" s="421">
        <v>37</v>
      </c>
      <c r="B76" s="420" t="s">
        <v>134</v>
      </c>
      <c r="C76" s="131">
        <f>SUM(D76:K76)</f>
        <v>23</v>
      </c>
      <c r="D76" s="128">
        <f>'[3]data(ソート不可）'!H33</f>
        <v>3</v>
      </c>
      <c r="E76" s="128">
        <f>'[3]data(ソート不可）'!I33</f>
        <v>3</v>
      </c>
      <c r="F76" s="128">
        <f>'[3]data(ソート不可）'!J33</f>
        <v>3</v>
      </c>
      <c r="G76" s="128">
        <f>'[3]data(ソート不可）'!K33</f>
        <v>4</v>
      </c>
      <c r="H76" s="128">
        <f>'[3]data(ソート不可）'!L33</f>
        <v>3</v>
      </c>
      <c r="I76" s="128">
        <f>'[3]data(ソート不可）'!M33</f>
        <v>3</v>
      </c>
      <c r="J76" s="128">
        <f>'[3]data(ソート不可）'!N33</f>
        <v>0</v>
      </c>
      <c r="K76" s="127">
        <f>'[3]data(ソート不可）'!O33</f>
        <v>4</v>
      </c>
      <c r="L76" s="340">
        <f>SUM(M76:N76)</f>
        <v>591</v>
      </c>
      <c r="M76" s="128">
        <f>SUM(P76,S76,V76,Y76,AB76,AE76)</f>
        <v>293</v>
      </c>
      <c r="N76" s="130">
        <f>SUM(Q76,T76,W76,Z76,AC76,AF76)</f>
        <v>298</v>
      </c>
      <c r="O76" s="129">
        <f>SUM(P76:Q76)</f>
        <v>98</v>
      </c>
      <c r="P76" s="128">
        <f>'[3]data(ソート不可）'!T33</f>
        <v>40</v>
      </c>
      <c r="Q76" s="127">
        <f>'[3]data(ソート不可）'!U33</f>
        <v>58</v>
      </c>
      <c r="R76" s="336">
        <f>SUM(S76:T76)</f>
        <v>98</v>
      </c>
      <c r="S76" s="128">
        <f>'[3]data(ソート不可）'!V33</f>
        <v>56</v>
      </c>
      <c r="T76" s="130">
        <f>'[3]data(ソート不可）'!W33</f>
        <v>42</v>
      </c>
      <c r="U76" s="129">
        <f>SUM(V76:W76)</f>
        <v>98</v>
      </c>
      <c r="V76" s="128">
        <f>'[3]data(ソート不可）'!X33</f>
        <v>49</v>
      </c>
      <c r="W76" s="127">
        <f>'[3]data(ソート不可）'!Y33</f>
        <v>49</v>
      </c>
      <c r="X76" s="336">
        <f>SUM(Y76:Z76)</f>
        <v>116</v>
      </c>
      <c r="Y76" s="128">
        <f>'[3]data(ソート不可）'!Z33</f>
        <v>58</v>
      </c>
      <c r="Z76" s="130">
        <f>'[3]data(ソート不可）'!AA33</f>
        <v>58</v>
      </c>
      <c r="AA76" s="129">
        <f>SUM(AB76:AC76)</f>
        <v>87</v>
      </c>
      <c r="AB76" s="128">
        <f>'[3]data(ソート不可）'!AB33</f>
        <v>46</v>
      </c>
      <c r="AC76" s="127">
        <f>'[3]data(ソート不可）'!AC33</f>
        <v>41</v>
      </c>
      <c r="AD76" s="336">
        <f>SUM(AE76:AF76)</f>
        <v>94</v>
      </c>
      <c r="AE76" s="128">
        <f>'[3]data(ソート不可）'!AD33</f>
        <v>44</v>
      </c>
      <c r="AF76" s="127">
        <f>'[3]data(ソート不可）'!AE33</f>
        <v>50</v>
      </c>
    </row>
    <row r="77" spans="1:32" ht="21.4" customHeight="1" x14ac:dyDescent="0.2">
      <c r="A77" s="338"/>
      <c r="B77" s="138"/>
      <c r="C77" s="137"/>
      <c r="D77" s="133"/>
      <c r="E77" s="133"/>
      <c r="F77" s="133"/>
      <c r="G77" s="133"/>
      <c r="H77" s="133"/>
      <c r="I77" s="133"/>
      <c r="J77" s="133"/>
      <c r="K77" s="132"/>
      <c r="L77" s="154">
        <f>SUM(O77,R77,U77,X77,AA77,AD77)</f>
        <v>21</v>
      </c>
      <c r="M77" s="133"/>
      <c r="N77" s="136"/>
      <c r="O77" s="135">
        <f>'[3]data(ソート不可）'!AG34</f>
        <v>2</v>
      </c>
      <c r="P77" s="133"/>
      <c r="Q77" s="132"/>
      <c r="R77" s="134">
        <f>'[3]data(ソート不可）'!AH34</f>
        <v>6</v>
      </c>
      <c r="S77" s="133"/>
      <c r="T77" s="136"/>
      <c r="U77" s="135">
        <f>'[3]data(ソート不可）'!AI34</f>
        <v>2</v>
      </c>
      <c r="V77" s="133"/>
      <c r="W77" s="132"/>
      <c r="X77" s="134">
        <f>'[3]data(ソート不可）'!AJ34</f>
        <v>4</v>
      </c>
      <c r="Y77" s="133"/>
      <c r="Z77" s="136"/>
      <c r="AA77" s="135">
        <f>'[3]data(ソート不可）'!AK34</f>
        <v>1</v>
      </c>
      <c r="AB77" s="133"/>
      <c r="AC77" s="132"/>
      <c r="AD77" s="134">
        <f>'[3]data(ソート不可）'!AL34</f>
        <v>6</v>
      </c>
      <c r="AE77" s="133"/>
      <c r="AF77" s="132"/>
    </row>
    <row r="78" spans="1:32" ht="21.4" customHeight="1" x14ac:dyDescent="0.2">
      <c r="A78" s="421">
        <v>38</v>
      </c>
      <c r="B78" s="420" t="s">
        <v>135</v>
      </c>
      <c r="C78" s="131">
        <f>SUM(D78:K78)</f>
        <v>23</v>
      </c>
      <c r="D78" s="128">
        <f>'[3]data(ソート不可）'!H34</f>
        <v>3</v>
      </c>
      <c r="E78" s="128">
        <f>'[3]data(ソート不可）'!I34</f>
        <v>3</v>
      </c>
      <c r="F78" s="128">
        <f>'[3]data(ソート不可）'!J34</f>
        <v>3</v>
      </c>
      <c r="G78" s="128">
        <f>'[3]data(ソート不可）'!K34</f>
        <v>3</v>
      </c>
      <c r="H78" s="128">
        <f>'[3]data(ソート不可）'!L34</f>
        <v>4</v>
      </c>
      <c r="I78" s="128">
        <f>'[3]data(ソート不可）'!M34</f>
        <v>3</v>
      </c>
      <c r="J78" s="128">
        <f>'[3]data(ソート不可）'!N34</f>
        <v>0</v>
      </c>
      <c r="K78" s="127">
        <f>'[3]data(ソート不可）'!O34</f>
        <v>4</v>
      </c>
      <c r="L78" s="340">
        <f>SUM(M78:N78)</f>
        <v>624</v>
      </c>
      <c r="M78" s="128">
        <f>SUM(P78,S78,V78,Y78,AB78,AE78)</f>
        <v>311</v>
      </c>
      <c r="N78" s="130">
        <f>SUM(Q78,T78,W78,Z78,AC78,AF78)</f>
        <v>313</v>
      </c>
      <c r="O78" s="129">
        <f>SUM(P78:Q78)</f>
        <v>86</v>
      </c>
      <c r="P78" s="128">
        <f>'[3]data(ソート不可）'!T34</f>
        <v>48</v>
      </c>
      <c r="Q78" s="127">
        <f>'[3]data(ソート不可）'!U34</f>
        <v>38</v>
      </c>
      <c r="R78" s="336">
        <f>SUM(S78:T78)</f>
        <v>113</v>
      </c>
      <c r="S78" s="128">
        <f>'[3]data(ソート不可）'!V34</f>
        <v>55</v>
      </c>
      <c r="T78" s="130">
        <f>'[3]data(ソート不可）'!W34</f>
        <v>58</v>
      </c>
      <c r="U78" s="129">
        <f>SUM(V78:W78)</f>
        <v>100</v>
      </c>
      <c r="V78" s="128">
        <f>'[3]data(ソート不可）'!X34</f>
        <v>56</v>
      </c>
      <c r="W78" s="127">
        <f>'[3]data(ソート不可）'!Y34</f>
        <v>44</v>
      </c>
      <c r="X78" s="336">
        <f>SUM(Y78:Z78)</f>
        <v>109</v>
      </c>
      <c r="Y78" s="128">
        <f>'[3]data(ソート不可）'!Z34</f>
        <v>50</v>
      </c>
      <c r="Z78" s="130">
        <f>'[3]data(ソート不可）'!AA34</f>
        <v>59</v>
      </c>
      <c r="AA78" s="129">
        <f>SUM(AB78:AC78)</f>
        <v>112</v>
      </c>
      <c r="AB78" s="128">
        <f>'[3]data(ソート不可）'!AB34</f>
        <v>50</v>
      </c>
      <c r="AC78" s="127">
        <f>'[3]data(ソート不可）'!AC34</f>
        <v>62</v>
      </c>
      <c r="AD78" s="336">
        <f>SUM(AE78:AF78)</f>
        <v>104</v>
      </c>
      <c r="AE78" s="128">
        <f>'[3]data(ソート不可）'!AD34</f>
        <v>52</v>
      </c>
      <c r="AF78" s="127">
        <f>'[3]data(ソート不可）'!AE34</f>
        <v>52</v>
      </c>
    </row>
    <row r="79" spans="1:32" ht="21.4" customHeight="1" x14ac:dyDescent="0.2">
      <c r="A79" s="338"/>
      <c r="B79" s="138"/>
      <c r="C79" s="137"/>
      <c r="D79" s="133"/>
      <c r="E79" s="133"/>
      <c r="F79" s="133"/>
      <c r="G79" s="133"/>
      <c r="H79" s="133"/>
      <c r="I79" s="133"/>
      <c r="J79" s="133"/>
      <c r="K79" s="132"/>
      <c r="L79" s="154">
        <f>SUM(O79,R79,U79,X79,AA79,AD79)</f>
        <v>18</v>
      </c>
      <c r="M79" s="133"/>
      <c r="N79" s="136"/>
      <c r="O79" s="135">
        <f>'[3]data(ソート不可）'!AG36</f>
        <v>3</v>
      </c>
      <c r="P79" s="133"/>
      <c r="Q79" s="132"/>
      <c r="R79" s="134">
        <f>'[3]data(ソート不可）'!AH36</f>
        <v>4</v>
      </c>
      <c r="S79" s="133"/>
      <c r="T79" s="136"/>
      <c r="U79" s="135">
        <f>'[3]data(ソート不可）'!AI36</f>
        <v>1</v>
      </c>
      <c r="V79" s="133"/>
      <c r="W79" s="132"/>
      <c r="X79" s="134">
        <f>'[3]data(ソート不可）'!AJ36</f>
        <v>3</v>
      </c>
      <c r="Y79" s="133"/>
      <c r="Z79" s="136"/>
      <c r="AA79" s="135">
        <f>'[3]data(ソート不可）'!AK36</f>
        <v>4</v>
      </c>
      <c r="AB79" s="133"/>
      <c r="AC79" s="132"/>
      <c r="AD79" s="134">
        <f>'[3]data(ソート不可）'!AL36</f>
        <v>3</v>
      </c>
      <c r="AE79" s="133"/>
      <c r="AF79" s="132"/>
    </row>
    <row r="80" spans="1:32" ht="21.4" customHeight="1" x14ac:dyDescent="0.2">
      <c r="A80" s="421">
        <v>39</v>
      </c>
      <c r="B80" s="420" t="s">
        <v>136</v>
      </c>
      <c r="C80" s="131">
        <f>SUM(D80:K80)</f>
        <v>20</v>
      </c>
      <c r="D80" s="128">
        <f>'[3]data(ソート不可）'!H36</f>
        <v>3</v>
      </c>
      <c r="E80" s="128">
        <f>'[3]data(ソート不可）'!I36</f>
        <v>3</v>
      </c>
      <c r="F80" s="128">
        <f>'[3]data(ソート不可）'!J36</f>
        <v>2</v>
      </c>
      <c r="G80" s="128">
        <f>'[3]data(ソート不可）'!K36</f>
        <v>3</v>
      </c>
      <c r="H80" s="128">
        <f>'[3]data(ソート不可）'!L36</f>
        <v>2</v>
      </c>
      <c r="I80" s="128">
        <f>'[3]data(ソート不可）'!M36</f>
        <v>3</v>
      </c>
      <c r="J80" s="128">
        <f>'[3]data(ソート不可）'!N36</f>
        <v>0</v>
      </c>
      <c r="K80" s="127">
        <f>'[3]data(ソート不可）'!O36</f>
        <v>4</v>
      </c>
      <c r="L80" s="340">
        <f>SUM(M80:N80)</f>
        <v>442</v>
      </c>
      <c r="M80" s="128">
        <f>SUM(P80,S80,V80,Y80,AB80,AE80)</f>
        <v>219</v>
      </c>
      <c r="N80" s="130">
        <f>SUM(Q80,T80,W80,Z80,AC80,AF80)</f>
        <v>223</v>
      </c>
      <c r="O80" s="129">
        <f>SUM(P80:Q80)</f>
        <v>80</v>
      </c>
      <c r="P80" s="128">
        <f>'[3]data(ソート不可）'!T36</f>
        <v>35</v>
      </c>
      <c r="Q80" s="127">
        <f>'[3]data(ソート不可）'!U36</f>
        <v>45</v>
      </c>
      <c r="R80" s="336">
        <f>SUM(S80:T80)</f>
        <v>79</v>
      </c>
      <c r="S80" s="128">
        <f>'[3]data(ソート不可）'!V36</f>
        <v>41</v>
      </c>
      <c r="T80" s="130">
        <f>'[3]data(ソート不可）'!W36</f>
        <v>38</v>
      </c>
      <c r="U80" s="129">
        <f>SUM(V80:W80)</f>
        <v>62</v>
      </c>
      <c r="V80" s="128">
        <f>'[3]data(ソート不可）'!X36</f>
        <v>27</v>
      </c>
      <c r="W80" s="127">
        <f>'[3]data(ソート不可）'!Y36</f>
        <v>35</v>
      </c>
      <c r="X80" s="336">
        <f>SUM(Y80:Z80)</f>
        <v>76</v>
      </c>
      <c r="Y80" s="128">
        <f>'[3]data(ソート不可）'!Z36</f>
        <v>43</v>
      </c>
      <c r="Z80" s="130">
        <f>'[3]data(ソート不可）'!AA36</f>
        <v>33</v>
      </c>
      <c r="AA80" s="129">
        <f>SUM(AB80:AC80)</f>
        <v>64</v>
      </c>
      <c r="AB80" s="128">
        <f>'[3]data(ソート不可）'!AB36</f>
        <v>34</v>
      </c>
      <c r="AC80" s="127">
        <f>'[3]data(ソート不可）'!AC36</f>
        <v>30</v>
      </c>
      <c r="AD80" s="336">
        <f>SUM(AE80:AF80)</f>
        <v>81</v>
      </c>
      <c r="AE80" s="128">
        <f>'[3]data(ソート不可）'!AD36</f>
        <v>39</v>
      </c>
      <c r="AF80" s="127">
        <f>'[3]data(ソート不可）'!AE36</f>
        <v>42</v>
      </c>
    </row>
    <row r="81" spans="1:32" ht="21.4" customHeight="1" x14ac:dyDescent="0.2">
      <c r="A81" s="338"/>
      <c r="B81" s="138"/>
      <c r="C81" s="137"/>
      <c r="D81" s="133"/>
      <c r="E81" s="133"/>
      <c r="F81" s="133"/>
      <c r="G81" s="133"/>
      <c r="H81" s="133"/>
      <c r="I81" s="133"/>
      <c r="J81" s="133"/>
      <c r="K81" s="132"/>
      <c r="L81" s="154">
        <f>SUM(O81,R81,U81,X81,AA81,AD81)</f>
        <v>32</v>
      </c>
      <c r="M81" s="133"/>
      <c r="N81" s="136"/>
      <c r="O81" s="135">
        <f>'[3]data(ソート不可）'!AG37</f>
        <v>7</v>
      </c>
      <c r="P81" s="133"/>
      <c r="Q81" s="132"/>
      <c r="R81" s="134">
        <f>'[3]data(ソート不可）'!AH37</f>
        <v>5</v>
      </c>
      <c r="S81" s="133"/>
      <c r="T81" s="136"/>
      <c r="U81" s="135">
        <f>'[3]data(ソート不可）'!AI37</f>
        <v>5</v>
      </c>
      <c r="V81" s="133"/>
      <c r="W81" s="132"/>
      <c r="X81" s="134">
        <f>'[3]data(ソート不可）'!AJ37</f>
        <v>6</v>
      </c>
      <c r="Y81" s="133"/>
      <c r="Z81" s="136"/>
      <c r="AA81" s="135">
        <f>'[3]data(ソート不可）'!AK37</f>
        <v>2</v>
      </c>
      <c r="AB81" s="133"/>
      <c r="AC81" s="132"/>
      <c r="AD81" s="134">
        <f>'[3]data(ソート不可）'!AL37</f>
        <v>7</v>
      </c>
      <c r="AE81" s="133"/>
      <c r="AF81" s="132"/>
    </row>
    <row r="82" spans="1:32" ht="21.4" customHeight="1" x14ac:dyDescent="0.2">
      <c r="A82" s="421">
        <v>40</v>
      </c>
      <c r="B82" s="420" t="s">
        <v>137</v>
      </c>
      <c r="C82" s="131">
        <f>SUM(D82:K82)</f>
        <v>30</v>
      </c>
      <c r="D82" s="128">
        <f>'[3]data(ソート不可）'!H37</f>
        <v>5</v>
      </c>
      <c r="E82" s="128">
        <f>'[3]data(ソート不可）'!I37</f>
        <v>4</v>
      </c>
      <c r="F82" s="128">
        <f>'[3]data(ソート不可）'!J37</f>
        <v>4</v>
      </c>
      <c r="G82" s="128">
        <f>'[3]data(ソート不可）'!K37</f>
        <v>4</v>
      </c>
      <c r="H82" s="128">
        <f>'[3]data(ソート不可）'!L37</f>
        <v>4</v>
      </c>
      <c r="I82" s="128">
        <f>'[3]data(ソート不可）'!M37</f>
        <v>4</v>
      </c>
      <c r="J82" s="128">
        <f>'[3]data(ソート不可）'!N37</f>
        <v>0</v>
      </c>
      <c r="K82" s="127">
        <f>'[3]data(ソート不可）'!O37</f>
        <v>5</v>
      </c>
      <c r="L82" s="340">
        <f>SUM(M82:N82)</f>
        <v>820</v>
      </c>
      <c r="M82" s="128">
        <f>SUM(P82,S82,V82,Y82,AB82,AE82)</f>
        <v>422</v>
      </c>
      <c r="N82" s="130">
        <f>SUM(Q82,T82,W82,Z82,AC82,AF82)</f>
        <v>398</v>
      </c>
      <c r="O82" s="129">
        <f>SUM(P82:Q82)</f>
        <v>152</v>
      </c>
      <c r="P82" s="128">
        <f>'[3]data(ソート不可）'!T37</f>
        <v>78</v>
      </c>
      <c r="Q82" s="127">
        <f>'[3]data(ソート不可）'!U37</f>
        <v>74</v>
      </c>
      <c r="R82" s="336">
        <f>SUM(S82:T82)</f>
        <v>135</v>
      </c>
      <c r="S82" s="128">
        <f>'[3]data(ソート不可）'!V37</f>
        <v>72</v>
      </c>
      <c r="T82" s="130">
        <f>'[3]data(ソート不可）'!W37</f>
        <v>63</v>
      </c>
      <c r="U82" s="129">
        <f>SUM(V82:W82)</f>
        <v>129</v>
      </c>
      <c r="V82" s="128">
        <f>'[3]data(ソート不可）'!X37</f>
        <v>66</v>
      </c>
      <c r="W82" s="127">
        <f>'[3]data(ソート不可）'!Y37</f>
        <v>63</v>
      </c>
      <c r="X82" s="336">
        <f>SUM(Y82:Z82)</f>
        <v>132</v>
      </c>
      <c r="Y82" s="128">
        <f>'[3]data(ソート不可）'!Z37</f>
        <v>78</v>
      </c>
      <c r="Z82" s="130">
        <f>'[3]data(ソート不可）'!AA37</f>
        <v>54</v>
      </c>
      <c r="AA82" s="129">
        <f>SUM(AB82:AC82)</f>
        <v>125</v>
      </c>
      <c r="AB82" s="128">
        <f>'[3]data(ソート不可）'!AB37</f>
        <v>58</v>
      </c>
      <c r="AC82" s="127">
        <f>'[3]data(ソート不可）'!AC37</f>
        <v>67</v>
      </c>
      <c r="AD82" s="336">
        <f>SUM(AE82:AF82)</f>
        <v>147</v>
      </c>
      <c r="AE82" s="128">
        <f>'[3]data(ソート不可）'!AD37</f>
        <v>70</v>
      </c>
      <c r="AF82" s="127">
        <f>'[3]data(ソート不可）'!AE37</f>
        <v>77</v>
      </c>
    </row>
    <row r="83" spans="1:32" ht="21.4" customHeight="1" x14ac:dyDescent="0.2">
      <c r="A83" s="338"/>
      <c r="B83" s="138"/>
      <c r="C83" s="137"/>
      <c r="D83" s="133"/>
      <c r="E83" s="133"/>
      <c r="F83" s="133"/>
      <c r="G83" s="133"/>
      <c r="H83" s="133"/>
      <c r="I83" s="133"/>
      <c r="J83" s="133"/>
      <c r="K83" s="132"/>
      <c r="L83" s="154">
        <f>SUM(O83,R83,U83,X83,AA83,AD83)</f>
        <v>37</v>
      </c>
      <c r="M83" s="133"/>
      <c r="N83" s="136"/>
      <c r="O83" s="135">
        <f>'[3]data(ソート不可）'!AG38</f>
        <v>2</v>
      </c>
      <c r="P83" s="133"/>
      <c r="Q83" s="132"/>
      <c r="R83" s="134">
        <f>'[3]data(ソート不可）'!AH38</f>
        <v>9</v>
      </c>
      <c r="S83" s="133"/>
      <c r="T83" s="136"/>
      <c r="U83" s="135">
        <f>'[3]data(ソート不可）'!AI38</f>
        <v>8</v>
      </c>
      <c r="V83" s="133"/>
      <c r="W83" s="132"/>
      <c r="X83" s="134">
        <f>'[3]data(ソート不可）'!AJ38</f>
        <v>5</v>
      </c>
      <c r="Y83" s="133"/>
      <c r="Z83" s="136"/>
      <c r="AA83" s="135">
        <f>'[3]data(ソート不可）'!AK38</f>
        <v>8</v>
      </c>
      <c r="AB83" s="133"/>
      <c r="AC83" s="132"/>
      <c r="AD83" s="134">
        <f>'[3]data(ソート不可）'!AL38</f>
        <v>5</v>
      </c>
      <c r="AE83" s="133"/>
      <c r="AF83" s="132"/>
    </row>
    <row r="84" spans="1:32" ht="21.4" customHeight="1" x14ac:dyDescent="0.2">
      <c r="A84" s="421">
        <v>41</v>
      </c>
      <c r="B84" s="420" t="s">
        <v>138</v>
      </c>
      <c r="C84" s="131">
        <f>SUM(D84:K84)</f>
        <v>19</v>
      </c>
      <c r="D84" s="128">
        <f>'[3]data(ソート不可）'!H38</f>
        <v>2</v>
      </c>
      <c r="E84" s="128">
        <f>'[3]data(ソート不可）'!I38</f>
        <v>2</v>
      </c>
      <c r="F84" s="128">
        <f>'[3]data(ソート不可）'!J38</f>
        <v>2</v>
      </c>
      <c r="G84" s="128">
        <f>'[3]data(ソート不可）'!K38</f>
        <v>3</v>
      </c>
      <c r="H84" s="128">
        <f>'[3]data(ソート不可）'!L38</f>
        <v>2</v>
      </c>
      <c r="I84" s="128">
        <f>'[3]data(ソート不可）'!M38</f>
        <v>2</v>
      </c>
      <c r="J84" s="128">
        <f>'[3]data(ソート不可）'!N38</f>
        <v>0</v>
      </c>
      <c r="K84" s="127">
        <f>'[3]data(ソート不可）'!O38</f>
        <v>6</v>
      </c>
      <c r="L84" s="340">
        <f>SUM(M84:N84)</f>
        <v>438</v>
      </c>
      <c r="M84" s="128">
        <f>SUM(P84,S84,V84,Y84,AB84,AE84)</f>
        <v>223</v>
      </c>
      <c r="N84" s="130">
        <f>SUM(Q84,T84,W84,Z84,AC84,AF84)</f>
        <v>215</v>
      </c>
      <c r="O84" s="129">
        <f>SUM(P84:Q84)</f>
        <v>60</v>
      </c>
      <c r="P84" s="128">
        <f>'[3]data(ソート不可）'!T38</f>
        <v>30</v>
      </c>
      <c r="Q84" s="127">
        <f>'[3]data(ソート不可）'!U38</f>
        <v>30</v>
      </c>
      <c r="R84" s="336">
        <f>SUM(S84:T84)</f>
        <v>76</v>
      </c>
      <c r="S84" s="128">
        <f>'[3]data(ソート不可）'!V38</f>
        <v>36</v>
      </c>
      <c r="T84" s="130">
        <f>'[3]data(ソート不可）'!W38</f>
        <v>40</v>
      </c>
      <c r="U84" s="129">
        <f>SUM(V84:W84)</f>
        <v>72</v>
      </c>
      <c r="V84" s="128">
        <f>'[3]data(ソート不可）'!X38</f>
        <v>40</v>
      </c>
      <c r="W84" s="127">
        <f>'[3]data(ソート不可）'!Y38</f>
        <v>32</v>
      </c>
      <c r="X84" s="336">
        <f>SUM(Y84:Z84)</f>
        <v>88</v>
      </c>
      <c r="Y84" s="128">
        <f>'[3]data(ソート不可）'!Z38</f>
        <v>41</v>
      </c>
      <c r="Z84" s="130">
        <f>'[3]data(ソート不可）'!AA38</f>
        <v>47</v>
      </c>
      <c r="AA84" s="129">
        <f>SUM(AB84:AC84)</f>
        <v>74</v>
      </c>
      <c r="AB84" s="128">
        <f>'[3]data(ソート不可）'!AB38</f>
        <v>40</v>
      </c>
      <c r="AC84" s="127">
        <f>'[3]data(ソート不可）'!AC38</f>
        <v>34</v>
      </c>
      <c r="AD84" s="336">
        <f>SUM(AE84:AF84)</f>
        <v>68</v>
      </c>
      <c r="AE84" s="128">
        <f>'[3]data(ソート不可）'!AD38</f>
        <v>36</v>
      </c>
      <c r="AF84" s="127">
        <f>'[3]data(ソート不可）'!AE38</f>
        <v>32</v>
      </c>
    </row>
    <row r="85" spans="1:32" ht="21.4" customHeight="1" x14ac:dyDescent="0.2">
      <c r="A85" s="338"/>
      <c r="B85" s="138"/>
      <c r="C85" s="137"/>
      <c r="D85" s="133"/>
      <c r="E85" s="133"/>
      <c r="F85" s="133"/>
      <c r="G85" s="133"/>
      <c r="H85" s="133"/>
      <c r="I85" s="133"/>
      <c r="J85" s="133"/>
      <c r="K85" s="132"/>
      <c r="L85" s="154">
        <f>SUM(O85,R85,U85,X85,AA85,AD85)</f>
        <v>79</v>
      </c>
      <c r="M85" s="133"/>
      <c r="N85" s="136"/>
      <c r="O85" s="135">
        <f>'[3]data(ソート不可）'!AG39</f>
        <v>12</v>
      </c>
      <c r="P85" s="133"/>
      <c r="Q85" s="132"/>
      <c r="R85" s="134">
        <f>'[3]data(ソート不可）'!AH39</f>
        <v>10</v>
      </c>
      <c r="S85" s="133"/>
      <c r="T85" s="136"/>
      <c r="U85" s="135">
        <f>'[3]data(ソート不可）'!AI39</f>
        <v>10</v>
      </c>
      <c r="V85" s="133"/>
      <c r="W85" s="132"/>
      <c r="X85" s="134">
        <f>'[3]data(ソート不可）'!AJ39</f>
        <v>17</v>
      </c>
      <c r="Y85" s="133"/>
      <c r="Z85" s="136"/>
      <c r="AA85" s="135">
        <f>'[3]data(ソート不可）'!AK39</f>
        <v>14</v>
      </c>
      <c r="AB85" s="133"/>
      <c r="AC85" s="132"/>
      <c r="AD85" s="134">
        <f>'[3]data(ソート不可）'!AL39</f>
        <v>16</v>
      </c>
      <c r="AE85" s="133"/>
      <c r="AF85" s="132"/>
    </row>
    <row r="86" spans="1:32" ht="21.4" customHeight="1" x14ac:dyDescent="0.2">
      <c r="A86" s="421">
        <v>42</v>
      </c>
      <c r="B86" s="420" t="s">
        <v>139</v>
      </c>
      <c r="C86" s="131">
        <f>SUM(D86:K86)</f>
        <v>31</v>
      </c>
      <c r="D86" s="128">
        <f>'[3]data(ソート不可）'!H39</f>
        <v>3</v>
      </c>
      <c r="E86" s="128">
        <f>'[3]data(ソート不可）'!I39</f>
        <v>3</v>
      </c>
      <c r="F86" s="128">
        <f>'[3]data(ソート不可）'!J39</f>
        <v>3</v>
      </c>
      <c r="G86" s="128">
        <f>'[3]data(ソート不可）'!K39</f>
        <v>3</v>
      </c>
      <c r="H86" s="128">
        <f>'[3]data(ソート不可）'!L39</f>
        <v>3</v>
      </c>
      <c r="I86" s="128">
        <f>'[3]data(ソート不可）'!M39</f>
        <v>3</v>
      </c>
      <c r="J86" s="128">
        <f>'[3]data(ソート不可）'!N39</f>
        <v>0</v>
      </c>
      <c r="K86" s="127">
        <f>'[3]data(ソート不可）'!O39</f>
        <v>13</v>
      </c>
      <c r="L86" s="340">
        <f>SUM(M86:N86)</f>
        <v>617</v>
      </c>
      <c r="M86" s="128">
        <f>SUM(P86,S86,V86,Y86,AB86,AE86)</f>
        <v>321</v>
      </c>
      <c r="N86" s="130">
        <f>SUM(Q86,T86,W86,Z86,AC86,AF86)</f>
        <v>296</v>
      </c>
      <c r="O86" s="129">
        <f>SUM(P86:Q86)</f>
        <v>97</v>
      </c>
      <c r="P86" s="128">
        <f>'[3]data(ソート不可）'!T39</f>
        <v>56</v>
      </c>
      <c r="Q86" s="127">
        <f>'[3]data(ソート不可）'!U39</f>
        <v>41</v>
      </c>
      <c r="R86" s="336">
        <f>SUM(S86:T86)</f>
        <v>88</v>
      </c>
      <c r="S86" s="128">
        <f>'[3]data(ソート不可）'!V39</f>
        <v>36</v>
      </c>
      <c r="T86" s="130">
        <f>'[3]data(ソート不可）'!W39</f>
        <v>52</v>
      </c>
      <c r="U86" s="129">
        <f>SUM(V86:W86)</f>
        <v>106</v>
      </c>
      <c r="V86" s="128">
        <f>'[3]data(ソート不可）'!X39</f>
        <v>52</v>
      </c>
      <c r="W86" s="127">
        <f>'[3]data(ソート不可）'!Y39</f>
        <v>54</v>
      </c>
      <c r="X86" s="336">
        <f>SUM(Y86:Z86)</f>
        <v>105</v>
      </c>
      <c r="Y86" s="128">
        <f>'[3]data(ソート不可）'!Z39</f>
        <v>60</v>
      </c>
      <c r="Z86" s="130">
        <f>'[3]data(ソート不可）'!AA39</f>
        <v>45</v>
      </c>
      <c r="AA86" s="129">
        <f>SUM(AB86:AC86)</f>
        <v>103</v>
      </c>
      <c r="AB86" s="128">
        <f>'[3]data(ソート不可）'!AB39</f>
        <v>57</v>
      </c>
      <c r="AC86" s="127">
        <f>'[3]data(ソート不可）'!AC39</f>
        <v>46</v>
      </c>
      <c r="AD86" s="336">
        <f>SUM(AE86:AF86)</f>
        <v>118</v>
      </c>
      <c r="AE86" s="128">
        <f>'[3]data(ソート不可）'!AD39</f>
        <v>60</v>
      </c>
      <c r="AF86" s="127">
        <f>'[3]data(ソート不可）'!AE39</f>
        <v>58</v>
      </c>
    </row>
    <row r="87" spans="1:32" ht="21.4" customHeight="1" x14ac:dyDescent="0.2">
      <c r="A87" s="338"/>
      <c r="B87" s="138"/>
      <c r="C87" s="137"/>
      <c r="D87" s="133"/>
      <c r="E87" s="133"/>
      <c r="F87" s="133"/>
      <c r="G87" s="133"/>
      <c r="H87" s="133"/>
      <c r="I87" s="133"/>
      <c r="J87" s="133"/>
      <c r="K87" s="132"/>
      <c r="L87" s="154">
        <f>SUM(O87,R87,U87,X87,AA87,AD87)</f>
        <v>48</v>
      </c>
      <c r="M87" s="133"/>
      <c r="N87" s="136"/>
      <c r="O87" s="135">
        <f>'[3]data(ソート不可）'!AG40</f>
        <v>8</v>
      </c>
      <c r="P87" s="133"/>
      <c r="Q87" s="132"/>
      <c r="R87" s="134">
        <f>'[3]data(ソート不可）'!AH40</f>
        <v>4</v>
      </c>
      <c r="S87" s="133"/>
      <c r="T87" s="136"/>
      <c r="U87" s="135">
        <f>'[3]data(ソート不可）'!AI40</f>
        <v>8</v>
      </c>
      <c r="V87" s="133"/>
      <c r="W87" s="132"/>
      <c r="X87" s="134">
        <f>'[3]data(ソート不可）'!AJ40</f>
        <v>9</v>
      </c>
      <c r="Y87" s="133"/>
      <c r="Z87" s="136"/>
      <c r="AA87" s="135">
        <f>'[3]data(ソート不可）'!AK40</f>
        <v>10</v>
      </c>
      <c r="AB87" s="133"/>
      <c r="AC87" s="132"/>
      <c r="AD87" s="134">
        <f>'[3]data(ソート不可）'!AL40</f>
        <v>9</v>
      </c>
      <c r="AE87" s="133"/>
      <c r="AF87" s="132"/>
    </row>
    <row r="88" spans="1:32" ht="21.4" customHeight="1" x14ac:dyDescent="0.2">
      <c r="A88" s="421">
        <v>43</v>
      </c>
      <c r="B88" s="420" t="s">
        <v>140</v>
      </c>
      <c r="C88" s="131">
        <f>SUM(D88:K88)</f>
        <v>29</v>
      </c>
      <c r="D88" s="128">
        <f>'[3]data(ソート不可）'!H40</f>
        <v>3</v>
      </c>
      <c r="E88" s="128">
        <f>'[3]data(ソート不可）'!I40</f>
        <v>3</v>
      </c>
      <c r="F88" s="128">
        <f>'[3]data(ソート不可）'!J40</f>
        <v>4</v>
      </c>
      <c r="G88" s="128">
        <f>'[3]data(ソート不可）'!K40</f>
        <v>3</v>
      </c>
      <c r="H88" s="128">
        <f>'[3]data(ソート不可）'!L40</f>
        <v>4</v>
      </c>
      <c r="I88" s="128">
        <f>'[3]data(ソート不可）'!M40</f>
        <v>3</v>
      </c>
      <c r="J88" s="128">
        <f>'[3]data(ソート不可）'!N40</f>
        <v>0</v>
      </c>
      <c r="K88" s="127">
        <f>'[3]data(ソート不可）'!O40</f>
        <v>9</v>
      </c>
      <c r="L88" s="340">
        <f>SUM(M88:N88)</f>
        <v>668</v>
      </c>
      <c r="M88" s="128">
        <f>SUM(P88,S88,V88,Y88,AB88,AE88)</f>
        <v>356</v>
      </c>
      <c r="N88" s="130">
        <f>SUM(Q88,T88,W88,Z88,AC88,AF88)</f>
        <v>312</v>
      </c>
      <c r="O88" s="129">
        <f>SUM(P88:Q88)</f>
        <v>103</v>
      </c>
      <c r="P88" s="128">
        <f>'[3]data(ソート不可）'!T40</f>
        <v>58</v>
      </c>
      <c r="Q88" s="127">
        <f>'[3]data(ソート不可）'!U40</f>
        <v>45</v>
      </c>
      <c r="R88" s="336">
        <f>SUM(S88:T88)</f>
        <v>107</v>
      </c>
      <c r="S88" s="128">
        <f>'[3]data(ソート不可）'!V40</f>
        <v>61</v>
      </c>
      <c r="T88" s="130">
        <f>'[3]data(ソート不可）'!W40</f>
        <v>46</v>
      </c>
      <c r="U88" s="129">
        <f>SUM(V88:W88)</f>
        <v>116</v>
      </c>
      <c r="V88" s="128">
        <f>'[3]data(ソート不可）'!X40</f>
        <v>58</v>
      </c>
      <c r="W88" s="127">
        <f>'[3]data(ソート不可）'!Y40</f>
        <v>58</v>
      </c>
      <c r="X88" s="336">
        <f>SUM(Y88:Z88)</f>
        <v>109</v>
      </c>
      <c r="Y88" s="128">
        <f>'[3]data(ソート不可）'!Z40</f>
        <v>61</v>
      </c>
      <c r="Z88" s="130">
        <f>'[3]data(ソート不可）'!AA40</f>
        <v>48</v>
      </c>
      <c r="AA88" s="129">
        <f>SUM(AB88:AC88)</f>
        <v>129</v>
      </c>
      <c r="AB88" s="128">
        <f>'[3]data(ソート不可）'!AB40</f>
        <v>63</v>
      </c>
      <c r="AC88" s="127">
        <f>'[3]data(ソート不可）'!AC40</f>
        <v>66</v>
      </c>
      <c r="AD88" s="336">
        <f>SUM(AE88:AF88)</f>
        <v>104</v>
      </c>
      <c r="AE88" s="128">
        <f>'[3]data(ソート不可）'!AD40</f>
        <v>55</v>
      </c>
      <c r="AF88" s="127">
        <f>'[3]data(ソート不可）'!AE40</f>
        <v>49</v>
      </c>
    </row>
    <row r="89" spans="1:32" ht="21.4" customHeight="1" x14ac:dyDescent="0.2">
      <c r="A89" s="338"/>
      <c r="B89" s="138"/>
      <c r="C89" s="137"/>
      <c r="D89" s="133"/>
      <c r="E89" s="133"/>
      <c r="F89" s="133"/>
      <c r="G89" s="133"/>
      <c r="H89" s="133"/>
      <c r="I89" s="133"/>
      <c r="J89" s="133"/>
      <c r="K89" s="132"/>
      <c r="L89" s="154">
        <f>SUM(O89,R89,U89,X89,AA89,AD89)</f>
        <v>49</v>
      </c>
      <c r="M89" s="133"/>
      <c r="N89" s="136"/>
      <c r="O89" s="135">
        <f>'[3]data(ソート不可）'!AG41</f>
        <v>6</v>
      </c>
      <c r="P89" s="133"/>
      <c r="Q89" s="132"/>
      <c r="R89" s="134">
        <f>'[3]data(ソート不可）'!AH41</f>
        <v>6</v>
      </c>
      <c r="S89" s="133"/>
      <c r="T89" s="136"/>
      <c r="U89" s="135">
        <f>'[3]data(ソート不可）'!AI41</f>
        <v>9</v>
      </c>
      <c r="V89" s="133"/>
      <c r="W89" s="132"/>
      <c r="X89" s="134">
        <f>'[3]data(ソート不可）'!AJ41</f>
        <v>9</v>
      </c>
      <c r="Y89" s="133"/>
      <c r="Z89" s="136"/>
      <c r="AA89" s="135">
        <f>'[3]data(ソート不可）'!AK41</f>
        <v>9</v>
      </c>
      <c r="AB89" s="133"/>
      <c r="AC89" s="132"/>
      <c r="AD89" s="134">
        <f>'[3]data(ソート不可）'!AL41</f>
        <v>10</v>
      </c>
      <c r="AE89" s="133"/>
      <c r="AF89" s="132"/>
    </row>
    <row r="90" spans="1:32" ht="21.4" customHeight="1" x14ac:dyDescent="0.2">
      <c r="A90" s="421">
        <v>44</v>
      </c>
      <c r="B90" s="420" t="s">
        <v>141</v>
      </c>
      <c r="C90" s="131">
        <f>SUM(D90:K90)</f>
        <v>41</v>
      </c>
      <c r="D90" s="128">
        <f>'[3]data(ソート不可）'!H41</f>
        <v>6</v>
      </c>
      <c r="E90" s="128">
        <f>'[3]data(ソート不可）'!I41</f>
        <v>5</v>
      </c>
      <c r="F90" s="128">
        <f>'[3]data(ソート不可）'!J41</f>
        <v>5</v>
      </c>
      <c r="G90" s="128">
        <f>'[3]data(ソート不可）'!K41</f>
        <v>5</v>
      </c>
      <c r="H90" s="128">
        <f>'[3]data(ソート不可）'!L41</f>
        <v>5</v>
      </c>
      <c r="I90" s="128">
        <f>'[3]data(ソート不可）'!M41</f>
        <v>5</v>
      </c>
      <c r="J90" s="128">
        <f>'[3]data(ソート不可）'!N41</f>
        <v>0</v>
      </c>
      <c r="K90" s="127">
        <f>'[3]data(ソート不可）'!O41</f>
        <v>10</v>
      </c>
      <c r="L90" s="490">
        <f>SUM(M90:N90)</f>
        <v>1007</v>
      </c>
      <c r="M90" s="128">
        <f>SUM(P90,S90,V90,Y90,AB90,AE90)</f>
        <v>537</v>
      </c>
      <c r="N90" s="130">
        <f>SUM(Q90,T90,W90,Z90,AC90,AF90)</f>
        <v>470</v>
      </c>
      <c r="O90" s="129">
        <f>SUM(P90:Q90)</f>
        <v>187</v>
      </c>
      <c r="P90" s="128">
        <f>'[3]data(ソート不可）'!T41</f>
        <v>97</v>
      </c>
      <c r="Q90" s="127">
        <f>'[3]data(ソート不可）'!U41</f>
        <v>90</v>
      </c>
      <c r="R90" s="336">
        <f>SUM(S90:T90)</f>
        <v>151</v>
      </c>
      <c r="S90" s="128">
        <f>'[3]data(ソート不可）'!V41</f>
        <v>92</v>
      </c>
      <c r="T90" s="130">
        <f>'[3]data(ソート不可）'!W41</f>
        <v>59</v>
      </c>
      <c r="U90" s="129">
        <f>SUM(V90:W90)</f>
        <v>158</v>
      </c>
      <c r="V90" s="128">
        <f>'[3]data(ソート不可）'!X41</f>
        <v>78</v>
      </c>
      <c r="W90" s="127">
        <f>'[3]data(ソート不可）'!Y41</f>
        <v>80</v>
      </c>
      <c r="X90" s="336">
        <f>SUM(Y90:Z90)</f>
        <v>166</v>
      </c>
      <c r="Y90" s="128">
        <f>'[3]data(ソート不可）'!Z41</f>
        <v>97</v>
      </c>
      <c r="Z90" s="130">
        <f>'[3]data(ソート不可）'!AA41</f>
        <v>69</v>
      </c>
      <c r="AA90" s="129">
        <f>SUM(AB90:AC90)</f>
        <v>164</v>
      </c>
      <c r="AB90" s="128">
        <f>'[3]data(ソート不可）'!AB41</f>
        <v>85</v>
      </c>
      <c r="AC90" s="127">
        <f>'[3]data(ソート不可）'!AC41</f>
        <v>79</v>
      </c>
      <c r="AD90" s="336">
        <f>SUM(AE90:AF90)</f>
        <v>181</v>
      </c>
      <c r="AE90" s="128">
        <f>'[3]data(ソート不可）'!AD41</f>
        <v>88</v>
      </c>
      <c r="AF90" s="127">
        <f>'[3]data(ソート不可）'!AE41</f>
        <v>93</v>
      </c>
    </row>
    <row r="91" spans="1:32" ht="21.4" customHeight="1" x14ac:dyDescent="0.2">
      <c r="A91" s="338"/>
      <c r="B91" s="138"/>
      <c r="C91" s="137"/>
      <c r="D91" s="133"/>
      <c r="E91" s="133"/>
      <c r="F91" s="133"/>
      <c r="G91" s="133"/>
      <c r="H91" s="133"/>
      <c r="I91" s="133"/>
      <c r="J91" s="133"/>
      <c r="K91" s="132"/>
      <c r="L91" s="154">
        <f>SUM(O91,R91,U91,X91,AA91,AD91)</f>
        <v>10</v>
      </c>
      <c r="M91" s="133"/>
      <c r="N91" s="136"/>
      <c r="O91" s="135">
        <f>'[3]data(ソート不可）'!AG42</f>
        <v>3</v>
      </c>
      <c r="P91" s="133"/>
      <c r="Q91" s="132"/>
      <c r="R91" s="134">
        <f>'[3]data(ソート不可）'!AH42</f>
        <v>1</v>
      </c>
      <c r="S91" s="133"/>
      <c r="T91" s="136"/>
      <c r="U91" s="135">
        <f>'[3]data(ソート不可）'!AI42</f>
        <v>1</v>
      </c>
      <c r="V91" s="133"/>
      <c r="W91" s="132"/>
      <c r="X91" s="134">
        <f>'[3]data(ソート不可）'!AJ42</f>
        <v>3</v>
      </c>
      <c r="Y91" s="133"/>
      <c r="Z91" s="136"/>
      <c r="AA91" s="135">
        <f>'[3]data(ソート不可）'!AK42</f>
        <v>1</v>
      </c>
      <c r="AB91" s="133"/>
      <c r="AC91" s="132"/>
      <c r="AD91" s="134">
        <f>'[3]data(ソート不可）'!AL42</f>
        <v>1</v>
      </c>
      <c r="AE91" s="133"/>
      <c r="AF91" s="132"/>
    </row>
    <row r="92" spans="1:32" ht="21.4" customHeight="1" x14ac:dyDescent="0.2">
      <c r="A92" s="421">
        <v>45</v>
      </c>
      <c r="B92" s="420" t="s">
        <v>142</v>
      </c>
      <c r="C92" s="131">
        <f>SUM(D92:K92)</f>
        <v>15</v>
      </c>
      <c r="D92" s="128">
        <f>'[3]data(ソート不可）'!H42</f>
        <v>2</v>
      </c>
      <c r="E92" s="128">
        <f>'[3]data(ソート不可）'!I42</f>
        <v>2</v>
      </c>
      <c r="F92" s="128">
        <f>'[3]data(ソート不可）'!J42</f>
        <v>2</v>
      </c>
      <c r="G92" s="128">
        <f>'[3]data(ソート不可）'!K42</f>
        <v>2</v>
      </c>
      <c r="H92" s="128">
        <f>'[3]data(ソート不可）'!L42</f>
        <v>3</v>
      </c>
      <c r="I92" s="128">
        <f>'[3]data(ソート不可）'!M42</f>
        <v>2</v>
      </c>
      <c r="J92" s="128">
        <f>'[3]data(ソート不可）'!N42</f>
        <v>0</v>
      </c>
      <c r="K92" s="127">
        <f>'[3]data(ソート不可）'!O42</f>
        <v>2</v>
      </c>
      <c r="L92" s="340">
        <f>SUM(M92:N92)</f>
        <v>398</v>
      </c>
      <c r="M92" s="128">
        <f>SUM(P92,S92,V92,Y92,AB92,AE92)</f>
        <v>214</v>
      </c>
      <c r="N92" s="130">
        <f>SUM(Q92,T92,W92,Z92,AC92,AF92)</f>
        <v>184</v>
      </c>
      <c r="O92" s="129">
        <f>SUM(P92:Q92)</f>
        <v>57</v>
      </c>
      <c r="P92" s="128">
        <f>'[3]data(ソート不可）'!T42</f>
        <v>35</v>
      </c>
      <c r="Q92" s="127">
        <f>'[3]data(ソート不可）'!U42</f>
        <v>22</v>
      </c>
      <c r="R92" s="336">
        <f>SUM(S92:T92)</f>
        <v>70</v>
      </c>
      <c r="S92" s="128">
        <f>'[3]data(ソート不可）'!V42</f>
        <v>35</v>
      </c>
      <c r="T92" s="130">
        <f>'[3]data(ソート不可）'!W42</f>
        <v>35</v>
      </c>
      <c r="U92" s="129">
        <f>SUM(V92:W92)</f>
        <v>66</v>
      </c>
      <c r="V92" s="128">
        <f>'[3]data(ソート不可）'!X42</f>
        <v>38</v>
      </c>
      <c r="W92" s="127">
        <f>'[3]data(ソート不可）'!Y42</f>
        <v>28</v>
      </c>
      <c r="X92" s="336">
        <f>SUM(Y92:Z92)</f>
        <v>64</v>
      </c>
      <c r="Y92" s="128">
        <f>'[3]data(ソート不可）'!Z42</f>
        <v>35</v>
      </c>
      <c r="Z92" s="130">
        <f>'[3]data(ソート不可）'!AA42</f>
        <v>29</v>
      </c>
      <c r="AA92" s="129">
        <f>SUM(AB92:AC92)</f>
        <v>72</v>
      </c>
      <c r="AB92" s="128">
        <f>'[3]data(ソート不可）'!AB42</f>
        <v>41</v>
      </c>
      <c r="AC92" s="127">
        <f>'[3]data(ソート不可）'!AC42</f>
        <v>31</v>
      </c>
      <c r="AD92" s="336">
        <f>SUM(AE92:AF92)</f>
        <v>69</v>
      </c>
      <c r="AE92" s="128">
        <f>'[3]data(ソート不可）'!AD42</f>
        <v>30</v>
      </c>
      <c r="AF92" s="127">
        <f>'[3]data(ソート不可）'!AE42</f>
        <v>39</v>
      </c>
    </row>
    <row r="93" spans="1:32" ht="21.4" customHeight="1" x14ac:dyDescent="0.2">
      <c r="A93" s="338"/>
      <c r="B93" s="138"/>
      <c r="C93" s="137"/>
      <c r="D93" s="133"/>
      <c r="E93" s="133"/>
      <c r="F93" s="133"/>
      <c r="G93" s="133"/>
      <c r="H93" s="133"/>
      <c r="I93" s="133"/>
      <c r="J93" s="133"/>
      <c r="K93" s="132"/>
      <c r="L93" s="154">
        <f>SUM(O93,R93,U93,X93,AA93,AD93)</f>
        <v>36</v>
      </c>
      <c r="M93" s="133"/>
      <c r="N93" s="136"/>
      <c r="O93" s="135">
        <f>'[3]data(ソート不可）'!AG43</f>
        <v>6</v>
      </c>
      <c r="P93" s="133"/>
      <c r="Q93" s="132"/>
      <c r="R93" s="134">
        <f>'[3]data(ソート不可）'!AH43</f>
        <v>8</v>
      </c>
      <c r="S93" s="133"/>
      <c r="T93" s="136"/>
      <c r="U93" s="135">
        <f>'[3]data(ソート不可）'!AI43</f>
        <v>7</v>
      </c>
      <c r="V93" s="133"/>
      <c r="W93" s="132"/>
      <c r="X93" s="134">
        <f>'[3]data(ソート不可）'!AJ43</f>
        <v>7</v>
      </c>
      <c r="Y93" s="133"/>
      <c r="Z93" s="136"/>
      <c r="AA93" s="135">
        <f>'[3]data(ソート不可）'!AK43</f>
        <v>5</v>
      </c>
      <c r="AB93" s="133"/>
      <c r="AC93" s="132"/>
      <c r="AD93" s="134">
        <f>'[3]data(ソート不可）'!AL43</f>
        <v>3</v>
      </c>
      <c r="AE93" s="133"/>
      <c r="AF93" s="132"/>
    </row>
    <row r="94" spans="1:32" ht="21.4" customHeight="1" x14ac:dyDescent="0.2">
      <c r="A94" s="421">
        <v>46</v>
      </c>
      <c r="B94" s="420" t="s">
        <v>143</v>
      </c>
      <c r="C94" s="131">
        <f>SUM(D94:K94)</f>
        <v>28</v>
      </c>
      <c r="D94" s="128">
        <f>'[3]data(ソート不可）'!H43</f>
        <v>4</v>
      </c>
      <c r="E94" s="128">
        <f>'[3]data(ソート不可）'!I43</f>
        <v>3</v>
      </c>
      <c r="F94" s="128">
        <f>'[3]data(ソート不可）'!J43</f>
        <v>4</v>
      </c>
      <c r="G94" s="128">
        <f>'[3]data(ソート不可）'!K43</f>
        <v>3</v>
      </c>
      <c r="H94" s="128">
        <f>'[3]data(ソート不可）'!L43</f>
        <v>4</v>
      </c>
      <c r="I94" s="128">
        <f>'[3]data(ソート不可）'!M43</f>
        <v>4</v>
      </c>
      <c r="J94" s="128">
        <f>'[3]data(ソート不可）'!N43</f>
        <v>0</v>
      </c>
      <c r="K94" s="127">
        <f>'[3]data(ソート不可）'!O43</f>
        <v>6</v>
      </c>
      <c r="L94" s="340">
        <f>SUM(M94:N94)</f>
        <v>685</v>
      </c>
      <c r="M94" s="128">
        <f>SUM(P94,S94,V94,Y94,AB94,AE94)</f>
        <v>345</v>
      </c>
      <c r="N94" s="130">
        <f>SUM(Q94,T94,W94,Z94,AC94,AF94)</f>
        <v>340</v>
      </c>
      <c r="O94" s="129">
        <f>SUM(P94:Q94)</f>
        <v>119</v>
      </c>
      <c r="P94" s="128">
        <f>'[3]data(ソート不可）'!T43</f>
        <v>57</v>
      </c>
      <c r="Q94" s="127">
        <f>'[3]data(ソート不可）'!U43</f>
        <v>62</v>
      </c>
      <c r="R94" s="336">
        <f>SUM(S94:T94)</f>
        <v>103</v>
      </c>
      <c r="S94" s="128">
        <f>'[3]data(ソート不可）'!V43</f>
        <v>51</v>
      </c>
      <c r="T94" s="130">
        <f>'[3]data(ソート不可）'!W43</f>
        <v>52</v>
      </c>
      <c r="U94" s="129">
        <f>SUM(V94:W94)</f>
        <v>124</v>
      </c>
      <c r="V94" s="128">
        <f>'[3]data(ソート不可）'!X43</f>
        <v>62</v>
      </c>
      <c r="W94" s="127">
        <f>'[3]data(ソート不可）'!Y43</f>
        <v>62</v>
      </c>
      <c r="X94" s="336">
        <f>SUM(Y94:Z94)</f>
        <v>112</v>
      </c>
      <c r="Y94" s="128">
        <f>'[3]data(ソート不可）'!Z43</f>
        <v>62</v>
      </c>
      <c r="Z94" s="130">
        <f>'[3]data(ソート不可）'!AA43</f>
        <v>50</v>
      </c>
      <c r="AA94" s="129">
        <f>SUM(AB94:AC94)</f>
        <v>115</v>
      </c>
      <c r="AB94" s="128">
        <f>'[3]data(ソート不可）'!AB43</f>
        <v>54</v>
      </c>
      <c r="AC94" s="127">
        <f>'[3]data(ソート不可）'!AC43</f>
        <v>61</v>
      </c>
      <c r="AD94" s="336">
        <f>SUM(AE94:AF94)</f>
        <v>112</v>
      </c>
      <c r="AE94" s="128">
        <f>'[3]data(ソート不可）'!AD43</f>
        <v>59</v>
      </c>
      <c r="AF94" s="127">
        <f>'[3]data(ソート不可）'!AE43</f>
        <v>53</v>
      </c>
    </row>
    <row r="95" spans="1:32" ht="21.4" customHeight="1" x14ac:dyDescent="0.2">
      <c r="A95" s="338"/>
      <c r="B95" s="138"/>
      <c r="C95" s="137"/>
      <c r="D95" s="133"/>
      <c r="E95" s="133"/>
      <c r="F95" s="133"/>
      <c r="G95" s="133"/>
      <c r="H95" s="133"/>
      <c r="I95" s="133"/>
      <c r="J95" s="133"/>
      <c r="K95" s="132"/>
      <c r="L95" s="154">
        <f>SUM(O95,R95,U95,X95,AA95,AD95)</f>
        <v>36</v>
      </c>
      <c r="M95" s="133"/>
      <c r="N95" s="136"/>
      <c r="O95" s="135">
        <f>'[3]data(ソート不可）'!AG44</f>
        <v>6</v>
      </c>
      <c r="P95" s="133"/>
      <c r="Q95" s="132"/>
      <c r="R95" s="134">
        <f>'[3]data(ソート不可）'!AH44</f>
        <v>7</v>
      </c>
      <c r="S95" s="133"/>
      <c r="T95" s="136"/>
      <c r="U95" s="135">
        <f>'[3]data(ソート不可）'!AI44</f>
        <v>5</v>
      </c>
      <c r="V95" s="133"/>
      <c r="W95" s="132"/>
      <c r="X95" s="134">
        <f>'[3]data(ソート不可）'!AJ44</f>
        <v>3</v>
      </c>
      <c r="Y95" s="133"/>
      <c r="Z95" s="136"/>
      <c r="AA95" s="135">
        <f>'[3]data(ソート不可）'!AK44</f>
        <v>8</v>
      </c>
      <c r="AB95" s="133"/>
      <c r="AC95" s="132"/>
      <c r="AD95" s="134">
        <f>'[3]data(ソート不可）'!AL44</f>
        <v>7</v>
      </c>
      <c r="AE95" s="133"/>
      <c r="AF95" s="132"/>
    </row>
    <row r="96" spans="1:32" ht="21.4" customHeight="1" x14ac:dyDescent="0.2">
      <c r="A96" s="421">
        <v>47</v>
      </c>
      <c r="B96" s="420" t="s">
        <v>144</v>
      </c>
      <c r="C96" s="131">
        <f>SUM(D96:K96)</f>
        <v>27</v>
      </c>
      <c r="D96" s="128">
        <f>'[3]data(ソート不可）'!H44</f>
        <v>4</v>
      </c>
      <c r="E96" s="128">
        <f>'[3]data(ソート不可）'!I44</f>
        <v>4</v>
      </c>
      <c r="F96" s="128">
        <f>'[3]data(ソート不可）'!J44</f>
        <v>3</v>
      </c>
      <c r="G96" s="128">
        <f>'[3]data(ソート不可）'!K44</f>
        <v>4</v>
      </c>
      <c r="H96" s="128">
        <f>'[3]data(ソート不可）'!L44</f>
        <v>3</v>
      </c>
      <c r="I96" s="128">
        <f>'[3]data(ソート不可）'!M44</f>
        <v>4</v>
      </c>
      <c r="J96" s="128">
        <f>'[3]data(ソート不可）'!N44</f>
        <v>0</v>
      </c>
      <c r="K96" s="127">
        <f>'[3]data(ソート不可）'!O44</f>
        <v>5</v>
      </c>
      <c r="L96" s="340">
        <f>SUM(M96:N96)</f>
        <v>741</v>
      </c>
      <c r="M96" s="128">
        <f>SUM(P96,S96,V96,Y96,AB96,AE96)</f>
        <v>361</v>
      </c>
      <c r="N96" s="130">
        <f>SUM(Q96,T96,W96,Z96,AC96,AF96)</f>
        <v>380</v>
      </c>
      <c r="O96" s="129">
        <f>SUM(P96:Q96)</f>
        <v>129</v>
      </c>
      <c r="P96" s="128">
        <f>'[3]data(ソート不可）'!T44</f>
        <v>59</v>
      </c>
      <c r="Q96" s="127">
        <f>'[3]data(ソート不可）'!U44</f>
        <v>70</v>
      </c>
      <c r="R96" s="336">
        <f>SUM(S96:T96)</f>
        <v>128</v>
      </c>
      <c r="S96" s="128">
        <f>'[3]data(ソート不可）'!V44</f>
        <v>62</v>
      </c>
      <c r="T96" s="130">
        <f>'[3]data(ソート不可）'!W44</f>
        <v>66</v>
      </c>
      <c r="U96" s="129">
        <f>SUM(V96:W96)</f>
        <v>108</v>
      </c>
      <c r="V96" s="128">
        <f>'[3]data(ソート不可）'!X44</f>
        <v>59</v>
      </c>
      <c r="W96" s="127">
        <f>'[3]data(ソート不可）'!Y44</f>
        <v>49</v>
      </c>
      <c r="X96" s="336">
        <f>SUM(Y96:Z96)</f>
        <v>138</v>
      </c>
      <c r="Y96" s="128">
        <f>'[3]data(ソート不可）'!Z44</f>
        <v>61</v>
      </c>
      <c r="Z96" s="130">
        <f>'[3]data(ソート不可）'!AA44</f>
        <v>77</v>
      </c>
      <c r="AA96" s="129">
        <f>SUM(AB96:AC96)</f>
        <v>113</v>
      </c>
      <c r="AB96" s="128">
        <f>'[3]data(ソート不可）'!AB44</f>
        <v>52</v>
      </c>
      <c r="AC96" s="127">
        <f>'[3]data(ソート不可）'!AC44</f>
        <v>61</v>
      </c>
      <c r="AD96" s="336">
        <f>SUM(AE96:AF96)</f>
        <v>125</v>
      </c>
      <c r="AE96" s="128">
        <f>'[3]data(ソート不可）'!AD44</f>
        <v>68</v>
      </c>
      <c r="AF96" s="127">
        <f>'[3]data(ソート不可）'!AE44</f>
        <v>57</v>
      </c>
    </row>
    <row r="97" spans="1:32" ht="21.4" customHeight="1" x14ac:dyDescent="0.2">
      <c r="A97" s="338"/>
      <c r="B97" s="138"/>
      <c r="C97" s="137"/>
      <c r="D97" s="133"/>
      <c r="E97" s="133"/>
      <c r="F97" s="133"/>
      <c r="G97" s="133"/>
      <c r="H97" s="133"/>
      <c r="I97" s="133"/>
      <c r="J97" s="133"/>
      <c r="K97" s="132"/>
      <c r="L97" s="154">
        <f>SUM(O97,R97,U97,X97,AA97,AD97)</f>
        <v>53</v>
      </c>
      <c r="M97" s="133"/>
      <c r="N97" s="136"/>
      <c r="O97" s="135">
        <f>'[3]data(ソート不可）'!AG45</f>
        <v>11</v>
      </c>
      <c r="P97" s="133"/>
      <c r="Q97" s="132"/>
      <c r="R97" s="134">
        <f>'[3]data(ソート不可）'!AH45</f>
        <v>7</v>
      </c>
      <c r="S97" s="133"/>
      <c r="T97" s="136"/>
      <c r="U97" s="135">
        <f>'[3]data(ソート不可）'!AI45</f>
        <v>4</v>
      </c>
      <c r="V97" s="133"/>
      <c r="W97" s="132"/>
      <c r="X97" s="134">
        <f>'[3]data(ソート不可）'!AJ45</f>
        <v>14</v>
      </c>
      <c r="Y97" s="133"/>
      <c r="Z97" s="136"/>
      <c r="AA97" s="135">
        <f>'[3]data(ソート不可）'!AK45</f>
        <v>11</v>
      </c>
      <c r="AB97" s="133"/>
      <c r="AC97" s="132"/>
      <c r="AD97" s="134">
        <f>'[3]data(ソート不可）'!AL45</f>
        <v>6</v>
      </c>
      <c r="AE97" s="133"/>
      <c r="AF97" s="132"/>
    </row>
    <row r="98" spans="1:32" ht="21.4" customHeight="1" x14ac:dyDescent="0.2">
      <c r="A98" s="421">
        <v>48</v>
      </c>
      <c r="B98" s="420" t="s">
        <v>145</v>
      </c>
      <c r="C98" s="131">
        <f>SUM(D98:K98)</f>
        <v>42</v>
      </c>
      <c r="D98" s="128">
        <f>'[3]data(ソート不可）'!H45</f>
        <v>6</v>
      </c>
      <c r="E98" s="128">
        <f>'[3]data(ソート不可）'!I45</f>
        <v>5</v>
      </c>
      <c r="F98" s="128">
        <f>'[3]data(ソート不可）'!J45</f>
        <v>6</v>
      </c>
      <c r="G98" s="128">
        <f>'[3]data(ソート不可）'!K45</f>
        <v>5</v>
      </c>
      <c r="H98" s="128">
        <f>'[3]data(ソート不可）'!L45</f>
        <v>5</v>
      </c>
      <c r="I98" s="128">
        <f>'[3]data(ソート不可）'!M45</f>
        <v>5</v>
      </c>
      <c r="J98" s="128">
        <f>'[3]data(ソート不可）'!N45</f>
        <v>0</v>
      </c>
      <c r="K98" s="127">
        <f>'[3]data(ソート不可）'!O45</f>
        <v>10</v>
      </c>
      <c r="L98" s="490">
        <f>SUM(M98:N98)</f>
        <v>1027</v>
      </c>
      <c r="M98" s="128">
        <f>SUM(P98,S98,V98,Y98,AB98,AE98)</f>
        <v>506</v>
      </c>
      <c r="N98" s="130">
        <f>SUM(Q98,T98,W98,Z98,AC98,AF98)</f>
        <v>521</v>
      </c>
      <c r="O98" s="129">
        <f>SUM(P98:Q98)</f>
        <v>193</v>
      </c>
      <c r="P98" s="128">
        <f>'[3]data(ソート不可）'!T45</f>
        <v>96</v>
      </c>
      <c r="Q98" s="127">
        <f>'[3]data(ソート不可）'!U45</f>
        <v>97</v>
      </c>
      <c r="R98" s="336">
        <f>SUM(S98:T98)</f>
        <v>147</v>
      </c>
      <c r="S98" s="128">
        <f>'[3]data(ソート不可）'!V45</f>
        <v>74</v>
      </c>
      <c r="T98" s="130">
        <f>'[3]data(ソート不可）'!W45</f>
        <v>73</v>
      </c>
      <c r="U98" s="129">
        <f>SUM(V98:W98)</f>
        <v>199</v>
      </c>
      <c r="V98" s="128">
        <f>'[3]data(ソート不可）'!X45</f>
        <v>91</v>
      </c>
      <c r="W98" s="127">
        <f>'[3]data(ソート不可）'!Y45</f>
        <v>108</v>
      </c>
      <c r="X98" s="336">
        <f>SUM(Y98:Z98)</f>
        <v>161</v>
      </c>
      <c r="Y98" s="128">
        <f>'[3]data(ソート不可）'!Z45</f>
        <v>91</v>
      </c>
      <c r="Z98" s="130">
        <f>'[3]data(ソート不可）'!AA45</f>
        <v>70</v>
      </c>
      <c r="AA98" s="129">
        <f>SUM(AB98:AC98)</f>
        <v>166</v>
      </c>
      <c r="AB98" s="128">
        <f>'[3]data(ソート不可）'!AB45</f>
        <v>74</v>
      </c>
      <c r="AC98" s="127">
        <f>'[3]data(ソート不可）'!AC45</f>
        <v>92</v>
      </c>
      <c r="AD98" s="336">
        <f>SUM(AE98:AF98)</f>
        <v>161</v>
      </c>
      <c r="AE98" s="128">
        <f>'[3]data(ソート不可）'!AD45</f>
        <v>80</v>
      </c>
      <c r="AF98" s="127">
        <f>'[3]data(ソート不可）'!AE45</f>
        <v>81</v>
      </c>
    </row>
    <row r="99" spans="1:32" ht="21.4" customHeight="1" x14ac:dyDescent="0.2">
      <c r="A99" s="338"/>
      <c r="B99" s="138"/>
      <c r="C99" s="137"/>
      <c r="D99" s="133"/>
      <c r="E99" s="133"/>
      <c r="F99" s="133"/>
      <c r="G99" s="133"/>
      <c r="H99" s="133"/>
      <c r="I99" s="133"/>
      <c r="J99" s="133"/>
      <c r="K99" s="132"/>
      <c r="L99" s="154">
        <f>SUM(O99,R99,U99,X99,AA99,AD99)</f>
        <v>40</v>
      </c>
      <c r="M99" s="133"/>
      <c r="N99" s="136"/>
      <c r="O99" s="135">
        <f>'[3]data(ソート不可）'!AG46</f>
        <v>8</v>
      </c>
      <c r="P99" s="133"/>
      <c r="Q99" s="132"/>
      <c r="R99" s="134">
        <f>'[3]data(ソート不可）'!AH46</f>
        <v>6</v>
      </c>
      <c r="S99" s="133"/>
      <c r="T99" s="136"/>
      <c r="U99" s="135">
        <f>'[3]data(ソート不可）'!AI46</f>
        <v>5</v>
      </c>
      <c r="V99" s="133"/>
      <c r="W99" s="132"/>
      <c r="X99" s="134">
        <f>'[3]data(ソート不可）'!AJ46</f>
        <v>7</v>
      </c>
      <c r="Y99" s="133"/>
      <c r="Z99" s="136"/>
      <c r="AA99" s="135">
        <f>'[3]data(ソート不可）'!AK46</f>
        <v>9</v>
      </c>
      <c r="AB99" s="133"/>
      <c r="AC99" s="132"/>
      <c r="AD99" s="134">
        <f>'[3]data(ソート不可）'!AL46</f>
        <v>5</v>
      </c>
      <c r="AE99" s="133"/>
      <c r="AF99" s="132"/>
    </row>
    <row r="100" spans="1:32" ht="21.4" customHeight="1" x14ac:dyDescent="0.2">
      <c r="A100" s="421">
        <v>49</v>
      </c>
      <c r="B100" s="420" t="s">
        <v>146</v>
      </c>
      <c r="C100" s="131">
        <f>SUM(D100:K100)</f>
        <v>24</v>
      </c>
      <c r="D100" s="128">
        <f>'[3]data(ソート不可）'!H46</f>
        <v>3</v>
      </c>
      <c r="E100" s="128">
        <f>'[3]data(ソート不可）'!I46</f>
        <v>3</v>
      </c>
      <c r="F100" s="128">
        <f>'[3]data(ソート不可）'!J46</f>
        <v>3</v>
      </c>
      <c r="G100" s="128">
        <f>'[3]data(ソート不可）'!K46</f>
        <v>3</v>
      </c>
      <c r="H100" s="128">
        <f>'[3]data(ソート不可）'!L46</f>
        <v>3</v>
      </c>
      <c r="I100" s="128">
        <f>'[3]data(ソート不可）'!M46</f>
        <v>3</v>
      </c>
      <c r="J100" s="128">
        <f>'[3]data(ソート不可）'!N46</f>
        <v>0</v>
      </c>
      <c r="K100" s="127">
        <f>'[3]data(ソート不可）'!O46</f>
        <v>6</v>
      </c>
      <c r="L100" s="340">
        <f>SUM(M100:N100)</f>
        <v>570</v>
      </c>
      <c r="M100" s="128">
        <f>SUM(P100,S100,V100,Y100,AB100,AE100)</f>
        <v>290</v>
      </c>
      <c r="N100" s="130">
        <f>SUM(Q100,T100,W100,Z100,AC100,AF100)</f>
        <v>280</v>
      </c>
      <c r="O100" s="129">
        <f>SUM(P100:Q100)</f>
        <v>84</v>
      </c>
      <c r="P100" s="128">
        <f>'[3]data(ソート不可）'!T46</f>
        <v>44</v>
      </c>
      <c r="Q100" s="127">
        <f>'[3]data(ソート不可）'!U46</f>
        <v>40</v>
      </c>
      <c r="R100" s="336">
        <f>SUM(S100:T100)</f>
        <v>96</v>
      </c>
      <c r="S100" s="128">
        <f>'[3]data(ソート不可）'!V46</f>
        <v>42</v>
      </c>
      <c r="T100" s="130">
        <f>'[3]data(ソート不可）'!W46</f>
        <v>54</v>
      </c>
      <c r="U100" s="129">
        <f>SUM(V100:W100)</f>
        <v>88</v>
      </c>
      <c r="V100" s="128">
        <f>'[3]data(ソート不可）'!X46</f>
        <v>52</v>
      </c>
      <c r="W100" s="127">
        <f>'[3]data(ソート不可）'!Y46</f>
        <v>36</v>
      </c>
      <c r="X100" s="336">
        <f>SUM(Y100:Z100)</f>
        <v>100</v>
      </c>
      <c r="Y100" s="128">
        <f>'[3]data(ソート不可）'!Z46</f>
        <v>50</v>
      </c>
      <c r="Z100" s="130">
        <f>'[3]data(ソート不可）'!AA46</f>
        <v>50</v>
      </c>
      <c r="AA100" s="129">
        <f>SUM(AB100:AC100)</f>
        <v>105</v>
      </c>
      <c r="AB100" s="128">
        <f>'[3]data(ソート不可）'!AB46</f>
        <v>57</v>
      </c>
      <c r="AC100" s="127">
        <f>'[3]data(ソート不可）'!AC46</f>
        <v>48</v>
      </c>
      <c r="AD100" s="336">
        <f>SUM(AE100:AF100)</f>
        <v>97</v>
      </c>
      <c r="AE100" s="128">
        <f>'[3]data(ソート不可）'!AD46</f>
        <v>45</v>
      </c>
      <c r="AF100" s="127">
        <f>'[3]data(ソート不可）'!AE46</f>
        <v>52</v>
      </c>
    </row>
    <row r="101" spans="1:32" ht="21.4" customHeight="1" x14ac:dyDescent="0.2">
      <c r="A101" s="338"/>
      <c r="B101" s="138"/>
      <c r="C101" s="137"/>
      <c r="D101" s="133"/>
      <c r="E101" s="133"/>
      <c r="F101" s="133"/>
      <c r="G101" s="133"/>
      <c r="H101" s="133"/>
      <c r="I101" s="133"/>
      <c r="J101" s="133"/>
      <c r="K101" s="132"/>
      <c r="L101" s="154">
        <f>SUM(O101,R101,U101,X101,AA101,AD101)</f>
        <v>36</v>
      </c>
      <c r="M101" s="133"/>
      <c r="N101" s="136"/>
      <c r="O101" s="135">
        <f>'[3]data(ソート不可）'!AG47</f>
        <v>3</v>
      </c>
      <c r="P101" s="133"/>
      <c r="Q101" s="132"/>
      <c r="R101" s="134">
        <f>'[3]data(ソート不可）'!AH47</f>
        <v>3</v>
      </c>
      <c r="S101" s="133"/>
      <c r="T101" s="136"/>
      <c r="U101" s="135">
        <f>'[3]data(ソート不可）'!AI47</f>
        <v>10</v>
      </c>
      <c r="V101" s="133"/>
      <c r="W101" s="132"/>
      <c r="X101" s="134">
        <f>'[3]data(ソート不可）'!AJ47</f>
        <v>6</v>
      </c>
      <c r="Y101" s="133"/>
      <c r="Z101" s="136"/>
      <c r="AA101" s="135">
        <f>'[3]data(ソート不可）'!AK47</f>
        <v>6</v>
      </c>
      <c r="AB101" s="133"/>
      <c r="AC101" s="132"/>
      <c r="AD101" s="134">
        <f>'[3]data(ソート不可）'!AL47</f>
        <v>8</v>
      </c>
      <c r="AE101" s="133"/>
      <c r="AF101" s="132"/>
    </row>
    <row r="102" spans="1:32" ht="21.4" customHeight="1" x14ac:dyDescent="0.2">
      <c r="A102" s="421">
        <v>50</v>
      </c>
      <c r="B102" s="420" t="s">
        <v>147</v>
      </c>
      <c r="C102" s="131">
        <f>SUM(D102:K102)</f>
        <v>36</v>
      </c>
      <c r="D102" s="128">
        <f>'[3]data(ソート不可）'!H47</f>
        <v>5</v>
      </c>
      <c r="E102" s="128">
        <f>'[3]data(ソート不可）'!I47</f>
        <v>4</v>
      </c>
      <c r="F102" s="128">
        <f>'[3]data(ソート不可）'!J47</f>
        <v>5</v>
      </c>
      <c r="G102" s="128">
        <f>'[3]data(ソート不可）'!K47</f>
        <v>6</v>
      </c>
      <c r="H102" s="128">
        <f>'[3]data(ソート不可）'!L47</f>
        <v>4</v>
      </c>
      <c r="I102" s="128">
        <f>'[3]data(ソート不可）'!M47</f>
        <v>5</v>
      </c>
      <c r="J102" s="128">
        <f>'[3]data(ソート不可）'!N47</f>
        <v>0</v>
      </c>
      <c r="K102" s="127">
        <f>'[3]data(ソート不可）'!O47</f>
        <v>7</v>
      </c>
      <c r="L102" s="340">
        <f>SUM(M102:N102)</f>
        <v>926</v>
      </c>
      <c r="M102" s="128">
        <f>SUM(P102,S102,V102,Y102,AB102,AE102)</f>
        <v>450</v>
      </c>
      <c r="N102" s="130">
        <f>SUM(Q102,T102,W102,Z102,AC102,AF102)</f>
        <v>476</v>
      </c>
      <c r="O102" s="129">
        <f>SUM(P102:Q102)</f>
        <v>160</v>
      </c>
      <c r="P102" s="128">
        <f>'[3]data(ソート不可）'!T47</f>
        <v>72</v>
      </c>
      <c r="Q102" s="127">
        <f>'[3]data(ソート不可）'!U47</f>
        <v>88</v>
      </c>
      <c r="R102" s="336">
        <f>SUM(S102:T102)</f>
        <v>135</v>
      </c>
      <c r="S102" s="128">
        <f>'[3]data(ソート不可）'!V47</f>
        <v>70</v>
      </c>
      <c r="T102" s="130">
        <f>'[3]data(ソート不可）'!W47</f>
        <v>65</v>
      </c>
      <c r="U102" s="129">
        <f>SUM(V102:W102)</f>
        <v>156</v>
      </c>
      <c r="V102" s="128">
        <f>'[3]data(ソート不可）'!X47</f>
        <v>77</v>
      </c>
      <c r="W102" s="127">
        <f>'[3]data(ソート不可）'!Y47</f>
        <v>79</v>
      </c>
      <c r="X102" s="336">
        <f>SUM(Y102:Z102)</f>
        <v>182</v>
      </c>
      <c r="Y102" s="128">
        <f>'[3]data(ソート不可）'!Z47</f>
        <v>93</v>
      </c>
      <c r="Z102" s="130">
        <f>'[3]data(ソート不可）'!AA47</f>
        <v>89</v>
      </c>
      <c r="AA102" s="129">
        <f>SUM(AB102:AC102)</f>
        <v>136</v>
      </c>
      <c r="AB102" s="128">
        <f>'[3]data(ソート不可）'!AB47</f>
        <v>69</v>
      </c>
      <c r="AC102" s="127">
        <f>'[3]data(ソート不可）'!AC47</f>
        <v>67</v>
      </c>
      <c r="AD102" s="336">
        <f>SUM(AE102:AF102)</f>
        <v>157</v>
      </c>
      <c r="AE102" s="128">
        <f>'[3]data(ソート不可）'!AD47</f>
        <v>69</v>
      </c>
      <c r="AF102" s="127">
        <f>'[3]data(ソート不可）'!AE47</f>
        <v>88</v>
      </c>
    </row>
    <row r="103" spans="1:32" ht="21.4" customHeight="1" x14ac:dyDescent="0.2">
      <c r="A103" s="338"/>
      <c r="B103" s="138"/>
      <c r="C103" s="137"/>
      <c r="D103" s="133"/>
      <c r="E103" s="133"/>
      <c r="F103" s="133"/>
      <c r="G103" s="133"/>
      <c r="H103" s="133"/>
      <c r="I103" s="133"/>
      <c r="J103" s="133"/>
      <c r="K103" s="132"/>
      <c r="L103" s="154">
        <f>SUM(O103,R103,U103,X103,AA103,AD103)</f>
        <v>9</v>
      </c>
      <c r="M103" s="133"/>
      <c r="N103" s="136"/>
      <c r="O103" s="135">
        <f>'[3]data(ソート不可）'!AG48</f>
        <v>1</v>
      </c>
      <c r="P103" s="133"/>
      <c r="Q103" s="132"/>
      <c r="R103" s="134">
        <f>'[3]data(ソート不可）'!AH48</f>
        <v>2</v>
      </c>
      <c r="S103" s="133"/>
      <c r="T103" s="136"/>
      <c r="U103" s="135">
        <f>'[3]data(ソート不可）'!AI48</f>
        <v>1</v>
      </c>
      <c r="V103" s="133"/>
      <c r="W103" s="132"/>
      <c r="X103" s="134">
        <f>'[3]data(ソート不可）'!AJ48</f>
        <v>1</v>
      </c>
      <c r="Y103" s="133"/>
      <c r="Z103" s="136"/>
      <c r="AA103" s="135">
        <f>'[3]data(ソート不可）'!AK48</f>
        <v>2</v>
      </c>
      <c r="AB103" s="133"/>
      <c r="AC103" s="132"/>
      <c r="AD103" s="134">
        <f>'[3]data(ソート不可）'!AL48</f>
        <v>2</v>
      </c>
      <c r="AE103" s="133"/>
      <c r="AF103" s="132"/>
    </row>
    <row r="104" spans="1:32" ht="21.4" customHeight="1" x14ac:dyDescent="0.2">
      <c r="A104" s="421">
        <v>51</v>
      </c>
      <c r="B104" s="420" t="s">
        <v>148</v>
      </c>
      <c r="C104" s="131">
        <f>SUM(D104:K104)</f>
        <v>12</v>
      </c>
      <c r="D104" s="128">
        <f>'[3]data(ソート不可）'!H48</f>
        <v>1</v>
      </c>
      <c r="E104" s="128">
        <f>'[3]data(ソート不可）'!I48</f>
        <v>2</v>
      </c>
      <c r="F104" s="128">
        <f>'[3]data(ソート不可）'!J48</f>
        <v>2</v>
      </c>
      <c r="G104" s="128">
        <f>'[3]data(ソート不可）'!K48</f>
        <v>2</v>
      </c>
      <c r="H104" s="128">
        <f>'[3]data(ソート不可）'!L48</f>
        <v>1</v>
      </c>
      <c r="I104" s="128">
        <f>'[3]data(ソート不可）'!M48</f>
        <v>2</v>
      </c>
      <c r="J104" s="128">
        <f>'[3]data(ソート不可）'!N48</f>
        <v>0</v>
      </c>
      <c r="K104" s="127">
        <f>'[3]data(ソート不可）'!O48</f>
        <v>2</v>
      </c>
      <c r="L104" s="340">
        <f>SUM(M104:N104)</f>
        <v>257</v>
      </c>
      <c r="M104" s="128">
        <f>SUM(P104,S104,V104,Y104,AB104,AE104)</f>
        <v>128</v>
      </c>
      <c r="N104" s="130">
        <f>SUM(Q104,T104,W104,Z104,AC104,AF104)</f>
        <v>129</v>
      </c>
      <c r="O104" s="129">
        <f>SUM(P104:Q104)</f>
        <v>32</v>
      </c>
      <c r="P104" s="128">
        <f>'[3]data(ソート不可）'!T48</f>
        <v>18</v>
      </c>
      <c r="Q104" s="127">
        <f>'[3]data(ソート不可）'!U48</f>
        <v>14</v>
      </c>
      <c r="R104" s="336">
        <f>SUM(S104:T104)</f>
        <v>46</v>
      </c>
      <c r="S104" s="128">
        <f>'[3]data(ソート不可）'!V48</f>
        <v>18</v>
      </c>
      <c r="T104" s="130">
        <f>'[3]data(ソート不可）'!W48</f>
        <v>28</v>
      </c>
      <c r="U104" s="129">
        <f>SUM(V104:W104)</f>
        <v>48</v>
      </c>
      <c r="V104" s="128">
        <f>'[3]data(ソート不可）'!X48</f>
        <v>21</v>
      </c>
      <c r="W104" s="127">
        <f>'[3]data(ソート不可）'!Y48</f>
        <v>27</v>
      </c>
      <c r="X104" s="336">
        <f>SUM(Y104:Z104)</f>
        <v>39</v>
      </c>
      <c r="Y104" s="128">
        <f>'[3]data(ソート不可）'!Z48</f>
        <v>22</v>
      </c>
      <c r="Z104" s="130">
        <f>'[3]data(ソート不可）'!AA48</f>
        <v>17</v>
      </c>
      <c r="AA104" s="129">
        <f>SUM(AB104:AC104)</f>
        <v>34</v>
      </c>
      <c r="AB104" s="128">
        <f>'[3]data(ソート不可）'!AB48</f>
        <v>19</v>
      </c>
      <c r="AC104" s="127">
        <f>'[3]data(ソート不可）'!AC48</f>
        <v>15</v>
      </c>
      <c r="AD104" s="336">
        <f>SUM(AE104:AF104)</f>
        <v>58</v>
      </c>
      <c r="AE104" s="128">
        <f>'[3]data(ソート不可）'!AD48</f>
        <v>30</v>
      </c>
      <c r="AF104" s="127">
        <f>'[3]data(ソート不可）'!AE48</f>
        <v>28</v>
      </c>
    </row>
    <row r="105" spans="1:32" ht="21.4" customHeight="1" x14ac:dyDescent="0.2">
      <c r="A105" s="338"/>
      <c r="B105" s="138"/>
      <c r="C105" s="137"/>
      <c r="D105" s="133"/>
      <c r="E105" s="133"/>
      <c r="F105" s="133"/>
      <c r="G105" s="133"/>
      <c r="H105" s="133"/>
      <c r="I105" s="133"/>
      <c r="J105" s="133"/>
      <c r="K105" s="132"/>
      <c r="L105" s="154">
        <f>SUM(O105,R105,U105,X105,AA105,AD105)</f>
        <v>21</v>
      </c>
      <c r="M105" s="133"/>
      <c r="N105" s="136"/>
      <c r="O105" s="135">
        <f>'[3]data(ソート不可）'!AG49</f>
        <v>0</v>
      </c>
      <c r="P105" s="133"/>
      <c r="Q105" s="132"/>
      <c r="R105" s="134">
        <f>'[3]data(ソート不可）'!AH49</f>
        <v>3</v>
      </c>
      <c r="S105" s="133"/>
      <c r="T105" s="136"/>
      <c r="U105" s="135">
        <f>'[3]data(ソート不可）'!AI49</f>
        <v>5</v>
      </c>
      <c r="V105" s="133"/>
      <c r="W105" s="132"/>
      <c r="X105" s="134">
        <f>'[3]data(ソート不可）'!AJ49</f>
        <v>6</v>
      </c>
      <c r="Y105" s="133"/>
      <c r="Z105" s="136"/>
      <c r="AA105" s="135">
        <f>'[3]data(ソート不可）'!AK49</f>
        <v>5</v>
      </c>
      <c r="AB105" s="133"/>
      <c r="AC105" s="132"/>
      <c r="AD105" s="134">
        <f>'[3]data(ソート不可）'!AL49</f>
        <v>2</v>
      </c>
      <c r="AE105" s="133"/>
      <c r="AF105" s="132"/>
    </row>
    <row r="106" spans="1:32" ht="21.4" customHeight="1" x14ac:dyDescent="0.2">
      <c r="A106" s="421">
        <v>52</v>
      </c>
      <c r="B106" s="420" t="s">
        <v>149</v>
      </c>
      <c r="C106" s="131">
        <f>SUM(D106:K106)</f>
        <v>30</v>
      </c>
      <c r="D106" s="128">
        <f>'[3]data(ソート不可）'!H49</f>
        <v>4</v>
      </c>
      <c r="E106" s="128">
        <f>'[3]data(ソート不可）'!I49</f>
        <v>4</v>
      </c>
      <c r="F106" s="128">
        <f>'[3]data(ソート不可）'!J49</f>
        <v>5</v>
      </c>
      <c r="G106" s="128">
        <f>'[3]data(ソート不可）'!K49</f>
        <v>5</v>
      </c>
      <c r="H106" s="128">
        <f>'[3]data(ソート不可）'!L49</f>
        <v>4</v>
      </c>
      <c r="I106" s="128">
        <f>'[3]data(ソート不可）'!M49</f>
        <v>4</v>
      </c>
      <c r="J106" s="128">
        <f>'[3]data(ソート不可）'!N49</f>
        <v>0</v>
      </c>
      <c r="K106" s="127">
        <f>'[3]data(ソート不可）'!O49</f>
        <v>4</v>
      </c>
      <c r="L106" s="340">
        <f>SUM(M106:N106)</f>
        <v>818</v>
      </c>
      <c r="M106" s="128">
        <f>SUM(P106,S106,V106,Y106,AB106,AE106)</f>
        <v>411</v>
      </c>
      <c r="N106" s="130">
        <f>SUM(Q106,T106,W106,Z106,AC106,AF106)</f>
        <v>407</v>
      </c>
      <c r="O106" s="129">
        <f>SUM(P106:Q106)</f>
        <v>130</v>
      </c>
      <c r="P106" s="128">
        <f>'[3]data(ソート不可）'!T49</f>
        <v>65</v>
      </c>
      <c r="Q106" s="127">
        <f>'[3]data(ソート不可）'!U49</f>
        <v>65</v>
      </c>
      <c r="R106" s="336">
        <f>SUM(S106:T106)</f>
        <v>129</v>
      </c>
      <c r="S106" s="128">
        <f>'[3]data(ソート不可）'!V49</f>
        <v>55</v>
      </c>
      <c r="T106" s="130">
        <f>'[3]data(ソート不可）'!W49</f>
        <v>74</v>
      </c>
      <c r="U106" s="129">
        <f>SUM(V106:W106)</f>
        <v>163</v>
      </c>
      <c r="V106" s="128">
        <f>'[3]data(ソート不可）'!X49</f>
        <v>82</v>
      </c>
      <c r="W106" s="127">
        <f>'[3]data(ソート不可）'!Y49</f>
        <v>81</v>
      </c>
      <c r="X106" s="336">
        <f>SUM(Y106:Z106)</f>
        <v>148</v>
      </c>
      <c r="Y106" s="128">
        <f>'[3]data(ソート不可）'!Z49</f>
        <v>77</v>
      </c>
      <c r="Z106" s="130">
        <f>'[3]data(ソート不可）'!AA49</f>
        <v>71</v>
      </c>
      <c r="AA106" s="129">
        <f>SUM(AB106:AC106)</f>
        <v>115</v>
      </c>
      <c r="AB106" s="128">
        <f>'[3]data(ソート不可）'!AB49</f>
        <v>63</v>
      </c>
      <c r="AC106" s="127">
        <f>'[3]data(ソート不可）'!AC49</f>
        <v>52</v>
      </c>
      <c r="AD106" s="336">
        <f>SUM(AE106:AF106)</f>
        <v>133</v>
      </c>
      <c r="AE106" s="128">
        <f>'[3]data(ソート不可）'!AD49</f>
        <v>69</v>
      </c>
      <c r="AF106" s="127">
        <f>'[3]data(ソート不可）'!AE49</f>
        <v>64</v>
      </c>
    </row>
    <row r="107" spans="1:32" ht="21.4" customHeight="1" x14ac:dyDescent="0.2">
      <c r="A107" s="338"/>
      <c r="B107" s="138"/>
      <c r="C107" s="137"/>
      <c r="D107" s="133"/>
      <c r="E107" s="133"/>
      <c r="F107" s="133"/>
      <c r="G107" s="133"/>
      <c r="H107" s="133"/>
      <c r="I107" s="133"/>
      <c r="J107" s="133"/>
      <c r="K107" s="132"/>
      <c r="L107" s="154">
        <f>SUM(O107,R107,U107,X107,AA107,AD107)</f>
        <v>24</v>
      </c>
      <c r="M107" s="133"/>
      <c r="N107" s="136"/>
      <c r="O107" s="135">
        <f>'[3]data(ソート不可）'!AG50</f>
        <v>4</v>
      </c>
      <c r="P107" s="133"/>
      <c r="Q107" s="132"/>
      <c r="R107" s="134">
        <f>'[3]data(ソート不可）'!AH50</f>
        <v>0</v>
      </c>
      <c r="S107" s="133"/>
      <c r="T107" s="136"/>
      <c r="U107" s="135">
        <f>'[3]data(ソート不可）'!AI50</f>
        <v>8</v>
      </c>
      <c r="V107" s="133"/>
      <c r="W107" s="132"/>
      <c r="X107" s="134">
        <f>'[3]data(ソート不可）'!AJ50</f>
        <v>5</v>
      </c>
      <c r="Y107" s="133"/>
      <c r="Z107" s="136"/>
      <c r="AA107" s="135">
        <f>'[3]data(ソート不可）'!AK50</f>
        <v>3</v>
      </c>
      <c r="AB107" s="133"/>
      <c r="AC107" s="132"/>
      <c r="AD107" s="134">
        <f>'[3]data(ソート不可）'!AL50</f>
        <v>4</v>
      </c>
      <c r="AE107" s="133"/>
      <c r="AF107" s="132"/>
    </row>
    <row r="108" spans="1:32" ht="21.4" customHeight="1" x14ac:dyDescent="0.2">
      <c r="A108" s="421">
        <v>53</v>
      </c>
      <c r="B108" s="420" t="s">
        <v>150</v>
      </c>
      <c r="C108" s="131">
        <f>SUM(D108:K108)</f>
        <v>24</v>
      </c>
      <c r="D108" s="128">
        <f>'[3]data(ソート不可）'!H50</f>
        <v>3</v>
      </c>
      <c r="E108" s="128">
        <f>'[3]data(ソート不可）'!I50</f>
        <v>4</v>
      </c>
      <c r="F108" s="128">
        <f>'[3]data(ソート不可）'!J50</f>
        <v>4</v>
      </c>
      <c r="G108" s="128">
        <f>'[3]data(ソート不可）'!K50</f>
        <v>3</v>
      </c>
      <c r="H108" s="128">
        <f>'[3]data(ソート不可）'!L50</f>
        <v>3</v>
      </c>
      <c r="I108" s="128">
        <f>'[3]data(ソート不可）'!M50</f>
        <v>3</v>
      </c>
      <c r="J108" s="128">
        <f>'[3]data(ソート不可）'!N50</f>
        <v>0</v>
      </c>
      <c r="K108" s="127">
        <f>'[3]data(ソート不可）'!O50</f>
        <v>4</v>
      </c>
      <c r="L108" s="340">
        <f>SUM(M108:N108)</f>
        <v>614</v>
      </c>
      <c r="M108" s="128">
        <f>SUM(P108,S108,V108,Y108,AB108,AE108)</f>
        <v>278</v>
      </c>
      <c r="N108" s="130">
        <f>SUM(Q108,T108,W108,Z108,AC108,AF108)</f>
        <v>336</v>
      </c>
      <c r="O108" s="129">
        <f>SUM(P108:Q108)</f>
        <v>99</v>
      </c>
      <c r="P108" s="128">
        <f>'[3]data(ソート不可）'!T50</f>
        <v>50</v>
      </c>
      <c r="Q108" s="127">
        <f>'[3]data(ソート不可）'!U50</f>
        <v>49</v>
      </c>
      <c r="R108" s="336">
        <f>SUM(S108:T108)</f>
        <v>112</v>
      </c>
      <c r="S108" s="128">
        <f>'[3]data(ソート不可）'!V50</f>
        <v>41</v>
      </c>
      <c r="T108" s="130">
        <f>'[3]data(ソート不可）'!W50</f>
        <v>71</v>
      </c>
      <c r="U108" s="129">
        <f>SUM(V108:W108)</f>
        <v>122</v>
      </c>
      <c r="V108" s="128">
        <f>'[3]data(ソート不可）'!X50</f>
        <v>58</v>
      </c>
      <c r="W108" s="127">
        <f>'[3]data(ソート不可）'!Y50</f>
        <v>64</v>
      </c>
      <c r="X108" s="336">
        <f>SUM(Y108:Z108)</f>
        <v>95</v>
      </c>
      <c r="Y108" s="128">
        <f>'[3]data(ソート不可）'!Z50</f>
        <v>47</v>
      </c>
      <c r="Z108" s="130">
        <f>'[3]data(ソート不可）'!AA50</f>
        <v>48</v>
      </c>
      <c r="AA108" s="129">
        <f>SUM(AB108:AC108)</f>
        <v>106</v>
      </c>
      <c r="AB108" s="128">
        <f>'[3]data(ソート不可）'!AB50</f>
        <v>48</v>
      </c>
      <c r="AC108" s="127">
        <f>'[3]data(ソート不可）'!AC50</f>
        <v>58</v>
      </c>
      <c r="AD108" s="336">
        <f>SUM(AE108:AF108)</f>
        <v>80</v>
      </c>
      <c r="AE108" s="128">
        <f>'[3]data(ソート不可）'!AD50</f>
        <v>34</v>
      </c>
      <c r="AF108" s="127">
        <f>'[3]data(ソート不可）'!AE50</f>
        <v>46</v>
      </c>
    </row>
    <row r="109" spans="1:32" ht="21.4" customHeight="1" x14ac:dyDescent="0.2">
      <c r="A109" s="337"/>
      <c r="B109" s="138"/>
      <c r="C109" s="137"/>
      <c r="D109" s="133"/>
      <c r="E109" s="133"/>
      <c r="F109" s="133"/>
      <c r="G109" s="133"/>
      <c r="H109" s="133"/>
      <c r="I109" s="133"/>
      <c r="J109" s="133"/>
      <c r="K109" s="132"/>
      <c r="L109" s="134">
        <f>SUM(O109,R109,U109,X109,AA109,AD109)</f>
        <v>44</v>
      </c>
      <c r="M109" s="133"/>
      <c r="N109" s="136"/>
      <c r="O109" s="135">
        <f>'[3]data(ソート不可）'!AG51</f>
        <v>3</v>
      </c>
      <c r="P109" s="133"/>
      <c r="Q109" s="132"/>
      <c r="R109" s="134">
        <f>'[3]data(ソート不可）'!AH51</f>
        <v>10</v>
      </c>
      <c r="S109" s="133"/>
      <c r="T109" s="136"/>
      <c r="U109" s="135">
        <f>'[3]data(ソート不可）'!AI51</f>
        <v>8</v>
      </c>
      <c r="V109" s="133"/>
      <c r="W109" s="132"/>
      <c r="X109" s="134">
        <f>'[3]data(ソート不可）'!AJ51</f>
        <v>10</v>
      </c>
      <c r="Y109" s="133"/>
      <c r="Z109" s="136"/>
      <c r="AA109" s="135">
        <f>'[3]data(ソート不可）'!AK51</f>
        <v>8</v>
      </c>
      <c r="AB109" s="133"/>
      <c r="AC109" s="132"/>
      <c r="AD109" s="134">
        <f>'[3]data(ソート不可）'!AL51</f>
        <v>5</v>
      </c>
      <c r="AE109" s="133"/>
      <c r="AF109" s="132"/>
    </row>
    <row r="110" spans="1:32" ht="21.4" customHeight="1" x14ac:dyDescent="0.2">
      <c r="A110" s="421">
        <v>55</v>
      </c>
      <c r="B110" s="420" t="s">
        <v>151</v>
      </c>
      <c r="C110" s="131">
        <f>SUM(D110:K110)</f>
        <v>28</v>
      </c>
      <c r="D110" s="128">
        <f>'[3]data(ソート不可）'!H51</f>
        <v>4</v>
      </c>
      <c r="E110" s="128">
        <f>'[3]data(ソート不可）'!I51</f>
        <v>4</v>
      </c>
      <c r="F110" s="128">
        <f>'[3]data(ソート不可）'!J51</f>
        <v>3</v>
      </c>
      <c r="G110" s="128">
        <f>'[3]data(ソート不可）'!K51</f>
        <v>3</v>
      </c>
      <c r="H110" s="128">
        <f>'[3]data(ソート不可）'!L51</f>
        <v>4</v>
      </c>
      <c r="I110" s="128">
        <f>'[3]data(ソート不可）'!M51</f>
        <v>4</v>
      </c>
      <c r="J110" s="128">
        <f>'[3]data(ソート不可）'!N51</f>
        <v>0</v>
      </c>
      <c r="K110" s="127">
        <f>'[3]data(ソート不可）'!O51</f>
        <v>6</v>
      </c>
      <c r="L110" s="336">
        <f>SUM(M110:N110)</f>
        <v>739</v>
      </c>
      <c r="M110" s="128">
        <f>SUM(P110,S110,V110,Y110,AB110,AE110)</f>
        <v>364</v>
      </c>
      <c r="N110" s="130">
        <f>SUM(Q110,T110,W110,Z110,AC110,AF110)</f>
        <v>375</v>
      </c>
      <c r="O110" s="129">
        <f>SUM(P110:Q110)</f>
        <v>124</v>
      </c>
      <c r="P110" s="128">
        <f>'[3]data(ソート不可）'!T51</f>
        <v>52</v>
      </c>
      <c r="Q110" s="127">
        <f>'[3]data(ソート不可）'!U51</f>
        <v>72</v>
      </c>
      <c r="R110" s="336">
        <f>SUM(S110:T110)</f>
        <v>133</v>
      </c>
      <c r="S110" s="128">
        <f>'[3]data(ソート不可）'!V51</f>
        <v>70</v>
      </c>
      <c r="T110" s="130">
        <f>'[3]data(ソート不可）'!W51</f>
        <v>63</v>
      </c>
      <c r="U110" s="129">
        <f>SUM(V110:W110)</f>
        <v>103</v>
      </c>
      <c r="V110" s="128">
        <f>'[3]data(ソート不可）'!X51</f>
        <v>44</v>
      </c>
      <c r="W110" s="127">
        <f>'[3]data(ソート不可）'!Y51</f>
        <v>59</v>
      </c>
      <c r="X110" s="336">
        <f>SUM(Y110:Z110)</f>
        <v>112</v>
      </c>
      <c r="Y110" s="128">
        <f>'[3]data(ソート不可）'!Z51</f>
        <v>52</v>
      </c>
      <c r="Z110" s="130">
        <f>'[3]data(ソート不可）'!AA51</f>
        <v>60</v>
      </c>
      <c r="AA110" s="129">
        <f>SUM(AB110:AC110)</f>
        <v>135</v>
      </c>
      <c r="AB110" s="128">
        <f>'[3]data(ソート不可）'!AB51</f>
        <v>69</v>
      </c>
      <c r="AC110" s="127">
        <f>'[3]data(ソート不可）'!AC51</f>
        <v>66</v>
      </c>
      <c r="AD110" s="336">
        <f>SUM(AE110:AF110)</f>
        <v>132</v>
      </c>
      <c r="AE110" s="128">
        <f>'[3]data(ソート不可）'!AD51</f>
        <v>77</v>
      </c>
      <c r="AF110" s="127">
        <f>'[3]data(ソート不可）'!AE51</f>
        <v>55</v>
      </c>
    </row>
    <row r="111" spans="1:32" ht="18.75" customHeight="1" x14ac:dyDescent="0.15">
      <c r="A111" s="991" t="s">
        <v>125</v>
      </c>
      <c r="B111" s="991"/>
      <c r="C111" s="991"/>
      <c r="D111" s="991"/>
      <c r="E111" s="991"/>
      <c r="F111" s="991"/>
      <c r="G111" s="991"/>
      <c r="H111" s="991"/>
      <c r="I111" s="991"/>
      <c r="J111" s="991"/>
      <c r="K111" s="991"/>
      <c r="L111" s="991"/>
      <c r="M111" s="991"/>
      <c r="N111" s="991"/>
    </row>
    <row r="112" spans="1:32" s="568" customFormat="1" ht="24" customHeight="1" x14ac:dyDescent="0.15">
      <c r="A112" s="565" t="s">
        <v>631</v>
      </c>
      <c r="C112" s="565"/>
      <c r="D112" s="565"/>
      <c r="E112" s="565"/>
      <c r="F112" s="565"/>
      <c r="G112" s="565"/>
      <c r="H112" s="565"/>
      <c r="I112" s="565"/>
      <c r="J112" s="565"/>
      <c r="K112" s="565"/>
      <c r="L112" s="565"/>
      <c r="M112" s="565"/>
      <c r="N112" s="566"/>
      <c r="O112" s="566"/>
      <c r="P112" s="566"/>
      <c r="Q112" s="566"/>
      <c r="R112" s="566"/>
      <c r="S112" s="566"/>
      <c r="T112" s="566"/>
      <c r="U112" s="566"/>
      <c r="V112" s="566"/>
      <c r="W112" s="566"/>
      <c r="X112" s="566"/>
      <c r="Y112" s="567"/>
      <c r="Z112" s="567"/>
      <c r="AA112" s="567"/>
      <c r="AB112" s="567"/>
      <c r="AC112" s="567"/>
      <c r="AD112" s="567"/>
      <c r="AE112" s="567"/>
      <c r="AF112" s="163" t="s">
        <v>831</v>
      </c>
    </row>
    <row r="113" spans="1:32" ht="17.25" customHeight="1" x14ac:dyDescent="0.15">
      <c r="A113" s="992" t="s">
        <v>78</v>
      </c>
      <c r="B113" s="993" t="s">
        <v>79</v>
      </c>
      <c r="C113" s="1000" t="s">
        <v>80</v>
      </c>
      <c r="D113" s="1000"/>
      <c r="E113" s="1000"/>
      <c r="F113" s="1000"/>
      <c r="G113" s="1000"/>
      <c r="H113" s="1000"/>
      <c r="I113" s="1000"/>
      <c r="J113" s="1000"/>
      <c r="K113" s="1000"/>
      <c r="L113" s="999" t="s">
        <v>81</v>
      </c>
      <c r="M113" s="1000"/>
      <c r="N113" s="1000"/>
      <c r="O113" s="1000"/>
      <c r="P113" s="1000"/>
      <c r="Q113" s="1000"/>
      <c r="R113" s="1000"/>
      <c r="S113" s="1000"/>
      <c r="T113" s="1000"/>
      <c r="U113" s="1000"/>
      <c r="V113" s="1000"/>
      <c r="W113" s="1000"/>
      <c r="X113" s="1000"/>
      <c r="Y113" s="1000"/>
      <c r="Z113" s="1000"/>
      <c r="AA113" s="1000"/>
      <c r="AB113" s="1000"/>
      <c r="AC113" s="1000"/>
      <c r="AD113" s="1000"/>
      <c r="AE113" s="1000"/>
      <c r="AF113" s="1000"/>
    </row>
    <row r="114" spans="1:32" ht="17.25" customHeight="1" x14ac:dyDescent="0.15">
      <c r="A114" s="992"/>
      <c r="B114" s="994"/>
      <c r="C114" s="1001" t="s">
        <v>82</v>
      </c>
      <c r="D114" s="997" t="s">
        <v>83</v>
      </c>
      <c r="E114" s="997"/>
      <c r="F114" s="997"/>
      <c r="G114" s="997"/>
      <c r="H114" s="997"/>
      <c r="I114" s="997"/>
      <c r="J114" s="1003" t="s">
        <v>84</v>
      </c>
      <c r="K114" s="1004" t="s">
        <v>85</v>
      </c>
      <c r="L114" s="1009" t="s">
        <v>86</v>
      </c>
      <c r="M114" s="992"/>
      <c r="N114" s="1010"/>
      <c r="O114" s="1000" t="s">
        <v>87</v>
      </c>
      <c r="P114" s="1000"/>
      <c r="Q114" s="1000"/>
      <c r="R114" s="999" t="s">
        <v>88</v>
      </c>
      <c r="S114" s="1000"/>
      <c r="T114" s="1011"/>
      <c r="U114" s="1000" t="s">
        <v>89</v>
      </c>
      <c r="V114" s="1000"/>
      <c r="W114" s="1000"/>
      <c r="X114" s="999" t="s">
        <v>90</v>
      </c>
      <c r="Y114" s="1000"/>
      <c r="Z114" s="1011"/>
      <c r="AA114" s="1000" t="s">
        <v>91</v>
      </c>
      <c r="AB114" s="1000"/>
      <c r="AC114" s="1000"/>
      <c r="AD114" s="999" t="s">
        <v>92</v>
      </c>
      <c r="AE114" s="1000"/>
      <c r="AF114" s="1000"/>
    </row>
    <row r="115" spans="1:32" ht="46.5" customHeight="1" x14ac:dyDescent="0.15">
      <c r="A115" s="992"/>
      <c r="B115" s="995"/>
      <c r="C115" s="1002"/>
      <c r="D115" s="148" t="s">
        <v>93</v>
      </c>
      <c r="E115" s="148" t="s">
        <v>94</v>
      </c>
      <c r="F115" s="148" t="s">
        <v>95</v>
      </c>
      <c r="G115" s="148" t="s">
        <v>96</v>
      </c>
      <c r="H115" s="148" t="s">
        <v>97</v>
      </c>
      <c r="I115" s="148" t="s">
        <v>98</v>
      </c>
      <c r="J115" s="1003"/>
      <c r="K115" s="1004"/>
      <c r="L115" s="449" t="s">
        <v>99</v>
      </c>
      <c r="M115" s="446" t="s">
        <v>100</v>
      </c>
      <c r="N115" s="447" t="s">
        <v>101</v>
      </c>
      <c r="O115" s="334" t="s">
        <v>99</v>
      </c>
      <c r="P115" s="446" t="s">
        <v>100</v>
      </c>
      <c r="Q115" s="448" t="s">
        <v>101</v>
      </c>
      <c r="R115" s="449" t="s">
        <v>99</v>
      </c>
      <c r="S115" s="446" t="s">
        <v>100</v>
      </c>
      <c r="T115" s="447" t="s">
        <v>101</v>
      </c>
      <c r="U115" s="334" t="s">
        <v>99</v>
      </c>
      <c r="V115" s="446" t="s">
        <v>100</v>
      </c>
      <c r="W115" s="448" t="s">
        <v>101</v>
      </c>
      <c r="X115" s="449" t="s">
        <v>99</v>
      </c>
      <c r="Y115" s="446" t="s">
        <v>100</v>
      </c>
      <c r="Z115" s="447" t="s">
        <v>101</v>
      </c>
      <c r="AA115" s="334" t="s">
        <v>99</v>
      </c>
      <c r="AB115" s="446" t="s">
        <v>100</v>
      </c>
      <c r="AC115" s="448" t="s">
        <v>101</v>
      </c>
      <c r="AD115" s="449" t="s">
        <v>99</v>
      </c>
      <c r="AE115" s="446" t="s">
        <v>100</v>
      </c>
      <c r="AF115" s="448" t="s">
        <v>101</v>
      </c>
    </row>
    <row r="116" spans="1:32" ht="21.4" customHeight="1" x14ac:dyDescent="0.2">
      <c r="A116" s="338"/>
      <c r="B116" s="138"/>
      <c r="C116" s="137"/>
      <c r="D116" s="133"/>
      <c r="E116" s="133"/>
      <c r="F116" s="133"/>
      <c r="G116" s="133"/>
      <c r="H116" s="133"/>
      <c r="I116" s="133"/>
      <c r="J116" s="133"/>
      <c r="K116" s="132"/>
      <c r="L116" s="134">
        <f>SUM(O116,R116,U116,X116,AA116,AD116)</f>
        <v>32</v>
      </c>
      <c r="M116" s="133"/>
      <c r="N116" s="136"/>
      <c r="O116" s="135">
        <f>'[3]data(ソート不可）'!AG53</f>
        <v>8</v>
      </c>
      <c r="P116" s="133"/>
      <c r="Q116" s="132"/>
      <c r="R116" s="134">
        <f>'[3]data(ソート不可）'!AH53</f>
        <v>3</v>
      </c>
      <c r="S116" s="133"/>
      <c r="T116" s="136"/>
      <c r="U116" s="135">
        <f>'[3]data(ソート不可）'!AI53</f>
        <v>5</v>
      </c>
      <c r="V116" s="133"/>
      <c r="W116" s="132"/>
      <c r="X116" s="134">
        <f>'[3]data(ソート不可）'!AJ53</f>
        <v>8</v>
      </c>
      <c r="Y116" s="133"/>
      <c r="Z116" s="136"/>
      <c r="AA116" s="135">
        <f>'[3]data(ソート不可）'!AK53</f>
        <v>5</v>
      </c>
      <c r="AB116" s="133"/>
      <c r="AC116" s="132"/>
      <c r="AD116" s="134">
        <f>'[3]data(ソート不可）'!AL53</f>
        <v>3</v>
      </c>
      <c r="AE116" s="133"/>
      <c r="AF116" s="132"/>
    </row>
    <row r="117" spans="1:32" ht="21.4" customHeight="1" x14ac:dyDescent="0.2">
      <c r="A117" s="421">
        <v>56</v>
      </c>
      <c r="B117" s="420" t="s">
        <v>152</v>
      </c>
      <c r="C117" s="131">
        <f>SUM(D117:K117)</f>
        <v>27</v>
      </c>
      <c r="D117" s="128">
        <f>'[3]data(ソート不可）'!H53</f>
        <v>4</v>
      </c>
      <c r="E117" s="128">
        <f>'[3]data(ソート不可）'!I53</f>
        <v>4</v>
      </c>
      <c r="F117" s="128">
        <f>'[3]data(ソート不可）'!J53</f>
        <v>4</v>
      </c>
      <c r="G117" s="128">
        <f>'[3]data(ソート不可）'!K53</f>
        <v>3</v>
      </c>
      <c r="H117" s="128">
        <f>'[3]data(ソート不可）'!L53</f>
        <v>3</v>
      </c>
      <c r="I117" s="128">
        <f>'[3]data(ソート不可）'!M53</f>
        <v>4</v>
      </c>
      <c r="J117" s="128">
        <f>'[3]data(ソート不可）'!N53</f>
        <v>0</v>
      </c>
      <c r="K117" s="127">
        <f>'[3]data(ソート不可）'!O53</f>
        <v>5</v>
      </c>
      <c r="L117" s="336">
        <f>SUM(M117:N117)</f>
        <v>706</v>
      </c>
      <c r="M117" s="128">
        <f>SUM(P117,S117,V117,Y117,AB117,AE117)</f>
        <v>370</v>
      </c>
      <c r="N117" s="130">
        <f>SUM(Q117,T117,W117,Z117,AC117,AF117)</f>
        <v>336</v>
      </c>
      <c r="O117" s="129">
        <f>SUM(P117:Q117)</f>
        <v>138</v>
      </c>
      <c r="P117" s="128">
        <f>'[3]data(ソート不可）'!T53</f>
        <v>74</v>
      </c>
      <c r="Q117" s="127">
        <f>'[3]data(ソート不可）'!U53</f>
        <v>64</v>
      </c>
      <c r="R117" s="336">
        <f>SUM(S117:T117)</f>
        <v>120</v>
      </c>
      <c r="S117" s="128">
        <f>'[3]data(ソート不可）'!V53</f>
        <v>66</v>
      </c>
      <c r="T117" s="130">
        <f>'[3]data(ソート不可）'!W53</f>
        <v>54</v>
      </c>
      <c r="U117" s="129">
        <f>SUM(V117:W117)</f>
        <v>126</v>
      </c>
      <c r="V117" s="128">
        <f>'[3]data(ソート不可）'!X53</f>
        <v>65</v>
      </c>
      <c r="W117" s="127">
        <f>'[3]data(ソート不可）'!Y53</f>
        <v>61</v>
      </c>
      <c r="X117" s="336">
        <f>SUM(Y117:Z117)</f>
        <v>112</v>
      </c>
      <c r="Y117" s="128">
        <f>'[3]data(ソート不可）'!Z53</f>
        <v>66</v>
      </c>
      <c r="Z117" s="130">
        <f>'[3]data(ソート不可）'!AA53</f>
        <v>46</v>
      </c>
      <c r="AA117" s="129">
        <f>SUM(AB117:AC117)</f>
        <v>98</v>
      </c>
      <c r="AB117" s="128">
        <f>'[3]data(ソート不可）'!AB53</f>
        <v>52</v>
      </c>
      <c r="AC117" s="127">
        <f>'[3]data(ソート不可）'!AC53</f>
        <v>46</v>
      </c>
      <c r="AD117" s="336">
        <f>SUM(AE117:AF117)</f>
        <v>112</v>
      </c>
      <c r="AE117" s="128">
        <f>'[3]data(ソート不可）'!AD53</f>
        <v>47</v>
      </c>
      <c r="AF117" s="127">
        <f>'[3]data(ソート不可）'!AE53</f>
        <v>65</v>
      </c>
    </row>
    <row r="118" spans="1:32" ht="21.4" customHeight="1" x14ac:dyDescent="0.2">
      <c r="A118" s="338"/>
      <c r="B118" s="138"/>
      <c r="C118" s="137"/>
      <c r="D118" s="133"/>
      <c r="E118" s="133"/>
      <c r="F118" s="133"/>
      <c r="G118" s="133"/>
      <c r="H118" s="133"/>
      <c r="I118" s="133"/>
      <c r="J118" s="133"/>
      <c r="K118" s="132"/>
      <c r="L118" s="134">
        <f>SUM(O118,R118,U118,X118,AA118,AD118)</f>
        <v>40</v>
      </c>
      <c r="M118" s="133"/>
      <c r="N118" s="136"/>
      <c r="O118" s="135">
        <f>'[3]data(ソート不可）'!AG54</f>
        <v>4</v>
      </c>
      <c r="P118" s="133"/>
      <c r="Q118" s="132"/>
      <c r="R118" s="134">
        <f>'[3]data(ソート不可）'!AH54</f>
        <v>7</v>
      </c>
      <c r="S118" s="133"/>
      <c r="T118" s="136"/>
      <c r="U118" s="135">
        <f>'[3]data(ソート不可）'!AI54</f>
        <v>10</v>
      </c>
      <c r="V118" s="133"/>
      <c r="W118" s="132"/>
      <c r="X118" s="134">
        <f>'[3]data(ソート不可）'!AJ54</f>
        <v>10</v>
      </c>
      <c r="Y118" s="133"/>
      <c r="Z118" s="136"/>
      <c r="AA118" s="135">
        <f>'[3]data(ソート不可）'!AK54</f>
        <v>5</v>
      </c>
      <c r="AB118" s="133"/>
      <c r="AC118" s="132"/>
      <c r="AD118" s="134">
        <f>'[3]data(ソート不可）'!AL54</f>
        <v>4</v>
      </c>
      <c r="AE118" s="133"/>
      <c r="AF118" s="132"/>
    </row>
    <row r="119" spans="1:32" ht="21.4" customHeight="1" x14ac:dyDescent="0.2">
      <c r="A119" s="421">
        <v>57</v>
      </c>
      <c r="B119" s="420" t="s">
        <v>153</v>
      </c>
      <c r="C119" s="131">
        <f>SUM(D119:K119)</f>
        <v>36</v>
      </c>
      <c r="D119" s="128">
        <f>'[3]data(ソート不可）'!H54</f>
        <v>5</v>
      </c>
      <c r="E119" s="128">
        <f>'[3]data(ソート不可）'!I54</f>
        <v>5</v>
      </c>
      <c r="F119" s="128">
        <f>'[3]data(ソート不可）'!J54</f>
        <v>5</v>
      </c>
      <c r="G119" s="128">
        <f>'[3]data(ソート不可）'!K54</f>
        <v>4</v>
      </c>
      <c r="H119" s="128">
        <f>'[3]data(ソート不可）'!L54</f>
        <v>5</v>
      </c>
      <c r="I119" s="128">
        <f>'[3]data(ソート不可）'!M54</f>
        <v>5</v>
      </c>
      <c r="J119" s="128">
        <f>'[3]data(ソート不可）'!N54</f>
        <v>0</v>
      </c>
      <c r="K119" s="127">
        <f>'[3]data(ソート不可）'!O54</f>
        <v>7</v>
      </c>
      <c r="L119" s="339">
        <f>SUM(M119:N119)</f>
        <v>962</v>
      </c>
      <c r="M119" s="128">
        <f>SUM(P119,S119,V119,Y119,AB119,AE119)</f>
        <v>506</v>
      </c>
      <c r="N119" s="130">
        <f>SUM(Q119,T119,W119,Z119,AC119,AF119)</f>
        <v>456</v>
      </c>
      <c r="O119" s="129">
        <f>SUM(P119:Q119)</f>
        <v>159</v>
      </c>
      <c r="P119" s="128">
        <f>'[3]data(ソート不可）'!T54</f>
        <v>91</v>
      </c>
      <c r="Q119" s="127">
        <f>'[3]data(ソート不可）'!U54</f>
        <v>68</v>
      </c>
      <c r="R119" s="336">
        <f>SUM(S119:T119)</f>
        <v>177</v>
      </c>
      <c r="S119" s="128">
        <f>'[3]data(ソート不可）'!V54</f>
        <v>99</v>
      </c>
      <c r="T119" s="130">
        <f>'[3]data(ソート不可）'!W54</f>
        <v>78</v>
      </c>
      <c r="U119" s="129">
        <f>SUM(V119:W119)</f>
        <v>161</v>
      </c>
      <c r="V119" s="128">
        <f>'[3]data(ソート不可）'!X54</f>
        <v>86</v>
      </c>
      <c r="W119" s="127">
        <f>'[3]data(ソート不可）'!Y54</f>
        <v>75</v>
      </c>
      <c r="X119" s="336">
        <f>SUM(Y119:Z119)</f>
        <v>148</v>
      </c>
      <c r="Y119" s="128">
        <f>'[3]data(ソート不可）'!Z54</f>
        <v>68</v>
      </c>
      <c r="Z119" s="130">
        <f>'[3]data(ソート不可）'!AA54</f>
        <v>80</v>
      </c>
      <c r="AA119" s="129">
        <f>SUM(AB119:AC119)</f>
        <v>156</v>
      </c>
      <c r="AB119" s="128">
        <f>'[3]data(ソート不可）'!AB54</f>
        <v>80</v>
      </c>
      <c r="AC119" s="127">
        <f>'[3]data(ソート不可）'!AC54</f>
        <v>76</v>
      </c>
      <c r="AD119" s="336">
        <f>SUM(AE119:AF119)</f>
        <v>161</v>
      </c>
      <c r="AE119" s="128">
        <f>'[3]data(ソート不可）'!AD54</f>
        <v>82</v>
      </c>
      <c r="AF119" s="127">
        <f>'[3]data(ソート不可）'!AE54</f>
        <v>79</v>
      </c>
    </row>
    <row r="120" spans="1:32" ht="21.4" customHeight="1" x14ac:dyDescent="0.2">
      <c r="A120" s="338"/>
      <c r="B120" s="138"/>
      <c r="C120" s="137"/>
      <c r="D120" s="133"/>
      <c r="E120" s="133"/>
      <c r="F120" s="133"/>
      <c r="G120" s="133"/>
      <c r="H120" s="133"/>
      <c r="I120" s="133"/>
      <c r="J120" s="133"/>
      <c r="K120" s="132"/>
      <c r="L120" s="134">
        <f>SUM(O120,R120,U120,X120,AA120,AD120)</f>
        <v>10</v>
      </c>
      <c r="M120" s="133"/>
      <c r="N120" s="136"/>
      <c r="O120" s="135">
        <f>'[3]data(ソート不可）'!AG55</f>
        <v>0</v>
      </c>
      <c r="P120" s="133"/>
      <c r="Q120" s="132"/>
      <c r="R120" s="134">
        <f>'[3]data(ソート不可）'!AH55</f>
        <v>5</v>
      </c>
      <c r="S120" s="133"/>
      <c r="T120" s="136"/>
      <c r="U120" s="135">
        <f>'[3]data(ソート不可）'!AI55</f>
        <v>0</v>
      </c>
      <c r="V120" s="133"/>
      <c r="W120" s="132"/>
      <c r="X120" s="134">
        <f>'[3]data(ソート不可）'!AJ55</f>
        <v>2</v>
      </c>
      <c r="Y120" s="133"/>
      <c r="Z120" s="136"/>
      <c r="AA120" s="135">
        <f>'[3]data(ソート不可）'!AK55</f>
        <v>0</v>
      </c>
      <c r="AB120" s="133"/>
      <c r="AC120" s="132"/>
      <c r="AD120" s="134">
        <f>'[3]data(ソート不可）'!AL55</f>
        <v>3</v>
      </c>
      <c r="AE120" s="133"/>
      <c r="AF120" s="132"/>
    </row>
    <row r="121" spans="1:32" ht="21.4" customHeight="1" x14ac:dyDescent="0.2">
      <c r="A121" s="421">
        <v>58</v>
      </c>
      <c r="B121" s="420" t="s">
        <v>154</v>
      </c>
      <c r="C121" s="131">
        <f>SUM(D121:K121)</f>
        <v>23</v>
      </c>
      <c r="D121" s="128">
        <f>'[3]data(ソート不可）'!H55</f>
        <v>3</v>
      </c>
      <c r="E121" s="128">
        <f>'[3]data(ソート不可）'!I55</f>
        <v>4</v>
      </c>
      <c r="F121" s="128">
        <f>'[3]data(ソート不可）'!J55</f>
        <v>3</v>
      </c>
      <c r="G121" s="128">
        <f>'[3]data(ソート不可）'!K55</f>
        <v>4</v>
      </c>
      <c r="H121" s="128">
        <f>'[3]data(ソート不可）'!L55</f>
        <v>4</v>
      </c>
      <c r="I121" s="128">
        <f>'[3]data(ソート不可）'!M55</f>
        <v>3</v>
      </c>
      <c r="J121" s="128">
        <f>'[3]data(ソート不可）'!N55</f>
        <v>0</v>
      </c>
      <c r="K121" s="127">
        <f>'[3]data(ソート不可）'!O55</f>
        <v>2</v>
      </c>
      <c r="L121" s="336">
        <f>SUM(M121:N121)</f>
        <v>637</v>
      </c>
      <c r="M121" s="128">
        <f>SUM(P121,S121,V121,Y121,AB121,AE121)</f>
        <v>342</v>
      </c>
      <c r="N121" s="130">
        <f>SUM(Q121,T121,W121,Z121,AC121,AF121)</f>
        <v>295</v>
      </c>
      <c r="O121" s="129">
        <f>SUM(P121:Q121)</f>
        <v>99</v>
      </c>
      <c r="P121" s="128">
        <f>'[3]data(ソート不可）'!T55</f>
        <v>43</v>
      </c>
      <c r="Q121" s="127">
        <f>'[3]data(ソート不可）'!U55</f>
        <v>56</v>
      </c>
      <c r="R121" s="336">
        <f>SUM(S121:T121)</f>
        <v>113</v>
      </c>
      <c r="S121" s="128">
        <f>'[3]data(ソート不可）'!V55</f>
        <v>57</v>
      </c>
      <c r="T121" s="130">
        <f>'[3]data(ソート不可）'!W55</f>
        <v>56</v>
      </c>
      <c r="U121" s="129">
        <f>SUM(V121:W121)</f>
        <v>101</v>
      </c>
      <c r="V121" s="128">
        <f>'[3]data(ソート不可）'!X55</f>
        <v>55</v>
      </c>
      <c r="W121" s="127">
        <f>'[3]data(ソート不可）'!Y55</f>
        <v>46</v>
      </c>
      <c r="X121" s="336">
        <f>SUM(Y121:Z121)</f>
        <v>112</v>
      </c>
      <c r="Y121" s="128">
        <f>'[3]data(ソート不可）'!Z55</f>
        <v>69</v>
      </c>
      <c r="Z121" s="130">
        <f>'[3]data(ソート不可）'!AA55</f>
        <v>43</v>
      </c>
      <c r="AA121" s="129">
        <f>SUM(AB121:AC121)</f>
        <v>107</v>
      </c>
      <c r="AB121" s="128">
        <f>'[3]data(ソート不可）'!AB55</f>
        <v>57</v>
      </c>
      <c r="AC121" s="127">
        <f>'[3]data(ソート不可）'!AC55</f>
        <v>50</v>
      </c>
      <c r="AD121" s="336">
        <f>SUM(AE121:AF121)</f>
        <v>105</v>
      </c>
      <c r="AE121" s="128">
        <f>'[3]data(ソート不可）'!AD55</f>
        <v>61</v>
      </c>
      <c r="AF121" s="127">
        <f>'[3]data(ソート不可）'!AE55</f>
        <v>44</v>
      </c>
    </row>
    <row r="122" spans="1:32" ht="21.4" customHeight="1" x14ac:dyDescent="0.2">
      <c r="A122" s="338"/>
      <c r="B122" s="138"/>
      <c r="C122" s="137"/>
      <c r="D122" s="133"/>
      <c r="E122" s="133"/>
      <c r="F122" s="133"/>
      <c r="G122" s="133"/>
      <c r="H122" s="133"/>
      <c r="I122" s="133"/>
      <c r="J122" s="133"/>
      <c r="K122" s="132"/>
      <c r="L122" s="134">
        <f>SUM(O122,R122,U122,X122,AA122,AD122)</f>
        <v>39</v>
      </c>
      <c r="M122" s="133"/>
      <c r="N122" s="136"/>
      <c r="O122" s="135">
        <f>'[3]data(ソート不可）'!AG56</f>
        <v>10</v>
      </c>
      <c r="P122" s="133"/>
      <c r="Q122" s="132"/>
      <c r="R122" s="134">
        <f>'[3]data(ソート不可）'!AH56</f>
        <v>8</v>
      </c>
      <c r="S122" s="133"/>
      <c r="T122" s="136"/>
      <c r="U122" s="135">
        <f>'[3]data(ソート不可）'!AI56</f>
        <v>4</v>
      </c>
      <c r="V122" s="133"/>
      <c r="W122" s="132"/>
      <c r="X122" s="134">
        <f>'[3]data(ソート不可）'!AJ56</f>
        <v>7</v>
      </c>
      <c r="Y122" s="133"/>
      <c r="Z122" s="136"/>
      <c r="AA122" s="135">
        <f>'[3]data(ソート不可）'!AK56</f>
        <v>6</v>
      </c>
      <c r="AB122" s="133"/>
      <c r="AC122" s="132"/>
      <c r="AD122" s="134">
        <f>'[3]data(ソート不可）'!AL56</f>
        <v>4</v>
      </c>
      <c r="AE122" s="133"/>
      <c r="AF122" s="132"/>
    </row>
    <row r="123" spans="1:32" ht="21.4" customHeight="1" x14ac:dyDescent="0.2">
      <c r="A123" s="421">
        <v>59</v>
      </c>
      <c r="B123" s="420" t="s">
        <v>155</v>
      </c>
      <c r="C123" s="131">
        <f>SUM(D123:K123)</f>
        <v>33</v>
      </c>
      <c r="D123" s="128">
        <f>'[3]data(ソート不可）'!H56</f>
        <v>5</v>
      </c>
      <c r="E123" s="128">
        <f>'[3]data(ソート不可）'!I56</f>
        <v>4</v>
      </c>
      <c r="F123" s="128">
        <f>'[3]data(ソート不可）'!J56</f>
        <v>5</v>
      </c>
      <c r="G123" s="128">
        <f>'[3]data(ソート不可）'!K56</f>
        <v>4</v>
      </c>
      <c r="H123" s="128">
        <f>'[3]data(ソート不可）'!L56</f>
        <v>5</v>
      </c>
      <c r="I123" s="128">
        <f>'[3]data(ソート不可）'!M56</f>
        <v>5</v>
      </c>
      <c r="J123" s="128">
        <f>'[3]data(ソート不可）'!N56</f>
        <v>0</v>
      </c>
      <c r="K123" s="127">
        <f>'[3]data(ソート不可）'!O56</f>
        <v>5</v>
      </c>
      <c r="L123" s="336">
        <f>SUM(M123:N123)</f>
        <v>915</v>
      </c>
      <c r="M123" s="128">
        <f>SUM(P123,S123,V123,Y123,AB123,AE123)</f>
        <v>453</v>
      </c>
      <c r="N123" s="130">
        <f>SUM(Q123,T123,W123,Z123,AC123,AF123)</f>
        <v>462</v>
      </c>
      <c r="O123" s="129">
        <f>SUM(P123:Q123)</f>
        <v>167</v>
      </c>
      <c r="P123" s="128">
        <f>'[3]data(ソート不可）'!T56</f>
        <v>92</v>
      </c>
      <c r="Q123" s="127">
        <f>'[3]data(ソート不可）'!U56</f>
        <v>75</v>
      </c>
      <c r="R123" s="336">
        <f>SUM(S123:T123)</f>
        <v>140</v>
      </c>
      <c r="S123" s="128">
        <f>'[3]data(ソート不可）'!V56</f>
        <v>66</v>
      </c>
      <c r="T123" s="130">
        <f>'[3]data(ソート不可）'!W56</f>
        <v>74</v>
      </c>
      <c r="U123" s="129">
        <f>SUM(V123:W123)</f>
        <v>156</v>
      </c>
      <c r="V123" s="128">
        <f>'[3]data(ソート不可）'!X56</f>
        <v>75</v>
      </c>
      <c r="W123" s="127">
        <f>'[3]data(ソート不可）'!Y56</f>
        <v>81</v>
      </c>
      <c r="X123" s="336">
        <f>SUM(Y123:Z123)</f>
        <v>123</v>
      </c>
      <c r="Y123" s="128">
        <f>'[3]data(ソート不可）'!Z56</f>
        <v>55</v>
      </c>
      <c r="Z123" s="130">
        <f>'[3]data(ソート不可）'!AA56</f>
        <v>68</v>
      </c>
      <c r="AA123" s="129">
        <f>SUM(AB123:AC123)</f>
        <v>156</v>
      </c>
      <c r="AB123" s="128">
        <f>'[3]data(ソート不可）'!AB56</f>
        <v>79</v>
      </c>
      <c r="AC123" s="127">
        <f>'[3]data(ソート不可）'!AC56</f>
        <v>77</v>
      </c>
      <c r="AD123" s="336">
        <f>SUM(AE123:AF123)</f>
        <v>173</v>
      </c>
      <c r="AE123" s="128">
        <f>'[3]data(ソート不可）'!AD56</f>
        <v>86</v>
      </c>
      <c r="AF123" s="127">
        <f>'[3]data(ソート不可）'!AE56</f>
        <v>87</v>
      </c>
    </row>
    <row r="124" spans="1:32" ht="21.4" customHeight="1" x14ac:dyDescent="0.2">
      <c r="A124" s="338"/>
      <c r="B124" s="138"/>
      <c r="C124" s="137"/>
      <c r="D124" s="133"/>
      <c r="E124" s="133"/>
      <c r="F124" s="133"/>
      <c r="G124" s="133"/>
      <c r="H124" s="133"/>
      <c r="I124" s="133"/>
      <c r="J124" s="133"/>
      <c r="K124" s="132"/>
      <c r="L124" s="134">
        <f>SUM(O124,R124,U124,X124,AA124,AD124)</f>
        <v>19</v>
      </c>
      <c r="M124" s="133"/>
      <c r="N124" s="136"/>
      <c r="O124" s="135">
        <f>'[3]data(ソート不可）'!AG57</f>
        <v>3</v>
      </c>
      <c r="P124" s="133"/>
      <c r="Q124" s="132"/>
      <c r="R124" s="134">
        <f>'[3]data(ソート不可）'!AH57</f>
        <v>3</v>
      </c>
      <c r="S124" s="133"/>
      <c r="T124" s="136"/>
      <c r="U124" s="135">
        <f>'[3]data(ソート不可）'!AI57</f>
        <v>4</v>
      </c>
      <c r="V124" s="133"/>
      <c r="W124" s="132"/>
      <c r="X124" s="134">
        <f>'[3]data(ソート不可）'!AJ57</f>
        <v>3</v>
      </c>
      <c r="Y124" s="133"/>
      <c r="Z124" s="136"/>
      <c r="AA124" s="135">
        <f>'[3]data(ソート不可）'!AK57</f>
        <v>3</v>
      </c>
      <c r="AB124" s="133"/>
      <c r="AC124" s="132"/>
      <c r="AD124" s="134">
        <f>'[3]data(ソート不可）'!AL57</f>
        <v>3</v>
      </c>
      <c r="AE124" s="133"/>
      <c r="AF124" s="132"/>
    </row>
    <row r="125" spans="1:32" ht="21.4" customHeight="1" x14ac:dyDescent="0.2">
      <c r="A125" s="421">
        <v>60</v>
      </c>
      <c r="B125" s="420" t="s">
        <v>156</v>
      </c>
      <c r="C125" s="131">
        <f>SUM(D125:K125)</f>
        <v>23</v>
      </c>
      <c r="D125" s="128">
        <f>'[3]data(ソート不可）'!H57</f>
        <v>3</v>
      </c>
      <c r="E125" s="128">
        <f>'[3]data(ソート不可）'!I57</f>
        <v>3</v>
      </c>
      <c r="F125" s="128">
        <f>'[3]data(ソート不可）'!J57</f>
        <v>3</v>
      </c>
      <c r="G125" s="128">
        <f>'[3]data(ソート不可）'!K57</f>
        <v>3</v>
      </c>
      <c r="H125" s="128">
        <f>'[3]data(ソート不可）'!L57</f>
        <v>3</v>
      </c>
      <c r="I125" s="128">
        <f>'[3]data(ソート不可）'!M57</f>
        <v>4</v>
      </c>
      <c r="J125" s="128">
        <f>'[3]data(ソート不可）'!N57</f>
        <v>0</v>
      </c>
      <c r="K125" s="127">
        <f>'[3]data(ソート不可）'!O57</f>
        <v>4</v>
      </c>
      <c r="L125" s="336">
        <f>SUM(M125:N125)</f>
        <v>557</v>
      </c>
      <c r="M125" s="128">
        <f>SUM(P125,S125,V125,Y125,AB125,AE125)</f>
        <v>297</v>
      </c>
      <c r="N125" s="130">
        <f>SUM(Q125,T125,W125,Z125,AC125,AF125)</f>
        <v>260</v>
      </c>
      <c r="O125" s="129">
        <f>SUM(P125:Q125)</f>
        <v>77</v>
      </c>
      <c r="P125" s="128">
        <f>'[3]data(ソート不可）'!T57</f>
        <v>47</v>
      </c>
      <c r="Q125" s="127">
        <f>'[3]data(ソート不可）'!U57</f>
        <v>30</v>
      </c>
      <c r="R125" s="336">
        <f>SUM(S125:T125)</f>
        <v>89</v>
      </c>
      <c r="S125" s="128">
        <f>'[3]data(ソート不可）'!V57</f>
        <v>51</v>
      </c>
      <c r="T125" s="130">
        <f>'[3]data(ソート不可）'!W57</f>
        <v>38</v>
      </c>
      <c r="U125" s="129">
        <f>SUM(V125:W125)</f>
        <v>94</v>
      </c>
      <c r="V125" s="128">
        <f>'[3]data(ソート不可）'!X57</f>
        <v>48</v>
      </c>
      <c r="W125" s="127">
        <f>'[3]data(ソート不可）'!Y57</f>
        <v>46</v>
      </c>
      <c r="X125" s="336">
        <f>SUM(Y125:Z125)</f>
        <v>94</v>
      </c>
      <c r="Y125" s="128">
        <f>'[3]data(ソート不可）'!Z57</f>
        <v>52</v>
      </c>
      <c r="Z125" s="130">
        <f>'[3]data(ソート不可）'!AA57</f>
        <v>42</v>
      </c>
      <c r="AA125" s="129">
        <f>SUM(AB125:AC125)</f>
        <v>94</v>
      </c>
      <c r="AB125" s="128">
        <f>'[3]data(ソート不可）'!AB57</f>
        <v>51</v>
      </c>
      <c r="AC125" s="127">
        <f>'[3]data(ソート不可）'!AC57</f>
        <v>43</v>
      </c>
      <c r="AD125" s="336">
        <f>SUM(AE125:AF125)</f>
        <v>109</v>
      </c>
      <c r="AE125" s="128">
        <f>'[3]data(ソート不可）'!AD57</f>
        <v>48</v>
      </c>
      <c r="AF125" s="127">
        <f>'[3]data(ソート不可）'!AE57</f>
        <v>61</v>
      </c>
    </row>
    <row r="126" spans="1:32" ht="21.4" customHeight="1" x14ac:dyDescent="0.2">
      <c r="A126" s="338"/>
      <c r="B126" s="138"/>
      <c r="C126" s="137"/>
      <c r="D126" s="133"/>
      <c r="E126" s="133"/>
      <c r="F126" s="133"/>
      <c r="G126" s="133"/>
      <c r="H126" s="133"/>
      <c r="I126" s="133"/>
      <c r="J126" s="133"/>
      <c r="K126" s="132"/>
      <c r="L126" s="134">
        <f>SUM(O126,R126,U126,X126,AA126,AD126)</f>
        <v>15</v>
      </c>
      <c r="M126" s="133"/>
      <c r="N126" s="136"/>
      <c r="O126" s="135">
        <f>'[3]data(ソート不可）'!AG58</f>
        <v>2</v>
      </c>
      <c r="P126" s="133"/>
      <c r="Q126" s="132"/>
      <c r="R126" s="134">
        <f>'[3]data(ソート不可）'!AH58</f>
        <v>2</v>
      </c>
      <c r="S126" s="133"/>
      <c r="T126" s="136"/>
      <c r="U126" s="135">
        <f>'[3]data(ソート不可）'!AI58</f>
        <v>1</v>
      </c>
      <c r="V126" s="133"/>
      <c r="W126" s="132"/>
      <c r="X126" s="134">
        <f>'[3]data(ソート不可）'!AJ58</f>
        <v>4</v>
      </c>
      <c r="Y126" s="133"/>
      <c r="Z126" s="136"/>
      <c r="AA126" s="135">
        <f>'[3]data(ソート不可）'!AK58</f>
        <v>2</v>
      </c>
      <c r="AB126" s="133"/>
      <c r="AC126" s="132"/>
      <c r="AD126" s="134">
        <f>'[3]data(ソート不可）'!AL58</f>
        <v>4</v>
      </c>
      <c r="AE126" s="133"/>
      <c r="AF126" s="132"/>
    </row>
    <row r="127" spans="1:32" ht="21.4" customHeight="1" x14ac:dyDescent="0.2">
      <c r="A127" s="421">
        <v>61</v>
      </c>
      <c r="B127" s="420" t="s">
        <v>324</v>
      </c>
      <c r="C127" s="131">
        <f>SUM(D127:K127)</f>
        <v>20</v>
      </c>
      <c r="D127" s="128">
        <f>'[3]data(ソート不可）'!H58</f>
        <v>2</v>
      </c>
      <c r="E127" s="128">
        <f>'[3]data(ソート不可）'!I58</f>
        <v>2</v>
      </c>
      <c r="F127" s="128">
        <f>'[3]data(ソート不可）'!J58</f>
        <v>3</v>
      </c>
      <c r="G127" s="128">
        <f>'[3]data(ソート不可）'!K58</f>
        <v>3</v>
      </c>
      <c r="H127" s="128">
        <f>'[3]data(ソート不可）'!L58</f>
        <v>3</v>
      </c>
      <c r="I127" s="128">
        <f>'[3]data(ソート不可）'!M58</f>
        <v>4</v>
      </c>
      <c r="J127" s="128">
        <f>'[3]data(ソート不可）'!N58</f>
        <v>0</v>
      </c>
      <c r="K127" s="127">
        <f>'[3]data(ソート不可）'!O58</f>
        <v>3</v>
      </c>
      <c r="L127" s="336">
        <f>SUM(M127:N127)</f>
        <v>497</v>
      </c>
      <c r="M127" s="128">
        <f>SUM(P127,S127,V127,Y127,AB127,AE127)</f>
        <v>254</v>
      </c>
      <c r="N127" s="130">
        <f>SUM(Q127,T127,W127,Z127,AC127,AF127)</f>
        <v>243</v>
      </c>
      <c r="O127" s="129">
        <f>SUM(P127:Q127)</f>
        <v>59</v>
      </c>
      <c r="P127" s="128">
        <f>'[3]data(ソート不可）'!T58</f>
        <v>33</v>
      </c>
      <c r="Q127" s="127">
        <f>'[3]data(ソート不可）'!U58</f>
        <v>26</v>
      </c>
      <c r="R127" s="336">
        <f>SUM(S127:T127)</f>
        <v>51</v>
      </c>
      <c r="S127" s="128">
        <f>'[3]data(ソート不可）'!V58</f>
        <v>28</v>
      </c>
      <c r="T127" s="130">
        <f>'[3]data(ソート不可）'!W58</f>
        <v>23</v>
      </c>
      <c r="U127" s="129">
        <f>SUM(V127:W127)</f>
        <v>81</v>
      </c>
      <c r="V127" s="128">
        <f>'[3]data(ソート不可）'!X58</f>
        <v>37</v>
      </c>
      <c r="W127" s="127">
        <f>'[3]data(ソート不可）'!Y58</f>
        <v>44</v>
      </c>
      <c r="X127" s="336">
        <f>SUM(Y127:Z127)</f>
        <v>93</v>
      </c>
      <c r="Y127" s="128">
        <f>'[3]data(ソート不可）'!Z58</f>
        <v>45</v>
      </c>
      <c r="Z127" s="130">
        <f>'[3]data(ソート不可）'!AA58</f>
        <v>48</v>
      </c>
      <c r="AA127" s="129">
        <f>SUM(AB127:AC127)</f>
        <v>86</v>
      </c>
      <c r="AB127" s="128">
        <f>'[3]data(ソート不可）'!AB58</f>
        <v>45</v>
      </c>
      <c r="AC127" s="127">
        <f>'[3]data(ソート不可）'!AC58</f>
        <v>41</v>
      </c>
      <c r="AD127" s="336">
        <f>SUM(AE127:AF127)</f>
        <v>127</v>
      </c>
      <c r="AE127" s="128">
        <f>'[3]data(ソート不可）'!AD58</f>
        <v>66</v>
      </c>
      <c r="AF127" s="127">
        <f>'[3]data(ソート不可）'!AE58</f>
        <v>61</v>
      </c>
    </row>
    <row r="128" spans="1:32" ht="21.4" customHeight="1" x14ac:dyDescent="0.2">
      <c r="A128" s="338"/>
      <c r="B128" s="138"/>
      <c r="C128" s="137"/>
      <c r="D128" s="133"/>
      <c r="E128" s="133"/>
      <c r="F128" s="133"/>
      <c r="G128" s="133"/>
      <c r="H128" s="133"/>
      <c r="I128" s="133"/>
      <c r="J128" s="133"/>
      <c r="K128" s="132"/>
      <c r="L128" s="134">
        <f>SUM(O128,R128,U128,X128,AA128,AD128)</f>
        <v>27</v>
      </c>
      <c r="M128" s="133"/>
      <c r="N128" s="136"/>
      <c r="O128" s="135">
        <f>'[3]data(ソート不可）'!AG59</f>
        <v>4</v>
      </c>
      <c r="P128" s="133"/>
      <c r="Q128" s="132"/>
      <c r="R128" s="134">
        <f>'[3]data(ソート不可）'!AH59</f>
        <v>5</v>
      </c>
      <c r="S128" s="133"/>
      <c r="T128" s="136"/>
      <c r="U128" s="135">
        <f>'[3]data(ソート不可）'!AI59</f>
        <v>6</v>
      </c>
      <c r="V128" s="133"/>
      <c r="W128" s="132"/>
      <c r="X128" s="134">
        <f>'[3]data(ソート不可）'!AJ59</f>
        <v>3</v>
      </c>
      <c r="Y128" s="133"/>
      <c r="Z128" s="136"/>
      <c r="AA128" s="135">
        <f>'[3]data(ソート不可）'!AK59</f>
        <v>4</v>
      </c>
      <c r="AB128" s="133"/>
      <c r="AC128" s="132"/>
      <c r="AD128" s="134">
        <f>'[3]data(ソート不可）'!AL59</f>
        <v>5</v>
      </c>
      <c r="AE128" s="133"/>
      <c r="AF128" s="132"/>
    </row>
    <row r="129" spans="1:32" ht="21.4" customHeight="1" x14ac:dyDescent="0.2">
      <c r="A129" s="421">
        <v>63</v>
      </c>
      <c r="B129" s="420" t="s">
        <v>157</v>
      </c>
      <c r="C129" s="131">
        <f>SUM(D129:K129)</f>
        <v>26</v>
      </c>
      <c r="D129" s="128">
        <f>'[3]data(ソート不可）'!H59</f>
        <v>4</v>
      </c>
      <c r="E129" s="128">
        <f>'[3]data(ソート不可）'!I59</f>
        <v>3</v>
      </c>
      <c r="F129" s="128">
        <f>'[3]data(ソート不可）'!J59</f>
        <v>4</v>
      </c>
      <c r="G129" s="128">
        <f>'[3]data(ソート不可）'!K59</f>
        <v>3</v>
      </c>
      <c r="H129" s="128">
        <f>'[3]data(ソート不可）'!L59</f>
        <v>4</v>
      </c>
      <c r="I129" s="128">
        <f>'[3]data(ソート不可）'!M59</f>
        <v>3</v>
      </c>
      <c r="J129" s="128">
        <f>'[3]data(ソート不可）'!N59</f>
        <v>0</v>
      </c>
      <c r="K129" s="127">
        <f>'[3]data(ソート不可）'!O59</f>
        <v>5</v>
      </c>
      <c r="L129" s="336">
        <f>SUM(M129:N129)</f>
        <v>659</v>
      </c>
      <c r="M129" s="128">
        <f>SUM(P129,S129,V129,Y129,AB129,AE129)</f>
        <v>330</v>
      </c>
      <c r="N129" s="130">
        <f>SUM(Q129,T129,W129,Z129,AC129,AF129)</f>
        <v>329</v>
      </c>
      <c r="O129" s="129">
        <f>SUM(P129:Q129)</f>
        <v>125</v>
      </c>
      <c r="P129" s="128">
        <f>'[3]data(ソート不可）'!T59</f>
        <v>64</v>
      </c>
      <c r="Q129" s="127">
        <f>'[3]data(ソート不可）'!U59</f>
        <v>61</v>
      </c>
      <c r="R129" s="336">
        <f>SUM(S129:T129)</f>
        <v>97</v>
      </c>
      <c r="S129" s="128">
        <f>'[3]data(ソート不可）'!V59</f>
        <v>49</v>
      </c>
      <c r="T129" s="130">
        <f>'[3]data(ソート不可）'!W59</f>
        <v>48</v>
      </c>
      <c r="U129" s="129">
        <f>SUM(V129:W129)</f>
        <v>119</v>
      </c>
      <c r="V129" s="128">
        <f>'[3]data(ソート不可）'!X59</f>
        <v>60</v>
      </c>
      <c r="W129" s="127">
        <f>'[3]data(ソート不可）'!Y59</f>
        <v>59</v>
      </c>
      <c r="X129" s="336">
        <f>SUM(Y129:Z129)</f>
        <v>106</v>
      </c>
      <c r="Y129" s="128">
        <f>'[3]data(ソート不可）'!Z59</f>
        <v>54</v>
      </c>
      <c r="Z129" s="130">
        <f>'[3]data(ソート不可）'!AA59</f>
        <v>52</v>
      </c>
      <c r="AA129" s="129">
        <f>SUM(AB129:AC129)</f>
        <v>110</v>
      </c>
      <c r="AB129" s="128">
        <f>'[3]data(ソート不可）'!AB59</f>
        <v>47</v>
      </c>
      <c r="AC129" s="127">
        <f>'[3]data(ソート不可）'!AC59</f>
        <v>63</v>
      </c>
      <c r="AD129" s="336">
        <f>SUM(AE129:AF129)</f>
        <v>102</v>
      </c>
      <c r="AE129" s="128">
        <f>'[3]data(ソート不可）'!AD59</f>
        <v>56</v>
      </c>
      <c r="AF129" s="127">
        <f>'[3]data(ソート不可）'!AE59</f>
        <v>46</v>
      </c>
    </row>
    <row r="130" spans="1:32" ht="21.4" customHeight="1" x14ac:dyDescent="0.2">
      <c r="A130" s="338"/>
      <c r="B130" s="138"/>
      <c r="C130" s="137"/>
      <c r="D130" s="133"/>
      <c r="E130" s="133"/>
      <c r="F130" s="133"/>
      <c r="G130" s="133"/>
      <c r="H130" s="133"/>
      <c r="I130" s="133"/>
      <c r="J130" s="133"/>
      <c r="K130" s="132"/>
      <c r="L130" s="134">
        <f>SUM(O130,R130,U130,X130,AA130,AD130)</f>
        <v>33</v>
      </c>
      <c r="M130" s="133"/>
      <c r="N130" s="136"/>
      <c r="O130" s="135">
        <f>'[3]data(ソート不可）'!AG60</f>
        <v>4</v>
      </c>
      <c r="P130" s="133"/>
      <c r="Q130" s="132"/>
      <c r="R130" s="134">
        <f>'[3]data(ソート不可）'!AH60</f>
        <v>8</v>
      </c>
      <c r="S130" s="133"/>
      <c r="T130" s="136"/>
      <c r="U130" s="135">
        <f>'[3]data(ソート不可）'!AI60</f>
        <v>6</v>
      </c>
      <c r="V130" s="133"/>
      <c r="W130" s="132"/>
      <c r="X130" s="134">
        <f>'[3]data(ソート不可）'!AJ60</f>
        <v>7</v>
      </c>
      <c r="Y130" s="153"/>
      <c r="Z130" s="136"/>
      <c r="AA130" s="135">
        <f>'[3]data(ソート不可）'!AK60</f>
        <v>3</v>
      </c>
      <c r="AB130" s="133"/>
      <c r="AC130" s="132"/>
      <c r="AD130" s="134">
        <f>'[3]data(ソート不可）'!AL60</f>
        <v>5</v>
      </c>
      <c r="AE130" s="133"/>
      <c r="AF130" s="132"/>
    </row>
    <row r="131" spans="1:32" ht="21.4" customHeight="1" x14ac:dyDescent="0.2">
      <c r="A131" s="421">
        <v>64</v>
      </c>
      <c r="B131" s="420" t="s">
        <v>158</v>
      </c>
      <c r="C131" s="131">
        <f>SUM(D131:K131)</f>
        <v>27</v>
      </c>
      <c r="D131" s="128">
        <f>'[3]data(ソート不可）'!H60</f>
        <v>3</v>
      </c>
      <c r="E131" s="128">
        <f>'[3]data(ソート不可）'!I60</f>
        <v>3</v>
      </c>
      <c r="F131" s="128">
        <f>'[3]data(ソート不可）'!J60</f>
        <v>3</v>
      </c>
      <c r="G131" s="128">
        <f>'[3]data(ソート不可）'!K60</f>
        <v>4</v>
      </c>
      <c r="H131" s="128">
        <f>'[3]data(ソート不可）'!L60</f>
        <v>4</v>
      </c>
      <c r="I131" s="128">
        <f>'[3]data(ソート不可）'!M60</f>
        <v>4</v>
      </c>
      <c r="J131" s="128">
        <f>'[3]data(ソート不可）'!N60</f>
        <v>0</v>
      </c>
      <c r="K131" s="127">
        <f>'[3]data(ソート不可）'!O60</f>
        <v>6</v>
      </c>
      <c r="L131" s="336">
        <f>SUM(M131:N131)</f>
        <v>653</v>
      </c>
      <c r="M131" s="128">
        <f>SUM(P131,S131,V131,Y131,AB131,AE131)</f>
        <v>312</v>
      </c>
      <c r="N131" s="130">
        <f>SUM(Q131,T131,W131,Z131,AC131,AF131)</f>
        <v>341</v>
      </c>
      <c r="O131" s="129">
        <f>SUM(P131:Q131)</f>
        <v>107</v>
      </c>
      <c r="P131" s="128">
        <f>'[3]data(ソート不可）'!T60</f>
        <v>45</v>
      </c>
      <c r="Q131" s="127">
        <f>'[3]data(ソート不可）'!U60</f>
        <v>62</v>
      </c>
      <c r="R131" s="336">
        <f>SUM(S131:T131)</f>
        <v>97</v>
      </c>
      <c r="S131" s="128">
        <f>'[3]data(ソート不可）'!V60</f>
        <v>51</v>
      </c>
      <c r="T131" s="130">
        <f>'[3]data(ソート不可）'!W60</f>
        <v>46</v>
      </c>
      <c r="U131" s="129">
        <f>SUM(V131:W131)</f>
        <v>100</v>
      </c>
      <c r="V131" s="128">
        <f>'[3]data(ソート不可）'!X60</f>
        <v>40</v>
      </c>
      <c r="W131" s="127">
        <f>'[3]data(ソート不可）'!Y60</f>
        <v>60</v>
      </c>
      <c r="X131" s="336">
        <f>SUM(Y131:Z131)</f>
        <v>124</v>
      </c>
      <c r="Y131" s="128">
        <f>'[3]data(ソート不可）'!Z60</f>
        <v>63</v>
      </c>
      <c r="Z131" s="130">
        <f>'[3]data(ソート不可）'!AA60</f>
        <v>61</v>
      </c>
      <c r="AA131" s="129">
        <f>SUM(AB131:AC131)</f>
        <v>110</v>
      </c>
      <c r="AB131" s="128">
        <f>'[3]data(ソート不可）'!AB60</f>
        <v>55</v>
      </c>
      <c r="AC131" s="127">
        <f>'[3]data(ソート不可）'!AC60</f>
        <v>55</v>
      </c>
      <c r="AD131" s="336">
        <f>SUM(AE131:AF131)</f>
        <v>115</v>
      </c>
      <c r="AE131" s="128">
        <f>'[3]data(ソート不可）'!AD60</f>
        <v>58</v>
      </c>
      <c r="AF131" s="127">
        <f>'[3]data(ソート不可）'!AE60</f>
        <v>57</v>
      </c>
    </row>
    <row r="132" spans="1:32" ht="21.4" customHeight="1" x14ac:dyDescent="0.2">
      <c r="A132" s="338"/>
      <c r="B132" s="138"/>
      <c r="C132" s="137"/>
      <c r="D132" s="133"/>
      <c r="E132" s="133"/>
      <c r="F132" s="133"/>
      <c r="G132" s="133"/>
      <c r="H132" s="133"/>
      <c r="I132" s="133"/>
      <c r="J132" s="133"/>
      <c r="K132" s="132"/>
      <c r="L132" s="134">
        <f>SUM(O132,R132,U132,X132,AA132,AD132)</f>
        <v>6</v>
      </c>
      <c r="M132" s="133"/>
      <c r="N132" s="136"/>
      <c r="O132" s="135">
        <f>'[3]data(ソート不可）'!AG61</f>
        <v>0</v>
      </c>
      <c r="P132" s="133"/>
      <c r="Q132" s="132"/>
      <c r="R132" s="134">
        <f>'[3]data(ソート不可）'!AH61</f>
        <v>2</v>
      </c>
      <c r="S132" s="133"/>
      <c r="T132" s="136"/>
      <c r="U132" s="135">
        <f>'[3]data(ソート不可）'!AI61</f>
        <v>1</v>
      </c>
      <c r="V132" s="133"/>
      <c r="W132" s="132"/>
      <c r="X132" s="134">
        <f>'[3]data(ソート不可）'!AJ61</f>
        <v>1</v>
      </c>
      <c r="Y132" s="133"/>
      <c r="Z132" s="136"/>
      <c r="AA132" s="135">
        <f>'[3]data(ソート不可）'!AK61</f>
        <v>1</v>
      </c>
      <c r="AB132" s="133"/>
      <c r="AC132" s="132"/>
      <c r="AD132" s="134">
        <f>'[3]data(ソート不可）'!AL61</f>
        <v>1</v>
      </c>
      <c r="AE132" s="133"/>
      <c r="AF132" s="132"/>
    </row>
    <row r="133" spans="1:32" ht="21.4" customHeight="1" x14ac:dyDescent="0.2">
      <c r="A133" s="421">
        <v>65</v>
      </c>
      <c r="B133" s="420" t="s">
        <v>159</v>
      </c>
      <c r="C133" s="131">
        <f>SUM(D133:K133)</f>
        <v>7</v>
      </c>
      <c r="D133" s="128">
        <f>'[3]data(ソート不可）'!H61</f>
        <v>1</v>
      </c>
      <c r="E133" s="128">
        <f>'[3]data(ソート不可）'!I61</f>
        <v>1</v>
      </c>
      <c r="F133" s="128">
        <f>'[3]data(ソート不可）'!J61</f>
        <v>1</v>
      </c>
      <c r="G133" s="128">
        <f>'[3]data(ソート不可）'!K61</f>
        <v>1</v>
      </c>
      <c r="H133" s="128">
        <f>'[3]data(ソート不可）'!L61</f>
        <v>1</v>
      </c>
      <c r="I133" s="128">
        <f>'[3]data(ソート不可）'!M61</f>
        <v>1</v>
      </c>
      <c r="J133" s="128">
        <f>'[3]data(ソート不可）'!N61</f>
        <v>0</v>
      </c>
      <c r="K133" s="127">
        <f>'[3]data(ソート不可）'!O61</f>
        <v>1</v>
      </c>
      <c r="L133" s="336">
        <f>SUM(M133:N133)</f>
        <v>74</v>
      </c>
      <c r="M133" s="128">
        <f>SUM(P133,S133,V133,Y133,AB133,AE133)</f>
        <v>40</v>
      </c>
      <c r="N133" s="130">
        <f>SUM(Q133,T133,W133,Z133,AC133,AF133)</f>
        <v>34</v>
      </c>
      <c r="O133" s="129">
        <f>SUM(P133:Q133)</f>
        <v>10</v>
      </c>
      <c r="P133" s="128">
        <f>'[3]data(ソート不可）'!T61</f>
        <v>4</v>
      </c>
      <c r="Q133" s="127">
        <f>'[3]data(ソート不可）'!U61</f>
        <v>6</v>
      </c>
      <c r="R133" s="336">
        <f>SUM(S133:T133)</f>
        <v>8</v>
      </c>
      <c r="S133" s="128">
        <f>'[3]data(ソート不可）'!V61</f>
        <v>6</v>
      </c>
      <c r="T133" s="130">
        <f>'[3]data(ソート不可）'!W61</f>
        <v>2</v>
      </c>
      <c r="U133" s="129">
        <f>SUM(V133:W133)</f>
        <v>20</v>
      </c>
      <c r="V133" s="128">
        <f>'[3]data(ソート不可）'!X61</f>
        <v>11</v>
      </c>
      <c r="W133" s="127">
        <f>'[3]data(ソート不可）'!Y61</f>
        <v>9</v>
      </c>
      <c r="X133" s="336">
        <f>SUM(Y133:Z133)</f>
        <v>12</v>
      </c>
      <c r="Y133" s="128">
        <f>'[3]data(ソート不可）'!Z61</f>
        <v>6</v>
      </c>
      <c r="Z133" s="130">
        <f>'[3]data(ソート不可）'!AA61</f>
        <v>6</v>
      </c>
      <c r="AA133" s="129">
        <f>SUM(AB133:AC133)</f>
        <v>9</v>
      </c>
      <c r="AB133" s="128">
        <f>'[3]data(ソート不可）'!AB61</f>
        <v>6</v>
      </c>
      <c r="AC133" s="127">
        <f>'[3]data(ソート不可）'!AC61</f>
        <v>3</v>
      </c>
      <c r="AD133" s="336">
        <f>SUM(AE133:AF133)</f>
        <v>15</v>
      </c>
      <c r="AE133" s="128">
        <f>'[3]data(ソート不可）'!AD61</f>
        <v>7</v>
      </c>
      <c r="AF133" s="127">
        <f>'[3]data(ソート不可）'!AE61</f>
        <v>8</v>
      </c>
    </row>
    <row r="134" spans="1:32" ht="21.4" customHeight="1" x14ac:dyDescent="0.2">
      <c r="A134" s="338"/>
      <c r="B134" s="138"/>
      <c r="C134" s="137"/>
      <c r="D134" s="133"/>
      <c r="E134" s="133"/>
      <c r="F134" s="133"/>
      <c r="G134" s="133"/>
      <c r="H134" s="133"/>
      <c r="I134" s="133"/>
      <c r="J134" s="133"/>
      <c r="K134" s="132"/>
      <c r="L134" s="134">
        <f>SUM(O134,R134,U134,X134,AA134,AD134)</f>
        <v>0</v>
      </c>
      <c r="M134" s="133"/>
      <c r="N134" s="136"/>
      <c r="O134" s="135">
        <f>'[3]data(ソート不可）'!AG62</f>
        <v>0</v>
      </c>
      <c r="P134" s="133"/>
      <c r="Q134" s="132"/>
      <c r="R134" s="134">
        <f>'[3]data(ソート不可）'!AH62</f>
        <v>0</v>
      </c>
      <c r="S134" s="133"/>
      <c r="T134" s="136"/>
      <c r="U134" s="135">
        <f>'[3]data(ソート不可）'!AI62</f>
        <v>0</v>
      </c>
      <c r="V134" s="133"/>
      <c r="W134" s="132"/>
      <c r="X134" s="134">
        <f>'[3]data(ソート不可）'!AJ62</f>
        <v>0</v>
      </c>
      <c r="Y134" s="133"/>
      <c r="Z134" s="136"/>
      <c r="AA134" s="135">
        <f>'[3]data(ソート不可）'!AK62</f>
        <v>0</v>
      </c>
      <c r="AB134" s="133"/>
      <c r="AC134" s="132"/>
      <c r="AD134" s="134">
        <f>'[3]data(ソート不可）'!AL62</f>
        <v>0</v>
      </c>
      <c r="AE134" s="133"/>
      <c r="AF134" s="132"/>
    </row>
    <row r="135" spans="1:32" ht="21.4" customHeight="1" x14ac:dyDescent="0.2">
      <c r="A135" s="421">
        <v>66</v>
      </c>
      <c r="B135" s="420" t="s">
        <v>160</v>
      </c>
      <c r="C135" s="131">
        <f>SUM(D135:K135)</f>
        <v>4</v>
      </c>
      <c r="D135" s="128">
        <f>'[3]data(ソート不可）'!H62</f>
        <v>1</v>
      </c>
      <c r="E135" s="128">
        <f>'[3]data(ソート不可）'!I62</f>
        <v>1</v>
      </c>
      <c r="F135" s="128">
        <f>'[3]data(ソート不可）'!J62</f>
        <v>0</v>
      </c>
      <c r="G135" s="128">
        <f>'[3]data(ソート不可）'!K62</f>
        <v>1</v>
      </c>
      <c r="H135" s="128">
        <f>'[3]data(ソート不可）'!L62</f>
        <v>1</v>
      </c>
      <c r="I135" s="128">
        <f>'[3]data(ソート不可）'!M62</f>
        <v>0</v>
      </c>
      <c r="J135" s="128">
        <f>'[3]data(ソート不可）'!N62</f>
        <v>0</v>
      </c>
      <c r="K135" s="127">
        <f>'[3]data(ソート不可）'!O62</f>
        <v>0</v>
      </c>
      <c r="L135" s="336">
        <f>SUM(M135:N135)</f>
        <v>5</v>
      </c>
      <c r="M135" s="128">
        <f>SUM(P135,S135,V135,Y135,AB135,AE135)</f>
        <v>1</v>
      </c>
      <c r="N135" s="130">
        <f>SUM(Q135,T135,W135,Z135,AC135,AF135)</f>
        <v>4</v>
      </c>
      <c r="O135" s="129">
        <f>SUM(P135:Q135)</f>
        <v>1</v>
      </c>
      <c r="P135" s="128">
        <f>'[3]data(ソート不可）'!T62</f>
        <v>0</v>
      </c>
      <c r="Q135" s="127">
        <f>'[3]data(ソート不可）'!U62</f>
        <v>1</v>
      </c>
      <c r="R135" s="336">
        <f>SUM(S135:T135)</f>
        <v>1</v>
      </c>
      <c r="S135" s="128">
        <f>'[3]data(ソート不可）'!V62</f>
        <v>1</v>
      </c>
      <c r="T135" s="130">
        <f>'[3]data(ソート不可）'!W62</f>
        <v>0</v>
      </c>
      <c r="U135" s="129">
        <f>SUM(V135:W135)</f>
        <v>0</v>
      </c>
      <c r="V135" s="128">
        <f>'[3]data(ソート不可）'!X62</f>
        <v>0</v>
      </c>
      <c r="W135" s="127">
        <f>'[3]data(ソート不可）'!Y62</f>
        <v>0</v>
      </c>
      <c r="X135" s="336">
        <f>SUM(Y135:Z135)</f>
        <v>2</v>
      </c>
      <c r="Y135" s="128">
        <f>'[3]data(ソート不可）'!Z62</f>
        <v>0</v>
      </c>
      <c r="Z135" s="130">
        <f>'[3]data(ソート不可）'!AA62</f>
        <v>2</v>
      </c>
      <c r="AA135" s="129">
        <f>SUM(AB135:AC135)</f>
        <v>1</v>
      </c>
      <c r="AB135" s="128">
        <f>'[3]data(ソート不可）'!AB62</f>
        <v>0</v>
      </c>
      <c r="AC135" s="127">
        <f>'[3]data(ソート不可）'!AC62</f>
        <v>1</v>
      </c>
      <c r="AD135" s="336">
        <f>SUM(AE135:AF135)</f>
        <v>0</v>
      </c>
      <c r="AE135" s="128">
        <f>'[3]data(ソート不可）'!AD62</f>
        <v>0</v>
      </c>
      <c r="AF135" s="127">
        <f>'[3]data(ソート不可）'!AE62</f>
        <v>0</v>
      </c>
    </row>
    <row r="136" spans="1:32" ht="21.4" customHeight="1" x14ac:dyDescent="0.2">
      <c r="A136" s="338"/>
      <c r="B136" s="138"/>
      <c r="C136" s="137"/>
      <c r="D136" s="133"/>
      <c r="E136" s="133"/>
      <c r="F136" s="133"/>
      <c r="G136" s="133"/>
      <c r="H136" s="133"/>
      <c r="I136" s="133"/>
      <c r="J136" s="133"/>
      <c r="K136" s="132"/>
      <c r="L136" s="134">
        <f>SUM(O136,R136,U136,X136,AA136,AD136)</f>
        <v>0</v>
      </c>
      <c r="M136" s="133"/>
      <c r="N136" s="136"/>
      <c r="O136" s="135">
        <f>'[3]data(ソート不可）'!AG63</f>
        <v>0</v>
      </c>
      <c r="P136" s="133"/>
      <c r="Q136" s="132"/>
      <c r="R136" s="134">
        <f>'[3]data(ソート不可）'!AH63</f>
        <v>0</v>
      </c>
      <c r="S136" s="133"/>
      <c r="T136" s="136"/>
      <c r="U136" s="135">
        <f>'[3]data(ソート不可）'!AI63</f>
        <v>0</v>
      </c>
      <c r="V136" s="133"/>
      <c r="W136" s="132"/>
      <c r="X136" s="134">
        <f>'[3]data(ソート不可）'!AJ63</f>
        <v>0</v>
      </c>
      <c r="Y136" s="133"/>
      <c r="Z136" s="136"/>
      <c r="AA136" s="135">
        <f>'[3]data(ソート不可）'!AK63</f>
        <v>0</v>
      </c>
      <c r="AB136" s="133"/>
      <c r="AC136" s="132"/>
      <c r="AD136" s="134">
        <f>'[3]data(ソート不可）'!AL63</f>
        <v>0</v>
      </c>
      <c r="AE136" s="133"/>
      <c r="AF136" s="132"/>
    </row>
    <row r="137" spans="1:32" ht="21.4" customHeight="1" x14ac:dyDescent="0.2">
      <c r="A137" s="421">
        <v>67</v>
      </c>
      <c r="B137" s="420" t="s">
        <v>161</v>
      </c>
      <c r="C137" s="131">
        <f>SUM(D137:K137)</f>
        <v>3</v>
      </c>
      <c r="D137" s="128">
        <f>'[3]data(ソート不可）'!H63</f>
        <v>0</v>
      </c>
      <c r="E137" s="128">
        <f>'[3]data(ソート不可）'!I63</f>
        <v>0</v>
      </c>
      <c r="F137" s="128">
        <f>'[3]data(ソート不可）'!J63</f>
        <v>0</v>
      </c>
      <c r="G137" s="128">
        <f>'[3]data(ソート不可）'!K63</f>
        <v>0</v>
      </c>
      <c r="H137" s="128">
        <f>'[3]data(ソート不可）'!L63</f>
        <v>1</v>
      </c>
      <c r="I137" s="128">
        <f>'[3]data(ソート不可）'!M63</f>
        <v>0</v>
      </c>
      <c r="J137" s="128">
        <f>'[3]data(ソート不可）'!N63</f>
        <v>2</v>
      </c>
      <c r="K137" s="127">
        <f>'[3]data(ソート不可）'!O63</f>
        <v>0</v>
      </c>
      <c r="L137" s="336">
        <f>SUM(M137:N137)</f>
        <v>7</v>
      </c>
      <c r="M137" s="128">
        <f>SUM(P137,S137,V137,Y137,AB137,AE137)</f>
        <v>4</v>
      </c>
      <c r="N137" s="130">
        <f>SUM(Q137,T137,W137,Z137,AC137,AF137)</f>
        <v>3</v>
      </c>
      <c r="O137" s="129">
        <f>SUM(P137:Q137)</f>
        <v>1</v>
      </c>
      <c r="P137" s="128">
        <f>'[3]data(ソート不可）'!T63</f>
        <v>1</v>
      </c>
      <c r="Q137" s="127">
        <f>'[3]data(ソート不可）'!U63</f>
        <v>0</v>
      </c>
      <c r="R137" s="336">
        <f>SUM(S137:T137)</f>
        <v>2</v>
      </c>
      <c r="S137" s="128">
        <f>'[3]data(ソート不可）'!V63</f>
        <v>2</v>
      </c>
      <c r="T137" s="130">
        <f>'[3]data(ソート不可）'!W63</f>
        <v>0</v>
      </c>
      <c r="U137" s="129">
        <f>SUM(V137:W137)</f>
        <v>1</v>
      </c>
      <c r="V137" s="128">
        <f>'[3]data(ソート不可）'!X63</f>
        <v>0</v>
      </c>
      <c r="W137" s="127">
        <f>'[3]data(ソート不可）'!Y63</f>
        <v>1</v>
      </c>
      <c r="X137" s="336">
        <f>SUM(Y137:Z137)</f>
        <v>1</v>
      </c>
      <c r="Y137" s="128">
        <f>'[3]data(ソート不可）'!Z63</f>
        <v>0</v>
      </c>
      <c r="Z137" s="130">
        <f>'[3]data(ソート不可）'!AA63</f>
        <v>1</v>
      </c>
      <c r="AA137" s="129">
        <f>SUM(AB137:AC137)</f>
        <v>2</v>
      </c>
      <c r="AB137" s="128">
        <f>'[3]data(ソート不可）'!AB63</f>
        <v>1</v>
      </c>
      <c r="AC137" s="127">
        <f>'[3]data(ソート不可）'!AC63</f>
        <v>1</v>
      </c>
      <c r="AD137" s="336">
        <f>SUM(AE137:AF137)</f>
        <v>0</v>
      </c>
      <c r="AE137" s="128">
        <f>'[3]data(ソート不可）'!AD63</f>
        <v>0</v>
      </c>
      <c r="AF137" s="127">
        <f>'[3]data(ソート不可）'!AE63</f>
        <v>0</v>
      </c>
    </row>
    <row r="138" spans="1:32" ht="21.4" customHeight="1" x14ac:dyDescent="0.2">
      <c r="A138" s="338"/>
      <c r="B138" s="138"/>
      <c r="C138" s="137"/>
      <c r="D138" s="133"/>
      <c r="E138" s="133"/>
      <c r="F138" s="133"/>
      <c r="G138" s="133"/>
      <c r="H138" s="133"/>
      <c r="I138" s="133"/>
      <c r="J138" s="133"/>
      <c r="K138" s="132"/>
      <c r="L138" s="134">
        <f>SUM(O138,R138,U138,X138,AA138,AD138)</f>
        <v>32</v>
      </c>
      <c r="M138" s="133"/>
      <c r="N138" s="136"/>
      <c r="O138" s="135">
        <f>'[3]data(ソート不可）'!AG64</f>
        <v>3</v>
      </c>
      <c r="P138" s="133"/>
      <c r="Q138" s="132"/>
      <c r="R138" s="134">
        <f>'[3]data(ソート不可）'!AH64</f>
        <v>2</v>
      </c>
      <c r="S138" s="133"/>
      <c r="T138" s="136"/>
      <c r="U138" s="135">
        <f>'[3]data(ソート不可）'!AI64</f>
        <v>7</v>
      </c>
      <c r="V138" s="133"/>
      <c r="W138" s="132"/>
      <c r="X138" s="134">
        <f>'[3]data(ソート不可）'!AJ64</f>
        <v>11</v>
      </c>
      <c r="Y138" s="133"/>
      <c r="Z138" s="136"/>
      <c r="AA138" s="135">
        <f>'[3]data(ソート不可）'!AK64</f>
        <v>7</v>
      </c>
      <c r="AB138" s="133"/>
      <c r="AC138" s="132"/>
      <c r="AD138" s="134">
        <f>'[3]data(ソート不可）'!AL64</f>
        <v>2</v>
      </c>
      <c r="AE138" s="133"/>
      <c r="AF138" s="132"/>
    </row>
    <row r="139" spans="1:32" ht="21.4" customHeight="1" x14ac:dyDescent="0.2">
      <c r="A139" s="421">
        <v>68</v>
      </c>
      <c r="B139" s="420" t="s">
        <v>162</v>
      </c>
      <c r="C139" s="131">
        <f>SUM(D139:K139)</f>
        <v>36</v>
      </c>
      <c r="D139" s="128">
        <f>'[3]data(ソート不可）'!H64</f>
        <v>5</v>
      </c>
      <c r="E139" s="128">
        <f>'[3]data(ソート不可）'!I64</f>
        <v>5</v>
      </c>
      <c r="F139" s="128">
        <f>'[3]data(ソート不可）'!J64</f>
        <v>5</v>
      </c>
      <c r="G139" s="128">
        <f>'[3]data(ソート不可）'!K64</f>
        <v>5</v>
      </c>
      <c r="H139" s="128">
        <f>'[3]data(ソート不可）'!L64</f>
        <v>6</v>
      </c>
      <c r="I139" s="128">
        <f>'[3]data(ソート不可）'!M64</f>
        <v>5</v>
      </c>
      <c r="J139" s="128">
        <f>'[3]data(ソート不可）'!N64</f>
        <v>0</v>
      </c>
      <c r="K139" s="127">
        <f>'[3]data(ソート不可）'!O64</f>
        <v>5</v>
      </c>
      <c r="L139" s="336">
        <f>SUM(M139:N139)</f>
        <v>967</v>
      </c>
      <c r="M139" s="128">
        <f>SUM(P139,S139,V139,Y139,AB139,AE139)</f>
        <v>491</v>
      </c>
      <c r="N139" s="130">
        <f>SUM(Q139,T139,W139,Z139,AC139,AF139)</f>
        <v>476</v>
      </c>
      <c r="O139" s="129">
        <f>SUM(P139:Q139)</f>
        <v>145</v>
      </c>
      <c r="P139" s="128">
        <f>'[3]data(ソート不可）'!T64</f>
        <v>68</v>
      </c>
      <c r="Q139" s="127">
        <f>'[3]data(ソート不可）'!U64</f>
        <v>77</v>
      </c>
      <c r="R139" s="336">
        <f>SUM(S139:T139)</f>
        <v>150</v>
      </c>
      <c r="S139" s="128">
        <f>'[3]data(ソート不可）'!V64</f>
        <v>66</v>
      </c>
      <c r="T139" s="130">
        <f>'[3]data(ソート不可）'!W64</f>
        <v>84</v>
      </c>
      <c r="U139" s="129">
        <f>SUM(V139:W139)</f>
        <v>158</v>
      </c>
      <c r="V139" s="128">
        <f>'[3]data(ソート不可）'!X64</f>
        <v>81</v>
      </c>
      <c r="W139" s="127">
        <f>'[3]data(ソート不可）'!Y64</f>
        <v>77</v>
      </c>
      <c r="X139" s="336">
        <f>SUM(Y139:Z139)</f>
        <v>153</v>
      </c>
      <c r="Y139" s="128">
        <f>'[3]data(ソート不可）'!Z64</f>
        <v>90</v>
      </c>
      <c r="Z139" s="130">
        <f>'[3]data(ソート不可）'!AA64</f>
        <v>63</v>
      </c>
      <c r="AA139" s="129">
        <f>SUM(AB139:AC139)</f>
        <v>199</v>
      </c>
      <c r="AB139" s="128">
        <f>'[3]data(ソート不可）'!AB64</f>
        <v>95</v>
      </c>
      <c r="AC139" s="127">
        <f>'[3]data(ソート不可）'!AC64</f>
        <v>104</v>
      </c>
      <c r="AD139" s="336">
        <f>SUM(AE139:AF139)</f>
        <v>162</v>
      </c>
      <c r="AE139" s="128">
        <f>'[3]data(ソート不可）'!AD64</f>
        <v>91</v>
      </c>
      <c r="AF139" s="127">
        <f>'[3]data(ソート不可）'!AE64</f>
        <v>71</v>
      </c>
    </row>
    <row r="140" spans="1:32" ht="21.4" customHeight="1" x14ac:dyDescent="0.2">
      <c r="A140" s="338"/>
      <c r="B140" s="138"/>
      <c r="C140" s="137"/>
      <c r="D140" s="133"/>
      <c r="E140" s="133"/>
      <c r="F140" s="133"/>
      <c r="G140" s="133"/>
      <c r="H140" s="133"/>
      <c r="I140" s="133"/>
      <c r="J140" s="133"/>
      <c r="K140" s="132"/>
      <c r="L140" s="134">
        <f>SUM(O140,R140,U140,X140,AA140,AD140)</f>
        <v>40</v>
      </c>
      <c r="M140" s="133"/>
      <c r="N140" s="136"/>
      <c r="O140" s="135">
        <f>'[3]data(ソート不可）'!AG65</f>
        <v>7</v>
      </c>
      <c r="P140" s="133"/>
      <c r="Q140" s="132"/>
      <c r="R140" s="134">
        <f>'[3]data(ソート不可）'!AH65</f>
        <v>6</v>
      </c>
      <c r="S140" s="133"/>
      <c r="T140" s="136"/>
      <c r="U140" s="135">
        <f>'[3]data(ソート不可）'!AI65</f>
        <v>7</v>
      </c>
      <c r="V140" s="133"/>
      <c r="W140" s="132"/>
      <c r="X140" s="134">
        <f>'[3]data(ソート不可）'!AJ65</f>
        <v>7</v>
      </c>
      <c r="Y140" s="133"/>
      <c r="Z140" s="136"/>
      <c r="AA140" s="135">
        <f>'[3]data(ソート不可）'!AK65</f>
        <v>6</v>
      </c>
      <c r="AB140" s="133"/>
      <c r="AC140" s="132"/>
      <c r="AD140" s="134">
        <f>'[3]data(ソート不可）'!AL65</f>
        <v>7</v>
      </c>
      <c r="AE140" s="133"/>
      <c r="AF140" s="132"/>
    </row>
    <row r="141" spans="1:32" ht="21.4" customHeight="1" x14ac:dyDescent="0.2">
      <c r="A141" s="421">
        <v>69</v>
      </c>
      <c r="B141" s="420" t="s">
        <v>163</v>
      </c>
      <c r="C141" s="131">
        <f>SUM(D141:K141)</f>
        <v>34</v>
      </c>
      <c r="D141" s="128">
        <f>'[3]data(ソート不可）'!H65</f>
        <v>5</v>
      </c>
      <c r="E141" s="128">
        <f>'[3]data(ソート不可）'!I65</f>
        <v>4</v>
      </c>
      <c r="F141" s="128">
        <f>'[3]data(ソート不可）'!J65</f>
        <v>4</v>
      </c>
      <c r="G141" s="128">
        <f>'[3]data(ソート不可）'!K65</f>
        <v>5</v>
      </c>
      <c r="H141" s="128">
        <f>'[3]data(ソート不可）'!L65</f>
        <v>4</v>
      </c>
      <c r="I141" s="128">
        <f>'[3]data(ソート不可）'!M65</f>
        <v>5</v>
      </c>
      <c r="J141" s="128">
        <f>'[3]data(ソート不可）'!N65</f>
        <v>0</v>
      </c>
      <c r="K141" s="127">
        <f>'[3]data(ソート不可）'!O65</f>
        <v>7</v>
      </c>
      <c r="L141" s="336">
        <f>SUM(M141:N141)</f>
        <v>883</v>
      </c>
      <c r="M141" s="128">
        <f>SUM(P141,S141,V141,Y141,AB141,AE141)</f>
        <v>455</v>
      </c>
      <c r="N141" s="130">
        <f>SUM(Q141,T141,W141,Z141,AC141,AF141)</f>
        <v>428</v>
      </c>
      <c r="O141" s="129">
        <f>SUM(P141:Q141)</f>
        <v>152</v>
      </c>
      <c r="P141" s="128">
        <f>'[3]data(ソート不可）'!T65</f>
        <v>70</v>
      </c>
      <c r="Q141" s="127">
        <f>'[3]data(ソート不可）'!U65</f>
        <v>82</v>
      </c>
      <c r="R141" s="336">
        <f>SUM(S141:T141)</f>
        <v>129</v>
      </c>
      <c r="S141" s="128">
        <f>'[3]data(ソート不可）'!V65</f>
        <v>71</v>
      </c>
      <c r="T141" s="130">
        <f>'[3]data(ソート不可）'!W65</f>
        <v>58</v>
      </c>
      <c r="U141" s="129">
        <f>SUM(V141:W141)</f>
        <v>147</v>
      </c>
      <c r="V141" s="128">
        <f>'[3]data(ソート不可）'!X65</f>
        <v>84</v>
      </c>
      <c r="W141" s="127">
        <f>'[3]data(ソート不可）'!Y65</f>
        <v>63</v>
      </c>
      <c r="X141" s="336">
        <f>SUM(Y141:Z141)</f>
        <v>155</v>
      </c>
      <c r="Y141" s="128">
        <f>'[3]data(ソート不可）'!Z65</f>
        <v>80</v>
      </c>
      <c r="Z141" s="130">
        <f>'[3]data(ソート不可）'!AA65</f>
        <v>75</v>
      </c>
      <c r="AA141" s="129">
        <f>SUM(AB141:AC141)</f>
        <v>134</v>
      </c>
      <c r="AB141" s="128">
        <f>'[3]data(ソート不可）'!AB65</f>
        <v>70</v>
      </c>
      <c r="AC141" s="127">
        <f>'[3]data(ソート不可）'!AC65</f>
        <v>64</v>
      </c>
      <c r="AD141" s="336">
        <f>SUM(AE141:AF141)</f>
        <v>166</v>
      </c>
      <c r="AE141" s="128">
        <f>'[3]data(ソート不可）'!AD65</f>
        <v>80</v>
      </c>
      <c r="AF141" s="127">
        <f>'[3]data(ソート不可）'!AE65</f>
        <v>86</v>
      </c>
    </row>
    <row r="142" spans="1:32" ht="21.4" customHeight="1" x14ac:dyDescent="0.2">
      <c r="A142" s="338"/>
      <c r="B142" s="138"/>
      <c r="C142" s="137"/>
      <c r="D142" s="133"/>
      <c r="E142" s="133"/>
      <c r="F142" s="133"/>
      <c r="G142" s="133"/>
      <c r="H142" s="133"/>
      <c r="I142" s="133"/>
      <c r="J142" s="133"/>
      <c r="K142" s="132"/>
      <c r="L142" s="134">
        <f>SUM(O142,R142,U142,X142,AA142,AD142)</f>
        <v>33</v>
      </c>
      <c r="M142" s="133"/>
      <c r="N142" s="136"/>
      <c r="O142" s="135">
        <f>'[3]data(ソート不可）'!AG66</f>
        <v>14</v>
      </c>
      <c r="P142" s="133"/>
      <c r="Q142" s="132"/>
      <c r="R142" s="134">
        <f>'[3]data(ソート不可）'!AH66</f>
        <v>7</v>
      </c>
      <c r="S142" s="133"/>
      <c r="T142" s="136"/>
      <c r="U142" s="135">
        <f>'[3]data(ソート不可）'!AI66</f>
        <v>2</v>
      </c>
      <c r="V142" s="133"/>
      <c r="W142" s="132"/>
      <c r="X142" s="134">
        <f>'[3]data(ソート不可）'!AJ66</f>
        <v>4</v>
      </c>
      <c r="Y142" s="133"/>
      <c r="Z142" s="136"/>
      <c r="AA142" s="135">
        <f>'[3]data(ソート不可）'!AK66</f>
        <v>4</v>
      </c>
      <c r="AB142" s="133"/>
      <c r="AC142" s="132"/>
      <c r="AD142" s="134">
        <f>'[3]data(ソート不可）'!AL66</f>
        <v>2</v>
      </c>
      <c r="AE142" s="133"/>
      <c r="AF142" s="132"/>
    </row>
    <row r="143" spans="1:32" ht="21.4" customHeight="1" x14ac:dyDescent="0.2">
      <c r="A143" s="421">
        <v>70</v>
      </c>
      <c r="B143" s="420" t="s">
        <v>164</v>
      </c>
      <c r="C143" s="131">
        <f>SUM(D143:K143)</f>
        <v>28</v>
      </c>
      <c r="D143" s="128">
        <f>'[3]data(ソート不可）'!H66</f>
        <v>3</v>
      </c>
      <c r="E143" s="128">
        <f>'[3]data(ソート不可）'!I66</f>
        <v>4</v>
      </c>
      <c r="F143" s="128">
        <f>'[3]data(ソート不可）'!J66</f>
        <v>4</v>
      </c>
      <c r="G143" s="128">
        <f>'[3]data(ソート不可）'!K66</f>
        <v>4</v>
      </c>
      <c r="H143" s="128">
        <f>'[3]data(ソート不可）'!L66</f>
        <v>3</v>
      </c>
      <c r="I143" s="128">
        <f>'[3]data(ソート不可）'!M66</f>
        <v>4</v>
      </c>
      <c r="J143" s="128">
        <f>'[3]data(ソート不可）'!N66</f>
        <v>0</v>
      </c>
      <c r="K143" s="127">
        <f>'[3]data(ソート不可）'!O66</f>
        <v>6</v>
      </c>
      <c r="L143" s="336">
        <f>SUM(M143:N143)</f>
        <v>682</v>
      </c>
      <c r="M143" s="128">
        <f>SUM(P143,S143,V143,Y143,AB143,AE143)</f>
        <v>343</v>
      </c>
      <c r="N143" s="130">
        <f>SUM(Q143,T143,W143,Z143,AC143,AF143)</f>
        <v>339</v>
      </c>
      <c r="O143" s="129">
        <f>SUM(P143:Q143)</f>
        <v>110</v>
      </c>
      <c r="P143" s="128">
        <f>'[3]data(ソート不可）'!T66</f>
        <v>48</v>
      </c>
      <c r="Q143" s="127">
        <f>'[3]data(ソート不可）'!U66</f>
        <v>62</v>
      </c>
      <c r="R143" s="336">
        <f>SUM(S143:T143)</f>
        <v>123</v>
      </c>
      <c r="S143" s="128">
        <f>'[3]data(ソート不可）'!V66</f>
        <v>63</v>
      </c>
      <c r="T143" s="130">
        <f>'[3]data(ソート不可）'!W66</f>
        <v>60</v>
      </c>
      <c r="U143" s="129">
        <f>SUM(V143:W143)</f>
        <v>113</v>
      </c>
      <c r="V143" s="128">
        <f>'[3]data(ソート不可）'!X66</f>
        <v>54</v>
      </c>
      <c r="W143" s="127">
        <f>'[3]data(ソート不可）'!Y66</f>
        <v>59</v>
      </c>
      <c r="X143" s="336">
        <f>SUM(Y143:Z143)</f>
        <v>120</v>
      </c>
      <c r="Y143" s="128">
        <f>'[3]data(ソート不可）'!Z66</f>
        <v>68</v>
      </c>
      <c r="Z143" s="130">
        <f>'[3]data(ソート不可）'!AA66</f>
        <v>52</v>
      </c>
      <c r="AA143" s="129">
        <f>SUM(AB143:AC143)</f>
        <v>96</v>
      </c>
      <c r="AB143" s="128">
        <f>'[3]data(ソート不可）'!AB66</f>
        <v>50</v>
      </c>
      <c r="AC143" s="127">
        <f>'[3]data(ソート不可）'!AC66</f>
        <v>46</v>
      </c>
      <c r="AD143" s="336">
        <f>SUM(AE143:AF143)</f>
        <v>120</v>
      </c>
      <c r="AE143" s="128">
        <f>'[3]data(ソート不可）'!AD66</f>
        <v>60</v>
      </c>
      <c r="AF143" s="127">
        <f>'[3]data(ソート不可）'!AE66</f>
        <v>60</v>
      </c>
    </row>
    <row r="144" spans="1:32" ht="21.4" customHeight="1" x14ac:dyDescent="0.2">
      <c r="A144" s="338"/>
      <c r="B144" s="138"/>
      <c r="C144" s="137"/>
      <c r="D144" s="133"/>
      <c r="E144" s="133"/>
      <c r="F144" s="133"/>
      <c r="G144" s="133"/>
      <c r="H144" s="133"/>
      <c r="I144" s="133"/>
      <c r="J144" s="133"/>
      <c r="K144" s="132"/>
      <c r="L144" s="134">
        <f>SUM(O144,R144,U144,X144,AA144,AD144)</f>
        <v>27</v>
      </c>
      <c r="M144" s="133"/>
      <c r="N144" s="136"/>
      <c r="O144" s="135">
        <f>'[3]data(ソート不可）'!AG67</f>
        <v>5</v>
      </c>
      <c r="P144" s="133"/>
      <c r="Q144" s="132"/>
      <c r="R144" s="134">
        <f>'[3]data(ソート不可）'!AH67</f>
        <v>5</v>
      </c>
      <c r="S144" s="133"/>
      <c r="T144" s="136"/>
      <c r="U144" s="135">
        <f>'[3]data(ソート不可）'!AI67</f>
        <v>1</v>
      </c>
      <c r="V144" s="133"/>
      <c r="W144" s="132"/>
      <c r="X144" s="134">
        <f>'[3]data(ソート不可）'!AJ67</f>
        <v>6</v>
      </c>
      <c r="Y144" s="133"/>
      <c r="Z144" s="136"/>
      <c r="AA144" s="135">
        <f>'[3]data(ソート不可）'!AK67</f>
        <v>6</v>
      </c>
      <c r="AB144" s="133"/>
      <c r="AC144" s="132"/>
      <c r="AD144" s="134">
        <f>'[3]data(ソート不可）'!AL67</f>
        <v>4</v>
      </c>
      <c r="AE144" s="133"/>
      <c r="AF144" s="132"/>
    </row>
    <row r="145" spans="1:32" ht="21.4" customHeight="1" x14ac:dyDescent="0.2">
      <c r="A145" s="421">
        <v>71</v>
      </c>
      <c r="B145" s="420" t="s">
        <v>165</v>
      </c>
      <c r="C145" s="131">
        <f>SUM(D145:K145)</f>
        <v>23</v>
      </c>
      <c r="D145" s="128">
        <f>'[3]data(ソート不可）'!H67</f>
        <v>3</v>
      </c>
      <c r="E145" s="128">
        <f>'[3]data(ソート不可）'!I67</f>
        <v>3</v>
      </c>
      <c r="F145" s="128">
        <f>'[3]data(ソート不可）'!J67</f>
        <v>3</v>
      </c>
      <c r="G145" s="128">
        <f>'[3]data(ソート不可）'!K67</f>
        <v>3</v>
      </c>
      <c r="H145" s="128">
        <f>'[3]data(ソート不可）'!L67</f>
        <v>3</v>
      </c>
      <c r="I145" s="128">
        <f>'[3]data(ソート不可）'!M67</f>
        <v>4</v>
      </c>
      <c r="J145" s="128">
        <f>'[3]data(ソート不可）'!N67</f>
        <v>0</v>
      </c>
      <c r="K145" s="127">
        <f>'[3]data(ソート不可）'!O67</f>
        <v>4</v>
      </c>
      <c r="L145" s="336">
        <f>SUM(M145:N145)</f>
        <v>563</v>
      </c>
      <c r="M145" s="128">
        <f>SUM(P145,S145,V145,Y145,AB145,AE145)</f>
        <v>311</v>
      </c>
      <c r="N145" s="130">
        <f>SUM(Q145,T145,W145,Z145,AC145,AF145)</f>
        <v>252</v>
      </c>
      <c r="O145" s="129">
        <f>SUM(P145:Q145)</f>
        <v>97</v>
      </c>
      <c r="P145" s="128">
        <f>'[3]data(ソート不可）'!T67</f>
        <v>56</v>
      </c>
      <c r="Q145" s="127">
        <f>'[3]data(ソート不可）'!U67</f>
        <v>41</v>
      </c>
      <c r="R145" s="336">
        <f>SUM(S145:T145)</f>
        <v>91</v>
      </c>
      <c r="S145" s="128">
        <f>'[3]data(ソート不可）'!V67</f>
        <v>43</v>
      </c>
      <c r="T145" s="130">
        <f>'[3]data(ソート不可）'!W67</f>
        <v>48</v>
      </c>
      <c r="U145" s="129">
        <f>SUM(V145:W145)</f>
        <v>76</v>
      </c>
      <c r="V145" s="128">
        <f>'[3]data(ソート不可）'!X67</f>
        <v>35</v>
      </c>
      <c r="W145" s="127">
        <f>'[3]data(ソート不可）'!Y67</f>
        <v>41</v>
      </c>
      <c r="X145" s="336">
        <f>SUM(Y145:Z145)</f>
        <v>95</v>
      </c>
      <c r="Y145" s="128">
        <f>'[3]data(ソート不可）'!Z67</f>
        <v>49</v>
      </c>
      <c r="Z145" s="130">
        <f>'[3]data(ソート不可）'!AA67</f>
        <v>46</v>
      </c>
      <c r="AA145" s="129">
        <f>SUM(AB145:AC145)</f>
        <v>89</v>
      </c>
      <c r="AB145" s="128">
        <f>'[3]data(ソート不可）'!AB67</f>
        <v>59</v>
      </c>
      <c r="AC145" s="127">
        <f>'[3]data(ソート不可）'!AC67</f>
        <v>30</v>
      </c>
      <c r="AD145" s="336">
        <f>SUM(AE145:AF145)</f>
        <v>115</v>
      </c>
      <c r="AE145" s="128">
        <f>'[3]data(ソート不可）'!AD67</f>
        <v>69</v>
      </c>
      <c r="AF145" s="127">
        <f>'[3]data(ソート不可）'!AE67</f>
        <v>46</v>
      </c>
    </row>
    <row r="146" spans="1:32" ht="21.4" customHeight="1" x14ac:dyDescent="0.2">
      <c r="A146" s="338"/>
      <c r="B146" s="138"/>
      <c r="C146" s="137"/>
      <c r="D146" s="133"/>
      <c r="E146" s="133"/>
      <c r="F146" s="133"/>
      <c r="G146" s="133"/>
      <c r="H146" s="133"/>
      <c r="I146" s="133"/>
      <c r="J146" s="133"/>
      <c r="K146" s="132"/>
      <c r="L146" s="134">
        <f>SUM(O146,R146,U146,X146,AA146,AD146)</f>
        <v>48</v>
      </c>
      <c r="M146" s="133"/>
      <c r="N146" s="136"/>
      <c r="O146" s="135">
        <f>'[3]data(ソート不可）'!AG68</f>
        <v>9</v>
      </c>
      <c r="P146" s="133"/>
      <c r="Q146" s="132"/>
      <c r="R146" s="134">
        <f>'[3]data(ソート不可）'!AH68</f>
        <v>6</v>
      </c>
      <c r="S146" s="133"/>
      <c r="T146" s="136"/>
      <c r="U146" s="135">
        <f>'[3]data(ソート不可）'!AI68</f>
        <v>4</v>
      </c>
      <c r="V146" s="133"/>
      <c r="W146" s="132"/>
      <c r="X146" s="134">
        <f>'[3]data(ソート不可）'!AJ68</f>
        <v>9</v>
      </c>
      <c r="Y146" s="133"/>
      <c r="Z146" s="136"/>
      <c r="AA146" s="135">
        <f>'[3]data(ソート不可）'!AK68</f>
        <v>11</v>
      </c>
      <c r="AB146" s="133"/>
      <c r="AC146" s="132"/>
      <c r="AD146" s="134">
        <f>'[3]data(ソート不可）'!AL68</f>
        <v>9</v>
      </c>
      <c r="AE146" s="133"/>
      <c r="AF146" s="132"/>
    </row>
    <row r="147" spans="1:32" ht="21.4" customHeight="1" x14ac:dyDescent="0.2">
      <c r="A147" s="421">
        <v>72</v>
      </c>
      <c r="B147" s="420" t="s">
        <v>166</v>
      </c>
      <c r="C147" s="131">
        <f>SUM(D147:K147)</f>
        <v>32</v>
      </c>
      <c r="D147" s="128">
        <f>'[3]data(ソート不可）'!H68</f>
        <v>4</v>
      </c>
      <c r="E147" s="128">
        <f>'[3]data(ソート不可）'!I68</f>
        <v>4</v>
      </c>
      <c r="F147" s="128">
        <f>'[3]data(ソート不可）'!J68</f>
        <v>4</v>
      </c>
      <c r="G147" s="128">
        <f>'[3]data(ソート不可）'!K68</f>
        <v>4</v>
      </c>
      <c r="H147" s="128">
        <f>'[3]data(ソート不可）'!L68</f>
        <v>4</v>
      </c>
      <c r="I147" s="128">
        <f>'[3]data(ソート不可）'!M68</f>
        <v>4</v>
      </c>
      <c r="J147" s="128">
        <f>'[3]data(ソート不可）'!N68</f>
        <v>0</v>
      </c>
      <c r="K147" s="127">
        <f>'[3]data(ソート不可）'!O68</f>
        <v>8</v>
      </c>
      <c r="L147" s="336">
        <f>SUM(M147:N147)</f>
        <v>792</v>
      </c>
      <c r="M147" s="128">
        <f>SUM(P147,S147,V147,Y147,AB147,AE147)</f>
        <v>422</v>
      </c>
      <c r="N147" s="130">
        <f>SUM(Q147,T147,W147,Z147,AC147,AF147)</f>
        <v>370</v>
      </c>
      <c r="O147" s="129">
        <f>SUM(P147:Q147)</f>
        <v>129</v>
      </c>
      <c r="P147" s="128">
        <f>'[3]data(ソート不可）'!T68</f>
        <v>77</v>
      </c>
      <c r="Q147" s="127">
        <f>'[3]data(ソート不可）'!U68</f>
        <v>52</v>
      </c>
      <c r="R147" s="336">
        <f>SUM(S147:T147)</f>
        <v>119</v>
      </c>
      <c r="S147" s="128">
        <f>'[3]data(ソート不可）'!V68</f>
        <v>70</v>
      </c>
      <c r="T147" s="130">
        <f>'[3]data(ソート不可）'!W68</f>
        <v>49</v>
      </c>
      <c r="U147" s="129">
        <f>SUM(V147:W147)</f>
        <v>132</v>
      </c>
      <c r="V147" s="128">
        <f>'[3]data(ソート不可）'!X68</f>
        <v>65</v>
      </c>
      <c r="W147" s="127">
        <f>'[3]data(ソート不可）'!Y68</f>
        <v>67</v>
      </c>
      <c r="X147" s="336">
        <f>SUM(Y147:Z147)</f>
        <v>125</v>
      </c>
      <c r="Y147" s="128">
        <f>'[3]data(ソート不可）'!Z68</f>
        <v>70</v>
      </c>
      <c r="Z147" s="130">
        <f>'[3]data(ソート不可）'!AA68</f>
        <v>55</v>
      </c>
      <c r="AA147" s="129">
        <f>SUM(AB147:AC147)</f>
        <v>146</v>
      </c>
      <c r="AB147" s="128">
        <f>'[3]data(ソート不可）'!AB68</f>
        <v>74</v>
      </c>
      <c r="AC147" s="127">
        <f>'[3]data(ソート不可）'!AC68</f>
        <v>72</v>
      </c>
      <c r="AD147" s="336">
        <f>SUM(AE147:AF147)</f>
        <v>141</v>
      </c>
      <c r="AE147" s="128">
        <f>'[3]data(ソート不可）'!AD68</f>
        <v>66</v>
      </c>
      <c r="AF147" s="127">
        <f>'[3]data(ソート不可）'!AE68</f>
        <v>75</v>
      </c>
    </row>
    <row r="148" spans="1:32" ht="21.4" customHeight="1" x14ac:dyDescent="0.2">
      <c r="A148" s="338"/>
      <c r="B148" s="138"/>
      <c r="C148" s="137"/>
      <c r="D148" s="133"/>
      <c r="E148" s="133"/>
      <c r="F148" s="133"/>
      <c r="G148" s="133"/>
      <c r="H148" s="133"/>
      <c r="I148" s="133"/>
      <c r="J148" s="133"/>
      <c r="K148" s="132"/>
      <c r="L148" s="134">
        <f>SUM(O148,R148,U148,X148,AA148,AD148)</f>
        <v>33</v>
      </c>
      <c r="M148" s="133"/>
      <c r="N148" s="136"/>
      <c r="O148" s="135">
        <f>'[3]data(ソート不可）'!AG69</f>
        <v>4</v>
      </c>
      <c r="P148" s="133"/>
      <c r="Q148" s="132"/>
      <c r="R148" s="134">
        <f>'[3]data(ソート不可）'!AH69</f>
        <v>3</v>
      </c>
      <c r="S148" s="133"/>
      <c r="T148" s="136"/>
      <c r="U148" s="135">
        <f>'[3]data(ソート不可）'!AI69</f>
        <v>3</v>
      </c>
      <c r="V148" s="133"/>
      <c r="W148" s="132"/>
      <c r="X148" s="134">
        <f>'[3]data(ソート不可）'!AJ69</f>
        <v>5</v>
      </c>
      <c r="Y148" s="133"/>
      <c r="Z148" s="136"/>
      <c r="AA148" s="135">
        <f>'[3]data(ソート不可）'!AK69</f>
        <v>8</v>
      </c>
      <c r="AB148" s="133"/>
      <c r="AC148" s="132"/>
      <c r="AD148" s="134">
        <f>'[3]data(ソート不可）'!AL69</f>
        <v>10</v>
      </c>
      <c r="AE148" s="133"/>
      <c r="AF148" s="132"/>
    </row>
    <row r="149" spans="1:32" ht="21.4" customHeight="1" x14ac:dyDescent="0.2">
      <c r="A149" s="421">
        <v>73</v>
      </c>
      <c r="B149" s="420" t="s">
        <v>167</v>
      </c>
      <c r="C149" s="131">
        <f>SUM(D149:K149)</f>
        <v>22</v>
      </c>
      <c r="D149" s="128">
        <f>'[3]data(ソート不可）'!H69</f>
        <v>3</v>
      </c>
      <c r="E149" s="128">
        <f>'[3]data(ソート不可）'!I69</f>
        <v>3</v>
      </c>
      <c r="F149" s="128">
        <f>'[3]data(ソート不可）'!J69</f>
        <v>2</v>
      </c>
      <c r="G149" s="128">
        <f>'[3]data(ソート不可）'!K69</f>
        <v>3</v>
      </c>
      <c r="H149" s="128">
        <f>'[3]data(ソート不可）'!L69</f>
        <v>3</v>
      </c>
      <c r="I149" s="128">
        <f>'[3]data(ソート不可）'!M69</f>
        <v>3</v>
      </c>
      <c r="J149" s="128">
        <f>'[3]data(ソート不可）'!N69</f>
        <v>0</v>
      </c>
      <c r="K149" s="127">
        <f>'[3]data(ソート不可）'!O69</f>
        <v>5</v>
      </c>
      <c r="L149" s="336">
        <f>SUM(M149:N149)</f>
        <v>540</v>
      </c>
      <c r="M149" s="128">
        <f>SUM(P149,S149,V149,Y149,AB149,AE149)</f>
        <v>265</v>
      </c>
      <c r="N149" s="130">
        <f>SUM(Q149,T149,W149,Z149,AC149,AF149)</f>
        <v>275</v>
      </c>
      <c r="O149" s="129">
        <f>SUM(P149:Q149)</f>
        <v>81</v>
      </c>
      <c r="P149" s="128">
        <f>'[3]data(ソート不可）'!T69</f>
        <v>37</v>
      </c>
      <c r="Q149" s="127">
        <f>'[3]data(ソート不可）'!U69</f>
        <v>44</v>
      </c>
      <c r="R149" s="336">
        <f>SUM(S149:T149)</f>
        <v>89</v>
      </c>
      <c r="S149" s="128">
        <f>'[3]data(ソート不可）'!V69</f>
        <v>48</v>
      </c>
      <c r="T149" s="130">
        <f>'[3]data(ソート不可）'!W69</f>
        <v>41</v>
      </c>
      <c r="U149" s="129">
        <f>SUM(V149:W149)</f>
        <v>70</v>
      </c>
      <c r="V149" s="128">
        <f>'[3]data(ソート不可）'!X69</f>
        <v>34</v>
      </c>
      <c r="W149" s="127">
        <f>'[3]data(ソート不可）'!Y69</f>
        <v>36</v>
      </c>
      <c r="X149" s="336">
        <f>SUM(Y149:Z149)</f>
        <v>102</v>
      </c>
      <c r="Y149" s="128">
        <f>'[3]data(ソート不可）'!Z69</f>
        <v>51</v>
      </c>
      <c r="Z149" s="130">
        <f>'[3]data(ソート不可）'!AA69</f>
        <v>51</v>
      </c>
      <c r="AA149" s="129">
        <f>SUM(AB149:AC149)</f>
        <v>92</v>
      </c>
      <c r="AB149" s="128">
        <f>'[3]data(ソート不可）'!AB69</f>
        <v>41</v>
      </c>
      <c r="AC149" s="127">
        <f>'[3]data(ソート不可）'!AC69</f>
        <v>51</v>
      </c>
      <c r="AD149" s="336">
        <f>SUM(AE149:AF149)</f>
        <v>106</v>
      </c>
      <c r="AE149" s="128">
        <f>'[3]data(ソート不可）'!AD69</f>
        <v>54</v>
      </c>
      <c r="AF149" s="127">
        <f>'[3]data(ソート不可）'!AE69</f>
        <v>52</v>
      </c>
    </row>
    <row r="150" spans="1:32" ht="21.4" customHeight="1" x14ac:dyDescent="0.2">
      <c r="A150" s="338"/>
      <c r="B150" s="138"/>
      <c r="C150" s="137"/>
      <c r="D150" s="133"/>
      <c r="E150" s="133"/>
      <c r="F150" s="133"/>
      <c r="G150" s="133"/>
      <c r="H150" s="133"/>
      <c r="I150" s="133"/>
      <c r="J150" s="133"/>
      <c r="K150" s="132"/>
      <c r="L150" s="134">
        <f>SUM(O150,R150,U150,X150,AA150,AD150)</f>
        <v>23</v>
      </c>
      <c r="M150" s="133"/>
      <c r="N150" s="136"/>
      <c r="O150" s="135">
        <f>'[3]data(ソート不可）'!AG70</f>
        <v>6</v>
      </c>
      <c r="P150" s="133"/>
      <c r="Q150" s="132"/>
      <c r="R150" s="134">
        <f>'[3]data(ソート不可）'!AH70</f>
        <v>1</v>
      </c>
      <c r="S150" s="133"/>
      <c r="T150" s="136"/>
      <c r="U150" s="135">
        <f>'[3]data(ソート不可）'!AI70</f>
        <v>4</v>
      </c>
      <c r="V150" s="133"/>
      <c r="W150" s="132"/>
      <c r="X150" s="134">
        <f>'[3]data(ソート不可）'!AJ70</f>
        <v>8</v>
      </c>
      <c r="Y150" s="133"/>
      <c r="Z150" s="136"/>
      <c r="AA150" s="135">
        <f>'[3]data(ソート不可）'!AK70</f>
        <v>2</v>
      </c>
      <c r="AB150" s="133"/>
      <c r="AC150" s="132"/>
      <c r="AD150" s="134">
        <f>'[3]data(ソート不可）'!AL70</f>
        <v>2</v>
      </c>
      <c r="AE150" s="133"/>
      <c r="AF150" s="132"/>
    </row>
    <row r="151" spans="1:32" ht="21.4" customHeight="1" x14ac:dyDescent="0.2">
      <c r="A151" s="421">
        <v>74</v>
      </c>
      <c r="B151" s="420" t="s">
        <v>168</v>
      </c>
      <c r="C151" s="131">
        <f>SUM(D151:K151)</f>
        <v>24</v>
      </c>
      <c r="D151" s="128">
        <f>'[3]data(ソート不可）'!H70</f>
        <v>3</v>
      </c>
      <c r="E151" s="128">
        <f>'[3]data(ソート不可）'!I70</f>
        <v>4</v>
      </c>
      <c r="F151" s="128">
        <f>'[3]data(ソート不可）'!J70</f>
        <v>3</v>
      </c>
      <c r="G151" s="128">
        <f>'[3]data(ソート不可）'!K70</f>
        <v>4</v>
      </c>
      <c r="H151" s="128">
        <f>'[3]data(ソート不可）'!L70</f>
        <v>3</v>
      </c>
      <c r="I151" s="128">
        <f>'[3]data(ソート不可）'!M70</f>
        <v>3</v>
      </c>
      <c r="J151" s="128">
        <f>'[3]data(ソート不可）'!N70</f>
        <v>0</v>
      </c>
      <c r="K151" s="127">
        <f>'[3]data(ソート不可）'!O70</f>
        <v>4</v>
      </c>
      <c r="L151" s="336">
        <f>SUM(M151:N151)</f>
        <v>624</v>
      </c>
      <c r="M151" s="128">
        <f>SUM(P151,S151,V151,Y151,AB151,AE151)</f>
        <v>316</v>
      </c>
      <c r="N151" s="130">
        <f>SUM(Q151,T151,W151,Z151,AC151,AF151)</f>
        <v>308</v>
      </c>
      <c r="O151" s="129">
        <f>SUM(P151:Q151)</f>
        <v>105</v>
      </c>
      <c r="P151" s="128">
        <f>'[3]data(ソート不可）'!T70</f>
        <v>51</v>
      </c>
      <c r="Q151" s="127">
        <f>'[3]data(ソート不可）'!U70</f>
        <v>54</v>
      </c>
      <c r="R151" s="336">
        <f>SUM(S151:T151)</f>
        <v>110</v>
      </c>
      <c r="S151" s="128">
        <f>'[3]data(ソート不可）'!V70</f>
        <v>55</v>
      </c>
      <c r="T151" s="130">
        <f>'[3]data(ソート不可）'!W70</f>
        <v>55</v>
      </c>
      <c r="U151" s="129">
        <f>SUM(V151:W151)</f>
        <v>97</v>
      </c>
      <c r="V151" s="128">
        <f>'[3]data(ソート不可）'!X70</f>
        <v>46</v>
      </c>
      <c r="W151" s="127">
        <f>'[3]data(ソート不可）'!Y70</f>
        <v>51</v>
      </c>
      <c r="X151" s="336">
        <f>SUM(Y151:Z151)</f>
        <v>119</v>
      </c>
      <c r="Y151" s="128">
        <f>'[3]data(ソート不可）'!Z70</f>
        <v>68</v>
      </c>
      <c r="Z151" s="130">
        <f>'[3]data(ソート不可）'!AA70</f>
        <v>51</v>
      </c>
      <c r="AA151" s="129">
        <f>SUM(AB151:AC151)</f>
        <v>98</v>
      </c>
      <c r="AB151" s="128">
        <f>'[3]data(ソート不可）'!AB70</f>
        <v>45</v>
      </c>
      <c r="AC151" s="127">
        <f>'[3]data(ソート不可）'!AC70</f>
        <v>53</v>
      </c>
      <c r="AD151" s="336">
        <f>SUM(AE151:AF151)</f>
        <v>95</v>
      </c>
      <c r="AE151" s="128">
        <f>'[3]data(ソート不可）'!AD70</f>
        <v>51</v>
      </c>
      <c r="AF151" s="127">
        <f>'[3]data(ソート不可）'!AE70</f>
        <v>44</v>
      </c>
    </row>
    <row r="152" spans="1:32" ht="21.4" customHeight="1" x14ac:dyDescent="0.2">
      <c r="A152" s="338"/>
      <c r="B152" s="138"/>
      <c r="C152" s="137"/>
      <c r="D152" s="133"/>
      <c r="E152" s="133"/>
      <c r="F152" s="133"/>
      <c r="G152" s="133"/>
      <c r="H152" s="133"/>
      <c r="I152" s="133"/>
      <c r="J152" s="133"/>
      <c r="K152" s="132"/>
      <c r="L152" s="134">
        <f>SUM(O152,R152,U152,X152,AA152,AD152)</f>
        <v>31</v>
      </c>
      <c r="M152" s="133"/>
      <c r="N152" s="136"/>
      <c r="O152" s="135">
        <f>'[3]data(ソート不可）'!AG71</f>
        <v>3</v>
      </c>
      <c r="P152" s="133"/>
      <c r="Q152" s="132"/>
      <c r="R152" s="134">
        <f>'[3]data(ソート不可）'!AH71</f>
        <v>3</v>
      </c>
      <c r="S152" s="133"/>
      <c r="T152" s="136"/>
      <c r="U152" s="135">
        <f>'[3]data(ソート不可）'!AI71</f>
        <v>3</v>
      </c>
      <c r="V152" s="133"/>
      <c r="W152" s="132"/>
      <c r="X152" s="134">
        <f>'[3]data(ソート不可）'!AJ71</f>
        <v>7</v>
      </c>
      <c r="Y152" s="133"/>
      <c r="Z152" s="136"/>
      <c r="AA152" s="135">
        <f>'[3]data(ソート不可）'!AK71</f>
        <v>10</v>
      </c>
      <c r="AB152" s="133"/>
      <c r="AC152" s="132"/>
      <c r="AD152" s="134">
        <f>'[3]data(ソート不可）'!AL71</f>
        <v>5</v>
      </c>
      <c r="AE152" s="133"/>
      <c r="AF152" s="132"/>
    </row>
    <row r="153" spans="1:32" ht="21.4" customHeight="1" x14ac:dyDescent="0.2">
      <c r="A153" s="421">
        <v>75</v>
      </c>
      <c r="B153" s="420" t="s">
        <v>169</v>
      </c>
      <c r="C153" s="131">
        <f>SUM(D153:K153)</f>
        <v>30</v>
      </c>
      <c r="D153" s="128">
        <f>'[3]data(ソート不可）'!H71</f>
        <v>4</v>
      </c>
      <c r="E153" s="128">
        <f>'[3]data(ソート不可）'!I71</f>
        <v>4</v>
      </c>
      <c r="F153" s="128">
        <f>'[3]data(ソート不可）'!J71</f>
        <v>4</v>
      </c>
      <c r="G153" s="128">
        <f>'[3]data(ソート不可）'!K71</f>
        <v>4</v>
      </c>
      <c r="H153" s="128">
        <f>'[3]data(ソート不可）'!L71</f>
        <v>5</v>
      </c>
      <c r="I153" s="128">
        <f>'[3]data(ソート不可）'!M71</f>
        <v>4</v>
      </c>
      <c r="J153" s="128">
        <f>'[3]data(ソート不可）'!N71</f>
        <v>0</v>
      </c>
      <c r="K153" s="127">
        <f>'[3]data(ソート不可）'!O71</f>
        <v>5</v>
      </c>
      <c r="L153" s="336">
        <f>SUM(M153:N153)</f>
        <v>754</v>
      </c>
      <c r="M153" s="128">
        <f>SUM(P153,S153,V153,Y153,AB153,AE153)</f>
        <v>382</v>
      </c>
      <c r="N153" s="130">
        <f>SUM(Q153,T153,W153,Z153,AC153,AF153)</f>
        <v>372</v>
      </c>
      <c r="O153" s="129">
        <f>SUM(P153:Q153)</f>
        <v>117</v>
      </c>
      <c r="P153" s="128">
        <f>'[3]data(ソート不可）'!T71</f>
        <v>59</v>
      </c>
      <c r="Q153" s="127">
        <f>'[3]data(ソート不可）'!U71</f>
        <v>58</v>
      </c>
      <c r="R153" s="336">
        <f>SUM(S153:T153)</f>
        <v>110</v>
      </c>
      <c r="S153" s="128">
        <f>'[3]data(ソート不可）'!V71</f>
        <v>52</v>
      </c>
      <c r="T153" s="130">
        <f>'[3]data(ソート不可）'!W71</f>
        <v>58</v>
      </c>
      <c r="U153" s="129">
        <f>SUM(V153:W153)</f>
        <v>136</v>
      </c>
      <c r="V153" s="128">
        <f>'[3]data(ソート不可）'!X71</f>
        <v>63</v>
      </c>
      <c r="W153" s="127">
        <f>'[3]data(ソート不可）'!Y71</f>
        <v>73</v>
      </c>
      <c r="X153" s="336">
        <f>SUM(Y153:Z153)</f>
        <v>117</v>
      </c>
      <c r="Y153" s="128">
        <f>'[3]data(ソート不可）'!Z71</f>
        <v>65</v>
      </c>
      <c r="Z153" s="130">
        <f>'[3]data(ソート不可）'!AA71</f>
        <v>52</v>
      </c>
      <c r="AA153" s="129">
        <f>SUM(AB153:AC153)</f>
        <v>163</v>
      </c>
      <c r="AB153" s="128">
        <f>'[3]data(ソート不可）'!AB71</f>
        <v>89</v>
      </c>
      <c r="AC153" s="127">
        <f>'[3]data(ソート不可）'!AC71</f>
        <v>74</v>
      </c>
      <c r="AD153" s="336">
        <f>SUM(AE153:AF153)</f>
        <v>111</v>
      </c>
      <c r="AE153" s="128">
        <f>'[3]data(ソート不可）'!AD71</f>
        <v>54</v>
      </c>
      <c r="AF153" s="127">
        <f>'[3]data(ソート不可）'!AE71</f>
        <v>57</v>
      </c>
    </row>
    <row r="154" spans="1:32" ht="21.4" customHeight="1" x14ac:dyDescent="0.2">
      <c r="A154" s="338"/>
      <c r="B154" s="138"/>
      <c r="C154" s="137"/>
      <c r="D154" s="133"/>
      <c r="E154" s="133"/>
      <c r="F154" s="133"/>
      <c r="G154" s="133"/>
      <c r="H154" s="133"/>
      <c r="I154" s="133"/>
      <c r="J154" s="133"/>
      <c r="K154" s="132"/>
      <c r="L154" s="134">
        <f>SUM(O154,R154,U154,X154,AA154,AD154)</f>
        <v>38</v>
      </c>
      <c r="M154" s="133"/>
      <c r="N154" s="136"/>
      <c r="O154" s="135">
        <f>'[3]data(ソート不可）'!AG72</f>
        <v>5</v>
      </c>
      <c r="P154" s="133"/>
      <c r="Q154" s="132"/>
      <c r="R154" s="134">
        <f>'[3]data(ソート不可）'!AH72</f>
        <v>3</v>
      </c>
      <c r="S154" s="133"/>
      <c r="T154" s="136"/>
      <c r="U154" s="135">
        <f>'[3]data(ソート不可）'!AI72</f>
        <v>7</v>
      </c>
      <c r="V154" s="133"/>
      <c r="W154" s="132"/>
      <c r="X154" s="134">
        <f>'[3]data(ソート不可）'!AJ72</f>
        <v>5</v>
      </c>
      <c r="Y154" s="133"/>
      <c r="Z154" s="136"/>
      <c r="AA154" s="135">
        <f>'[3]data(ソート不可）'!AK72</f>
        <v>11</v>
      </c>
      <c r="AB154" s="133"/>
      <c r="AC154" s="132"/>
      <c r="AD154" s="134">
        <f>'[3]data(ソート不可）'!AL72</f>
        <v>7</v>
      </c>
      <c r="AE154" s="133"/>
      <c r="AF154" s="132"/>
    </row>
    <row r="155" spans="1:32" ht="21.4" customHeight="1" x14ac:dyDescent="0.2">
      <c r="A155" s="421">
        <v>76</v>
      </c>
      <c r="B155" s="420" t="s">
        <v>170</v>
      </c>
      <c r="C155" s="131">
        <f>SUM(D155:K155)</f>
        <v>33</v>
      </c>
      <c r="D155" s="128">
        <f>'[3]data(ソート不可）'!H72</f>
        <v>5</v>
      </c>
      <c r="E155" s="128">
        <f>'[3]data(ソート不可）'!I72</f>
        <v>4</v>
      </c>
      <c r="F155" s="128">
        <f>'[3]data(ソート不可）'!J72</f>
        <v>4</v>
      </c>
      <c r="G155" s="128">
        <f>'[3]data(ソート不可）'!K72</f>
        <v>5</v>
      </c>
      <c r="H155" s="128">
        <f>'[3]data(ソート不可）'!L72</f>
        <v>5</v>
      </c>
      <c r="I155" s="128">
        <f>'[3]data(ソート不可）'!M72</f>
        <v>4</v>
      </c>
      <c r="J155" s="128">
        <f>'[3]data(ソート不可）'!N72</f>
        <v>0</v>
      </c>
      <c r="K155" s="127">
        <f>'[3]data(ソート不可）'!O72</f>
        <v>6</v>
      </c>
      <c r="L155" s="336">
        <f>SUM(M155:N155)</f>
        <v>894</v>
      </c>
      <c r="M155" s="128">
        <f>SUM(P155,S155,V155,Y155,AB155,AE155)</f>
        <v>445</v>
      </c>
      <c r="N155" s="130">
        <f>SUM(Q155,T155,W155,Z155,AC155,AF155)</f>
        <v>449</v>
      </c>
      <c r="O155" s="129">
        <f>SUM(P155:Q155)</f>
        <v>147</v>
      </c>
      <c r="P155" s="128">
        <f>'[3]data(ソート不可）'!T72</f>
        <v>79</v>
      </c>
      <c r="Q155" s="127">
        <f>'[3]data(ソート不可）'!U72</f>
        <v>68</v>
      </c>
      <c r="R155" s="336">
        <f>SUM(S155:T155)</f>
        <v>134</v>
      </c>
      <c r="S155" s="128">
        <f>'[3]data(ソート不可）'!V72</f>
        <v>65</v>
      </c>
      <c r="T155" s="130">
        <f>'[3]data(ソート不可）'!W72</f>
        <v>69</v>
      </c>
      <c r="U155" s="129">
        <f>SUM(V155:W155)</f>
        <v>146</v>
      </c>
      <c r="V155" s="128">
        <f>'[3]data(ソート不可）'!X72</f>
        <v>86</v>
      </c>
      <c r="W155" s="127">
        <f>'[3]data(ソート不可）'!Y72</f>
        <v>60</v>
      </c>
      <c r="X155" s="336">
        <f>SUM(Y155:Z155)</f>
        <v>165</v>
      </c>
      <c r="Y155" s="128">
        <f>'[3]data(ソート不可）'!Z72</f>
        <v>78</v>
      </c>
      <c r="Z155" s="130">
        <f>'[3]data(ソート不可）'!AA72</f>
        <v>87</v>
      </c>
      <c r="AA155" s="129">
        <f>SUM(AB155:AC155)</f>
        <v>169</v>
      </c>
      <c r="AB155" s="128">
        <f>'[3]data(ソート不可）'!AB72</f>
        <v>77</v>
      </c>
      <c r="AC155" s="127">
        <f>'[3]data(ソート不可）'!AC72</f>
        <v>92</v>
      </c>
      <c r="AD155" s="336">
        <f>SUM(AE155:AF155)</f>
        <v>133</v>
      </c>
      <c r="AE155" s="128">
        <f>'[3]data(ソート不可）'!AD72</f>
        <v>60</v>
      </c>
      <c r="AF155" s="127">
        <f>'[3]data(ソート不可）'!AE72</f>
        <v>73</v>
      </c>
    </row>
    <row r="156" spans="1:32" ht="21.4" customHeight="1" x14ac:dyDescent="0.2">
      <c r="A156" s="338"/>
      <c r="B156" s="138"/>
      <c r="C156" s="137"/>
      <c r="D156" s="133"/>
      <c r="E156" s="133"/>
      <c r="F156" s="133"/>
      <c r="G156" s="133"/>
      <c r="H156" s="133"/>
      <c r="I156" s="133"/>
      <c r="J156" s="133"/>
      <c r="K156" s="132"/>
      <c r="L156" s="134">
        <f>SUM(O156,R156,U156,X156,AA156,AD156)</f>
        <v>27</v>
      </c>
      <c r="M156" s="133"/>
      <c r="N156" s="136"/>
      <c r="O156" s="135">
        <f>'[3]data(ソート不可）'!AG73</f>
        <v>1</v>
      </c>
      <c r="P156" s="133"/>
      <c r="Q156" s="132"/>
      <c r="R156" s="134">
        <f>'[3]data(ソート不可）'!AH73</f>
        <v>3</v>
      </c>
      <c r="S156" s="133"/>
      <c r="T156" s="136"/>
      <c r="U156" s="135">
        <f>'[3]data(ソート不可）'!AI73</f>
        <v>6</v>
      </c>
      <c r="V156" s="133"/>
      <c r="W156" s="132"/>
      <c r="X156" s="134">
        <f>'[3]data(ソート不可）'!AJ73</f>
        <v>6</v>
      </c>
      <c r="Y156" s="133"/>
      <c r="Z156" s="136"/>
      <c r="AA156" s="135">
        <f>'[3]data(ソート不可）'!AK73</f>
        <v>9</v>
      </c>
      <c r="AB156" s="133"/>
      <c r="AC156" s="132"/>
      <c r="AD156" s="134">
        <f>'[3]data(ソート不可）'!AL73</f>
        <v>2</v>
      </c>
      <c r="AE156" s="133"/>
      <c r="AF156" s="132"/>
    </row>
    <row r="157" spans="1:32" ht="21.4" customHeight="1" x14ac:dyDescent="0.2">
      <c r="A157" s="421">
        <v>77</v>
      </c>
      <c r="B157" s="420" t="s">
        <v>171</v>
      </c>
      <c r="C157" s="131">
        <f>SUM(D157:K157)</f>
        <v>15</v>
      </c>
      <c r="D157" s="128">
        <f>'[3]data(ソート不可）'!H73</f>
        <v>2</v>
      </c>
      <c r="E157" s="128">
        <f>'[3]data(ソート不可）'!I73</f>
        <v>2</v>
      </c>
      <c r="F157" s="128">
        <f>'[3]data(ソート不可）'!J73</f>
        <v>2</v>
      </c>
      <c r="G157" s="128">
        <f>'[3]data(ソート不可）'!K73</f>
        <v>2</v>
      </c>
      <c r="H157" s="128">
        <f>'[3]data(ソート不可）'!L73</f>
        <v>2</v>
      </c>
      <c r="I157" s="128">
        <f>'[3]data(ソート不可）'!M73</f>
        <v>1</v>
      </c>
      <c r="J157" s="128">
        <f>'[3]data(ソート不可）'!N73</f>
        <v>0</v>
      </c>
      <c r="K157" s="127">
        <f>'[3]data(ソート不可）'!O73</f>
        <v>4</v>
      </c>
      <c r="L157" s="336">
        <f>SUM(M157:N157)</f>
        <v>281</v>
      </c>
      <c r="M157" s="128">
        <f>SUM(P157,S157,V157,Y157,AB157,AE157)</f>
        <v>132</v>
      </c>
      <c r="N157" s="130">
        <f>SUM(Q157,T157,W157,Z157,AC157,AF157)</f>
        <v>149</v>
      </c>
      <c r="O157" s="129">
        <f>SUM(P157:Q157)</f>
        <v>51</v>
      </c>
      <c r="P157" s="128">
        <f>'[3]data(ソート不可）'!T73</f>
        <v>25</v>
      </c>
      <c r="Q157" s="127">
        <f>'[3]data(ソート不可）'!U73</f>
        <v>26</v>
      </c>
      <c r="R157" s="336">
        <f>SUM(S157:T157)</f>
        <v>46</v>
      </c>
      <c r="S157" s="128">
        <f>'[3]data(ソート不可）'!V73</f>
        <v>25</v>
      </c>
      <c r="T157" s="130">
        <f>'[3]data(ソート不可）'!W73</f>
        <v>21</v>
      </c>
      <c r="U157" s="129">
        <f>SUM(V157:W157)</f>
        <v>42</v>
      </c>
      <c r="V157" s="128">
        <f>'[3]data(ソート不可）'!X73</f>
        <v>16</v>
      </c>
      <c r="W157" s="127">
        <f>'[3]data(ソート不可）'!Y73</f>
        <v>26</v>
      </c>
      <c r="X157" s="336">
        <f>SUM(Y157:Z157)</f>
        <v>55</v>
      </c>
      <c r="Y157" s="128">
        <f>'[3]data(ソート不可）'!Z73</f>
        <v>25</v>
      </c>
      <c r="Z157" s="130">
        <f>'[3]data(ソート不可）'!AA73</f>
        <v>30</v>
      </c>
      <c r="AA157" s="129">
        <f>SUM(AB157:AC157)</f>
        <v>50</v>
      </c>
      <c r="AB157" s="128">
        <f>'[3]data(ソート不可）'!AB73</f>
        <v>23</v>
      </c>
      <c r="AC157" s="127">
        <f>'[3]data(ソート不可）'!AC73</f>
        <v>27</v>
      </c>
      <c r="AD157" s="336">
        <f>SUM(AE157:AF157)</f>
        <v>37</v>
      </c>
      <c r="AE157" s="128">
        <f>'[3]data(ソート不可）'!AD73</f>
        <v>18</v>
      </c>
      <c r="AF157" s="127">
        <f>'[3]data(ソート不可）'!AE73</f>
        <v>19</v>
      </c>
    </row>
    <row r="158" spans="1:32" ht="21.4" customHeight="1" x14ac:dyDescent="0.2">
      <c r="A158" s="335"/>
      <c r="B158" s="138"/>
      <c r="C158" s="152"/>
      <c r="D158" s="151"/>
      <c r="E158" s="151"/>
      <c r="F158" s="151"/>
      <c r="G158" s="151"/>
      <c r="H158" s="151"/>
      <c r="I158" s="151"/>
      <c r="J158" s="150"/>
      <c r="K158" s="149"/>
      <c r="L158" s="154">
        <f>SUM(O158,R158,U158,X158,AA158,AD158)</f>
        <v>27</v>
      </c>
      <c r="M158" s="156"/>
      <c r="N158" s="158"/>
      <c r="O158" s="157">
        <f>'[3]data(ソート不可）'!AG74</f>
        <v>2</v>
      </c>
      <c r="P158" s="156"/>
      <c r="Q158" s="155"/>
      <c r="R158" s="154">
        <f>'[3]data(ソート不可）'!AH74</f>
        <v>8</v>
      </c>
      <c r="S158" s="156"/>
      <c r="T158" s="158"/>
      <c r="U158" s="157">
        <f>'[3]data(ソート不可）'!AI74</f>
        <v>2</v>
      </c>
      <c r="V158" s="156"/>
      <c r="W158" s="155"/>
      <c r="X158" s="154">
        <f>'[3]data(ソート不可）'!AJ74</f>
        <v>6</v>
      </c>
      <c r="Y158" s="156"/>
      <c r="Z158" s="158"/>
      <c r="AA158" s="157">
        <f>'[3]data(ソート不可）'!AK74</f>
        <v>7</v>
      </c>
      <c r="AB158" s="156"/>
      <c r="AC158" s="155"/>
      <c r="AD158" s="154">
        <f>'[3]data(ソート不可）'!AL74</f>
        <v>2</v>
      </c>
      <c r="AE158" s="150"/>
      <c r="AF158" s="149"/>
    </row>
    <row r="159" spans="1:32" ht="21.4" customHeight="1" x14ac:dyDescent="0.2">
      <c r="A159" s="419">
        <v>78</v>
      </c>
      <c r="B159" s="420" t="s">
        <v>172</v>
      </c>
      <c r="C159" s="131">
        <f>SUM(D159:K159)</f>
        <v>22</v>
      </c>
      <c r="D159" s="128">
        <f>'[3]data(ソート不可）'!H74</f>
        <v>3</v>
      </c>
      <c r="E159" s="128">
        <f>'[3]data(ソート不可）'!I74</f>
        <v>3</v>
      </c>
      <c r="F159" s="128">
        <f>'[3]data(ソート不可）'!J74</f>
        <v>3</v>
      </c>
      <c r="G159" s="128">
        <f>'[3]data(ソート不可）'!K74</f>
        <v>3</v>
      </c>
      <c r="H159" s="128">
        <f>'[3]data(ソート不可）'!L74</f>
        <v>3</v>
      </c>
      <c r="I159" s="128">
        <f>'[3]data(ソート不可）'!M74</f>
        <v>3</v>
      </c>
      <c r="J159" s="128">
        <f>'[3]data(ソート不可）'!N74</f>
        <v>0</v>
      </c>
      <c r="K159" s="127">
        <f>'[3]data(ソート不可）'!O74</f>
        <v>4</v>
      </c>
      <c r="L159" s="336">
        <f>SUM(M159:N159)</f>
        <v>552</v>
      </c>
      <c r="M159" s="128">
        <f>SUM(P159,S159,V159,Y159,AB159,AE159)</f>
        <v>273</v>
      </c>
      <c r="N159" s="130">
        <f>SUM(Q159,T159,W159,Z159,AC159,AF159)</f>
        <v>279</v>
      </c>
      <c r="O159" s="129">
        <f>SUM(P159:Q159)</f>
        <v>84</v>
      </c>
      <c r="P159" s="128">
        <f>'[3]data(ソート不可）'!T74</f>
        <v>45</v>
      </c>
      <c r="Q159" s="127">
        <f>'[3]data(ソート不可）'!U74</f>
        <v>39</v>
      </c>
      <c r="R159" s="336">
        <f>SUM(S159:T159)</f>
        <v>80</v>
      </c>
      <c r="S159" s="128">
        <f>'[3]data(ソート不可）'!V74</f>
        <v>42</v>
      </c>
      <c r="T159" s="130">
        <f>'[3]data(ソート不可）'!W74</f>
        <v>38</v>
      </c>
      <c r="U159" s="129">
        <f>SUM(V159:W159)</f>
        <v>91</v>
      </c>
      <c r="V159" s="128">
        <f>'[3]data(ソート不可）'!X74</f>
        <v>42</v>
      </c>
      <c r="W159" s="127">
        <f>'[3]data(ソート不可）'!Y74</f>
        <v>49</v>
      </c>
      <c r="X159" s="336">
        <f>SUM(Y159:Z159)</f>
        <v>106</v>
      </c>
      <c r="Y159" s="128">
        <f>'[3]data(ソート不可）'!Z74</f>
        <v>44</v>
      </c>
      <c r="Z159" s="130">
        <f>'[3]data(ソート不可）'!AA74</f>
        <v>62</v>
      </c>
      <c r="AA159" s="129">
        <f>SUM(AB159:AC159)</f>
        <v>96</v>
      </c>
      <c r="AB159" s="128">
        <f>'[3]data(ソート不可）'!AB74</f>
        <v>52</v>
      </c>
      <c r="AC159" s="127">
        <f>'[3]data(ソート不可）'!AC74</f>
        <v>44</v>
      </c>
      <c r="AD159" s="336">
        <f>SUM(AE159:AF159)</f>
        <v>95</v>
      </c>
      <c r="AE159" s="128">
        <f>'[3]data(ソート不可）'!AD74</f>
        <v>48</v>
      </c>
      <c r="AF159" s="127">
        <f>'[3]data(ソート不可）'!AE74</f>
        <v>47</v>
      </c>
    </row>
    <row r="160" spans="1:32" ht="21.4" customHeight="1" x14ac:dyDescent="0.2">
      <c r="A160" s="337"/>
      <c r="B160" s="138"/>
      <c r="C160" s="137"/>
      <c r="D160" s="133"/>
      <c r="E160" s="133"/>
      <c r="F160" s="133"/>
      <c r="G160" s="133"/>
      <c r="H160" s="133"/>
      <c r="I160" s="133"/>
      <c r="J160" s="133"/>
      <c r="K160" s="132"/>
      <c r="L160" s="134">
        <f>SUM(O160,R160,U160,X160,AA160,AD160)</f>
        <v>30</v>
      </c>
      <c r="M160" s="133"/>
      <c r="N160" s="136"/>
      <c r="O160" s="135">
        <f>'[3]data(ソート不可）'!AG75</f>
        <v>5</v>
      </c>
      <c r="P160" s="133"/>
      <c r="Q160" s="132"/>
      <c r="R160" s="134">
        <f>'[3]data(ソート不可）'!AH75</f>
        <v>6</v>
      </c>
      <c r="S160" s="133"/>
      <c r="T160" s="136"/>
      <c r="U160" s="135">
        <f>'[3]data(ソート不可）'!AI75</f>
        <v>5</v>
      </c>
      <c r="V160" s="133"/>
      <c r="W160" s="132"/>
      <c r="X160" s="134">
        <f>'[3]data(ソート不可）'!AJ75</f>
        <v>4</v>
      </c>
      <c r="Y160" s="133"/>
      <c r="Z160" s="136"/>
      <c r="AA160" s="135">
        <f>'[3]data(ソート不可）'!AK75</f>
        <v>5</v>
      </c>
      <c r="AB160" s="133"/>
      <c r="AC160" s="132"/>
      <c r="AD160" s="134">
        <f>'[3]data(ソート不可）'!AL75</f>
        <v>5</v>
      </c>
      <c r="AE160" s="133"/>
      <c r="AF160" s="132"/>
    </row>
    <row r="161" spans="1:32" ht="21.4" customHeight="1" x14ac:dyDescent="0.2">
      <c r="A161" s="421">
        <v>79</v>
      </c>
      <c r="B161" s="420" t="s">
        <v>173</v>
      </c>
      <c r="C161" s="131">
        <f>SUM(D161:K161)</f>
        <v>24</v>
      </c>
      <c r="D161" s="128">
        <f>'[3]data(ソート不可）'!H75</f>
        <v>3</v>
      </c>
      <c r="E161" s="128">
        <f>'[3]data(ソート不可）'!I75</f>
        <v>3</v>
      </c>
      <c r="F161" s="128">
        <f>'[3]data(ソート不可）'!J75</f>
        <v>3</v>
      </c>
      <c r="G161" s="128">
        <f>'[3]data(ソート不可）'!K75</f>
        <v>3</v>
      </c>
      <c r="H161" s="128">
        <f>'[3]data(ソート不可）'!L75</f>
        <v>4</v>
      </c>
      <c r="I161" s="128">
        <f>'[3]data(ソート不可）'!M75</f>
        <v>3</v>
      </c>
      <c r="J161" s="128">
        <f>'[3]data(ソート不可）'!N75</f>
        <v>0</v>
      </c>
      <c r="K161" s="127">
        <f>'[3]data(ソート不可）'!O75</f>
        <v>5</v>
      </c>
      <c r="L161" s="336">
        <f>SUM(M161:N161)</f>
        <v>617</v>
      </c>
      <c r="M161" s="128">
        <f>SUM(P161,S161,V161,Y161,AB161,AE161)</f>
        <v>330</v>
      </c>
      <c r="N161" s="130">
        <f>SUM(Q161,T161,W161,Z161,AC161,AF161)</f>
        <v>287</v>
      </c>
      <c r="O161" s="129">
        <f>SUM(P161:Q161)</f>
        <v>91</v>
      </c>
      <c r="P161" s="128">
        <f>'[3]data(ソート不可）'!T75</f>
        <v>49</v>
      </c>
      <c r="Q161" s="127">
        <f>'[3]data(ソート不可）'!U75</f>
        <v>42</v>
      </c>
      <c r="R161" s="336">
        <f>SUM(S161:T161)</f>
        <v>99</v>
      </c>
      <c r="S161" s="128">
        <f>'[3]data(ソート不可）'!V75</f>
        <v>45</v>
      </c>
      <c r="T161" s="130">
        <f>'[3]data(ソート不可）'!W75</f>
        <v>54</v>
      </c>
      <c r="U161" s="129">
        <f>SUM(V161:W161)</f>
        <v>95</v>
      </c>
      <c r="V161" s="128">
        <f>'[3]data(ソート不可）'!X75</f>
        <v>61</v>
      </c>
      <c r="W161" s="127">
        <f>'[3]data(ソート不可）'!Y75</f>
        <v>34</v>
      </c>
      <c r="X161" s="336">
        <f>SUM(Y161:Z161)</f>
        <v>106</v>
      </c>
      <c r="Y161" s="128">
        <f>'[3]data(ソート不可）'!Z75</f>
        <v>43</v>
      </c>
      <c r="Z161" s="130">
        <f>'[3]data(ソート不可）'!AA75</f>
        <v>63</v>
      </c>
      <c r="AA161" s="129">
        <f>SUM(AB161:AC161)</f>
        <v>124</v>
      </c>
      <c r="AB161" s="128">
        <f>'[3]data(ソート不可）'!AB75</f>
        <v>74</v>
      </c>
      <c r="AC161" s="127">
        <f>'[3]data(ソート不可）'!AC75</f>
        <v>50</v>
      </c>
      <c r="AD161" s="336">
        <f>SUM(AE161:AF161)</f>
        <v>102</v>
      </c>
      <c r="AE161" s="128">
        <f>'[3]data(ソート不可）'!AD75</f>
        <v>58</v>
      </c>
      <c r="AF161" s="127">
        <f>'[3]data(ソート不可）'!AE75</f>
        <v>44</v>
      </c>
    </row>
    <row r="162" spans="1:32" ht="21.4" customHeight="1" x14ac:dyDescent="0.2">
      <c r="A162" s="338"/>
      <c r="B162" s="138"/>
      <c r="C162" s="137"/>
      <c r="D162" s="133"/>
      <c r="E162" s="133"/>
      <c r="F162" s="133"/>
      <c r="G162" s="133"/>
      <c r="H162" s="133"/>
      <c r="I162" s="133"/>
      <c r="J162" s="133"/>
      <c r="K162" s="132"/>
      <c r="L162" s="134">
        <f>SUM(O162,R162,U162,X162,AA162,AD162)</f>
        <v>17</v>
      </c>
      <c r="M162" s="133"/>
      <c r="N162" s="136"/>
      <c r="O162" s="135">
        <f>'[3]data(ソート不可）'!AG78</f>
        <v>5</v>
      </c>
      <c r="P162" s="133"/>
      <c r="Q162" s="132"/>
      <c r="R162" s="134">
        <f>'[3]data(ソート不可）'!AH78</f>
        <v>1</v>
      </c>
      <c r="S162" s="133"/>
      <c r="T162" s="136"/>
      <c r="U162" s="135">
        <f>'[3]data(ソート不可）'!AI78</f>
        <v>2</v>
      </c>
      <c r="V162" s="133"/>
      <c r="W162" s="132"/>
      <c r="X162" s="134">
        <f>'[3]data(ソート不可）'!AJ78</f>
        <v>2</v>
      </c>
      <c r="Y162" s="133"/>
      <c r="Z162" s="136"/>
      <c r="AA162" s="135">
        <f>'[3]data(ソート不可）'!AK78</f>
        <v>5</v>
      </c>
      <c r="AB162" s="133"/>
      <c r="AC162" s="132"/>
      <c r="AD162" s="134">
        <f>'[3]data(ソート不可）'!AL78</f>
        <v>2</v>
      </c>
      <c r="AE162" s="133"/>
      <c r="AF162" s="132"/>
    </row>
    <row r="163" spans="1:32" ht="21.4" customHeight="1" x14ac:dyDescent="0.2">
      <c r="A163" s="421">
        <v>80</v>
      </c>
      <c r="B163" s="420" t="s">
        <v>174</v>
      </c>
      <c r="C163" s="131">
        <f>SUM(D163:K163)</f>
        <v>10</v>
      </c>
      <c r="D163" s="128">
        <f>'[3]data(ソート不可）'!H78</f>
        <v>1</v>
      </c>
      <c r="E163" s="128">
        <f>'[3]data(ソート不可）'!I78</f>
        <v>1</v>
      </c>
      <c r="F163" s="128">
        <f>'[3]data(ソート不可）'!J78</f>
        <v>1</v>
      </c>
      <c r="G163" s="128">
        <f>'[3]data(ソート不可）'!K78</f>
        <v>1</v>
      </c>
      <c r="H163" s="128">
        <f>'[3]data(ソート不可）'!L78</f>
        <v>1</v>
      </c>
      <c r="I163" s="128">
        <f>'[3]data(ソート不可）'!M78</f>
        <v>1</v>
      </c>
      <c r="J163" s="128">
        <f>'[3]data(ソート不可）'!N78</f>
        <v>0</v>
      </c>
      <c r="K163" s="127">
        <f>'[3]data(ソート不可）'!O78</f>
        <v>4</v>
      </c>
      <c r="L163" s="336">
        <f>SUM(M163:N163)</f>
        <v>107</v>
      </c>
      <c r="M163" s="128">
        <f>SUM(P163,S163,V163,Y163,AB163,AE163)</f>
        <v>59</v>
      </c>
      <c r="N163" s="130">
        <f>SUM(Q163,T163,W163,Z163,AC163,AF163)</f>
        <v>48</v>
      </c>
      <c r="O163" s="129">
        <f>SUM(P163:Q163)</f>
        <v>24</v>
      </c>
      <c r="P163" s="128">
        <f>'[3]data(ソート不可）'!T78</f>
        <v>13</v>
      </c>
      <c r="Q163" s="127">
        <f>'[3]data(ソート不可）'!U78</f>
        <v>11</v>
      </c>
      <c r="R163" s="336">
        <f>SUM(S163:T163)</f>
        <v>17</v>
      </c>
      <c r="S163" s="128">
        <f>'[3]data(ソート不可）'!V78</f>
        <v>12</v>
      </c>
      <c r="T163" s="130">
        <f>'[3]data(ソート不可）'!W78</f>
        <v>5</v>
      </c>
      <c r="U163" s="129">
        <f>SUM(V163:W163)</f>
        <v>15</v>
      </c>
      <c r="V163" s="128">
        <f>'[3]data(ソート不可）'!X78</f>
        <v>7</v>
      </c>
      <c r="W163" s="127">
        <f>'[3]data(ソート不可）'!Y78</f>
        <v>8</v>
      </c>
      <c r="X163" s="336">
        <f>SUM(Y163:Z163)</f>
        <v>16</v>
      </c>
      <c r="Y163" s="128">
        <f>'[3]data(ソート不可）'!Z78</f>
        <v>10</v>
      </c>
      <c r="Z163" s="130">
        <f>'[3]data(ソート不可）'!AA78</f>
        <v>6</v>
      </c>
      <c r="AA163" s="129">
        <f>SUM(AB163:AC163)</f>
        <v>19</v>
      </c>
      <c r="AB163" s="128">
        <f>'[3]data(ソート不可）'!AB78</f>
        <v>10</v>
      </c>
      <c r="AC163" s="127">
        <f>'[3]data(ソート不可）'!AC78</f>
        <v>9</v>
      </c>
      <c r="AD163" s="336">
        <f>SUM(AE163:AF163)</f>
        <v>16</v>
      </c>
      <c r="AE163" s="128">
        <f>'[3]data(ソート不可）'!AD78</f>
        <v>7</v>
      </c>
      <c r="AF163" s="127">
        <f>'[3]data(ソート不可）'!AE78</f>
        <v>9</v>
      </c>
    </row>
    <row r="164" spans="1:32" ht="21.4" customHeight="1" x14ac:dyDescent="0.2">
      <c r="A164" s="338"/>
      <c r="B164" s="138"/>
      <c r="C164" s="137"/>
      <c r="D164" s="133"/>
      <c r="E164" s="133"/>
      <c r="F164" s="133"/>
      <c r="G164" s="133"/>
      <c r="H164" s="133"/>
      <c r="I164" s="133"/>
      <c r="J164" s="133"/>
      <c r="K164" s="132"/>
      <c r="L164" s="134">
        <f>SUM(O164,R164,U164,X164,AA164,AD164)</f>
        <v>43</v>
      </c>
      <c r="M164" s="133"/>
      <c r="N164" s="136"/>
      <c r="O164" s="135">
        <f>'[3]data(ソート不可）'!AG77</f>
        <v>7</v>
      </c>
      <c r="P164" s="133"/>
      <c r="Q164" s="132"/>
      <c r="R164" s="134">
        <f>'[3]data(ソート不可）'!AH77</f>
        <v>5</v>
      </c>
      <c r="S164" s="133"/>
      <c r="T164" s="136"/>
      <c r="U164" s="135">
        <f>'[3]data(ソート不可）'!AI77</f>
        <v>5</v>
      </c>
      <c r="V164" s="133"/>
      <c r="W164" s="132"/>
      <c r="X164" s="134">
        <f>'[3]data(ソート不可）'!AJ77</f>
        <v>6</v>
      </c>
      <c r="Y164" s="133"/>
      <c r="Z164" s="136"/>
      <c r="AA164" s="135">
        <f>'[3]data(ソート不可）'!AK77</f>
        <v>8</v>
      </c>
      <c r="AB164" s="133"/>
      <c r="AC164" s="132"/>
      <c r="AD164" s="134">
        <f>'[3]data(ソート不可）'!AL77</f>
        <v>12</v>
      </c>
      <c r="AE164" s="133"/>
      <c r="AF164" s="132"/>
    </row>
    <row r="165" spans="1:32" ht="21.4" customHeight="1" x14ac:dyDescent="0.2">
      <c r="A165" s="421">
        <v>81</v>
      </c>
      <c r="B165" s="420" t="s">
        <v>175</v>
      </c>
      <c r="C165" s="131">
        <f>SUM(D165:K165)</f>
        <v>24</v>
      </c>
      <c r="D165" s="128">
        <f>'[3]data(ソート不可）'!H77</f>
        <v>2</v>
      </c>
      <c r="E165" s="128">
        <f>'[3]data(ソート不可）'!I77</f>
        <v>3</v>
      </c>
      <c r="F165" s="128">
        <f>'[3]data(ソート不可）'!J77</f>
        <v>3</v>
      </c>
      <c r="G165" s="128">
        <f>'[3]data(ソート不可）'!K77</f>
        <v>4</v>
      </c>
      <c r="H165" s="128">
        <f>'[3]data(ソート不可）'!L77</f>
        <v>3</v>
      </c>
      <c r="I165" s="128">
        <f>'[3]data(ソート不可）'!M77</f>
        <v>2</v>
      </c>
      <c r="J165" s="128">
        <f>'[3]data(ソート不可）'!N77</f>
        <v>0</v>
      </c>
      <c r="K165" s="127">
        <f>'[3]data(ソート不可）'!O77</f>
        <v>7</v>
      </c>
      <c r="L165" s="336">
        <f>SUM(M165:N165)</f>
        <v>517</v>
      </c>
      <c r="M165" s="128">
        <f>SUM(P165,S165,V165,Y165,AB165,AE165)</f>
        <v>284</v>
      </c>
      <c r="N165" s="130">
        <f>SUM(Q165,T165,W165,Z165,AC165,AF165)</f>
        <v>233</v>
      </c>
      <c r="O165" s="129">
        <f>SUM(P165:Q165)</f>
        <v>68</v>
      </c>
      <c r="P165" s="128">
        <f>'[3]data(ソート不可）'!T77</f>
        <v>43</v>
      </c>
      <c r="Q165" s="127">
        <f>'[3]data(ソート不可）'!U77</f>
        <v>25</v>
      </c>
      <c r="R165" s="336">
        <f>SUM(S165:T165)</f>
        <v>109</v>
      </c>
      <c r="S165" s="128">
        <f>'[3]data(ソート不可）'!V77</f>
        <v>52</v>
      </c>
      <c r="T165" s="130">
        <f>'[3]data(ソート不可）'!W77</f>
        <v>57</v>
      </c>
      <c r="U165" s="129">
        <f>SUM(V165:W165)</f>
        <v>77</v>
      </c>
      <c r="V165" s="128">
        <f>'[3]data(ソート不可）'!X77</f>
        <v>40</v>
      </c>
      <c r="W165" s="127">
        <f>'[3]data(ソート不可）'!Y77</f>
        <v>37</v>
      </c>
      <c r="X165" s="336">
        <f>SUM(Y165:Z165)</f>
        <v>115</v>
      </c>
      <c r="Y165" s="128">
        <f>'[3]data(ソート不可）'!Z77</f>
        <v>58</v>
      </c>
      <c r="Z165" s="130">
        <f>'[3]data(ソート不可）'!AA77</f>
        <v>57</v>
      </c>
      <c r="AA165" s="129">
        <f>SUM(AB165:AC165)</f>
        <v>80</v>
      </c>
      <c r="AB165" s="128">
        <f>'[3]data(ソート不可）'!AB77</f>
        <v>51</v>
      </c>
      <c r="AC165" s="127">
        <f>'[3]data(ソート不可）'!AC77</f>
        <v>29</v>
      </c>
      <c r="AD165" s="336">
        <f>SUM(AE165:AF165)</f>
        <v>68</v>
      </c>
      <c r="AE165" s="128">
        <f>'[3]data(ソート不可）'!AD77</f>
        <v>40</v>
      </c>
      <c r="AF165" s="127">
        <f>'[3]data(ソート不可）'!AE77</f>
        <v>28</v>
      </c>
    </row>
    <row r="166" spans="1:32" ht="19.5" customHeight="1" x14ac:dyDescent="0.15">
      <c r="A166" s="991" t="s">
        <v>125</v>
      </c>
      <c r="B166" s="991"/>
      <c r="C166" s="991"/>
      <c r="D166" s="991"/>
      <c r="E166" s="991"/>
      <c r="F166" s="991"/>
      <c r="G166" s="991"/>
      <c r="H166" s="991"/>
      <c r="I166" s="991"/>
      <c r="J166" s="991"/>
      <c r="K166" s="991"/>
      <c r="L166" s="991"/>
      <c r="M166" s="991"/>
      <c r="N166" s="991"/>
    </row>
    <row r="167" spans="1:32" s="568" customFormat="1" ht="24" customHeight="1" x14ac:dyDescent="0.15">
      <c r="A167" s="565" t="s">
        <v>631</v>
      </c>
      <c r="C167" s="565"/>
      <c r="D167" s="565"/>
      <c r="E167" s="565"/>
      <c r="F167" s="565"/>
      <c r="G167" s="565"/>
      <c r="H167" s="565"/>
      <c r="I167" s="565"/>
      <c r="J167" s="565"/>
      <c r="K167" s="565"/>
      <c r="L167" s="565"/>
      <c r="M167" s="565"/>
      <c r="N167" s="566"/>
      <c r="O167" s="566"/>
      <c r="P167" s="566"/>
      <c r="Q167" s="566"/>
      <c r="R167" s="566"/>
      <c r="S167" s="566"/>
      <c r="T167" s="566"/>
      <c r="U167" s="566"/>
      <c r="V167" s="566"/>
      <c r="W167" s="566"/>
      <c r="X167" s="566"/>
      <c r="Y167" s="567"/>
      <c r="Z167" s="567"/>
      <c r="AA167" s="567"/>
      <c r="AB167" s="567"/>
      <c r="AC167" s="567"/>
      <c r="AD167" s="567"/>
      <c r="AE167" s="567"/>
      <c r="AF167" s="163" t="s">
        <v>831</v>
      </c>
    </row>
    <row r="168" spans="1:32" ht="17.25" customHeight="1" x14ac:dyDescent="0.15">
      <c r="A168" s="992" t="s">
        <v>78</v>
      </c>
      <c r="B168" s="993" t="s">
        <v>79</v>
      </c>
      <c r="C168" s="1000" t="s">
        <v>80</v>
      </c>
      <c r="D168" s="1000"/>
      <c r="E168" s="1000"/>
      <c r="F168" s="1000"/>
      <c r="G168" s="1000"/>
      <c r="H168" s="1000"/>
      <c r="I168" s="1000"/>
      <c r="J168" s="1000"/>
      <c r="K168" s="1000"/>
      <c r="L168" s="999" t="s">
        <v>81</v>
      </c>
      <c r="M168" s="1000"/>
      <c r="N168" s="1000"/>
      <c r="O168" s="1000"/>
      <c r="P168" s="1000"/>
      <c r="Q168" s="1000"/>
      <c r="R168" s="1000"/>
      <c r="S168" s="1000"/>
      <c r="T168" s="1000"/>
      <c r="U168" s="1000"/>
      <c r="V168" s="1000"/>
      <c r="W168" s="1000"/>
      <c r="X168" s="1000"/>
      <c r="Y168" s="1000"/>
      <c r="Z168" s="1000"/>
      <c r="AA168" s="1000"/>
      <c r="AB168" s="1000"/>
      <c r="AC168" s="1000"/>
      <c r="AD168" s="1000"/>
      <c r="AE168" s="1000"/>
      <c r="AF168" s="1000"/>
    </row>
    <row r="169" spans="1:32" ht="17.25" customHeight="1" x14ac:dyDescent="0.15">
      <c r="A169" s="992"/>
      <c r="B169" s="994"/>
      <c r="C169" s="1001" t="s">
        <v>82</v>
      </c>
      <c r="D169" s="997" t="s">
        <v>83</v>
      </c>
      <c r="E169" s="997"/>
      <c r="F169" s="997"/>
      <c r="G169" s="997"/>
      <c r="H169" s="997"/>
      <c r="I169" s="997"/>
      <c r="J169" s="1003" t="s">
        <v>84</v>
      </c>
      <c r="K169" s="1004" t="s">
        <v>329</v>
      </c>
      <c r="L169" s="1009" t="s">
        <v>86</v>
      </c>
      <c r="M169" s="992"/>
      <c r="N169" s="1010"/>
      <c r="O169" s="1000" t="s">
        <v>87</v>
      </c>
      <c r="P169" s="1000"/>
      <c r="Q169" s="1000"/>
      <c r="R169" s="999" t="s">
        <v>88</v>
      </c>
      <c r="S169" s="1000"/>
      <c r="T169" s="1011"/>
      <c r="U169" s="1000" t="s">
        <v>89</v>
      </c>
      <c r="V169" s="1000"/>
      <c r="W169" s="1000"/>
      <c r="X169" s="999" t="s">
        <v>90</v>
      </c>
      <c r="Y169" s="1000"/>
      <c r="Z169" s="1011"/>
      <c r="AA169" s="1000" t="s">
        <v>91</v>
      </c>
      <c r="AB169" s="1000"/>
      <c r="AC169" s="1000"/>
      <c r="AD169" s="999" t="s">
        <v>92</v>
      </c>
      <c r="AE169" s="1000"/>
      <c r="AF169" s="1000"/>
    </row>
    <row r="170" spans="1:32" ht="46.5" customHeight="1" x14ac:dyDescent="0.15">
      <c r="A170" s="992"/>
      <c r="B170" s="995"/>
      <c r="C170" s="1002"/>
      <c r="D170" s="148" t="s">
        <v>93</v>
      </c>
      <c r="E170" s="148" t="s">
        <v>94</v>
      </c>
      <c r="F170" s="148" t="s">
        <v>95</v>
      </c>
      <c r="G170" s="148" t="s">
        <v>96</v>
      </c>
      <c r="H170" s="148" t="s">
        <v>97</v>
      </c>
      <c r="I170" s="148" t="s">
        <v>98</v>
      </c>
      <c r="J170" s="1003"/>
      <c r="K170" s="1004"/>
      <c r="L170" s="449" t="s">
        <v>99</v>
      </c>
      <c r="M170" s="446" t="s">
        <v>100</v>
      </c>
      <c r="N170" s="447" t="s">
        <v>101</v>
      </c>
      <c r="O170" s="334" t="s">
        <v>99</v>
      </c>
      <c r="P170" s="446" t="s">
        <v>100</v>
      </c>
      <c r="Q170" s="448" t="s">
        <v>101</v>
      </c>
      <c r="R170" s="449" t="s">
        <v>99</v>
      </c>
      <c r="S170" s="446" t="s">
        <v>100</v>
      </c>
      <c r="T170" s="447" t="s">
        <v>101</v>
      </c>
      <c r="U170" s="334" t="s">
        <v>99</v>
      </c>
      <c r="V170" s="446" t="s">
        <v>100</v>
      </c>
      <c r="W170" s="448" t="s">
        <v>101</v>
      </c>
      <c r="X170" s="449" t="s">
        <v>99</v>
      </c>
      <c r="Y170" s="446" t="s">
        <v>100</v>
      </c>
      <c r="Z170" s="447" t="s">
        <v>101</v>
      </c>
      <c r="AA170" s="334" t="s">
        <v>99</v>
      </c>
      <c r="AB170" s="446" t="s">
        <v>100</v>
      </c>
      <c r="AC170" s="448" t="s">
        <v>101</v>
      </c>
      <c r="AD170" s="449" t="s">
        <v>99</v>
      </c>
      <c r="AE170" s="446" t="s">
        <v>100</v>
      </c>
      <c r="AF170" s="448" t="s">
        <v>101</v>
      </c>
    </row>
    <row r="171" spans="1:32" ht="21.4" customHeight="1" x14ac:dyDescent="0.2">
      <c r="A171" s="338"/>
      <c r="B171" s="138"/>
      <c r="C171" s="137"/>
      <c r="D171" s="133"/>
      <c r="E171" s="133"/>
      <c r="F171" s="133"/>
      <c r="G171" s="133"/>
      <c r="H171" s="133"/>
      <c r="I171" s="133"/>
      <c r="J171" s="133"/>
      <c r="K171" s="132"/>
      <c r="L171" s="134">
        <f>SUM(O171,R171,U171,X171,AA171,AD171)</f>
        <v>28</v>
      </c>
      <c r="M171" s="133"/>
      <c r="N171" s="136"/>
      <c r="O171" s="135">
        <f>'[3]data(ソート不可）'!AG76</f>
        <v>3</v>
      </c>
      <c r="P171" s="133"/>
      <c r="Q171" s="132"/>
      <c r="R171" s="134">
        <f>'[3]data(ソート不可）'!AH76</f>
        <v>4</v>
      </c>
      <c r="S171" s="133"/>
      <c r="T171" s="136"/>
      <c r="U171" s="135">
        <f>'[3]data(ソート不可）'!AI76</f>
        <v>12</v>
      </c>
      <c r="V171" s="133"/>
      <c r="W171" s="132"/>
      <c r="X171" s="134">
        <f>'[3]data(ソート不可）'!AJ76</f>
        <v>1</v>
      </c>
      <c r="Y171" s="133"/>
      <c r="Z171" s="136"/>
      <c r="AA171" s="135">
        <f>'[3]data(ソート不可）'!AK76</f>
        <v>3</v>
      </c>
      <c r="AB171" s="133"/>
      <c r="AC171" s="132"/>
      <c r="AD171" s="134">
        <f>'[3]data(ソート不可）'!AL76</f>
        <v>5</v>
      </c>
      <c r="AE171" s="133"/>
      <c r="AF171" s="132"/>
    </row>
    <row r="172" spans="1:32" ht="21.4" customHeight="1" x14ac:dyDescent="0.2">
      <c r="A172" s="421">
        <v>82</v>
      </c>
      <c r="B172" s="420" t="s">
        <v>176</v>
      </c>
      <c r="C172" s="131">
        <f>SUM(D172:K172)</f>
        <v>30</v>
      </c>
      <c r="D172" s="128">
        <f>'[3]data(ソート不可）'!H76</f>
        <v>4</v>
      </c>
      <c r="E172" s="128">
        <f>'[3]data(ソート不可）'!I76</f>
        <v>4</v>
      </c>
      <c r="F172" s="128">
        <f>'[3]data(ソート不可）'!J76</f>
        <v>4</v>
      </c>
      <c r="G172" s="128">
        <f>'[3]data(ソート不可）'!K76</f>
        <v>4</v>
      </c>
      <c r="H172" s="128">
        <f>'[3]data(ソート不可）'!L76</f>
        <v>5</v>
      </c>
      <c r="I172" s="128">
        <f>'[3]data(ソート不可）'!M76</f>
        <v>5</v>
      </c>
      <c r="J172" s="128">
        <f>'[3]data(ソート不可）'!N76</f>
        <v>0</v>
      </c>
      <c r="K172" s="127">
        <f>'[3]data(ソート不可）'!O76</f>
        <v>4</v>
      </c>
      <c r="L172" s="336">
        <f>SUM(M172:N172)</f>
        <v>849</v>
      </c>
      <c r="M172" s="128">
        <f>SUM(P172,S172,V172,Y172,AB172,AE172)</f>
        <v>419</v>
      </c>
      <c r="N172" s="130">
        <f>SUM(Q172,T172,W172,Z172,AC172,AF172)</f>
        <v>430</v>
      </c>
      <c r="O172" s="129">
        <f>SUM(P172:Q172)</f>
        <v>131</v>
      </c>
      <c r="P172" s="128">
        <f>'[3]data(ソート不可）'!T76</f>
        <v>66</v>
      </c>
      <c r="Q172" s="127">
        <f>'[3]data(ソート不可）'!U76</f>
        <v>65</v>
      </c>
      <c r="R172" s="336">
        <f>SUM(S172:T172)</f>
        <v>132</v>
      </c>
      <c r="S172" s="128">
        <f>'[3]data(ソート不可）'!V76</f>
        <v>57</v>
      </c>
      <c r="T172" s="130">
        <f>'[3]data(ソート不可）'!W76</f>
        <v>75</v>
      </c>
      <c r="U172" s="129">
        <f>SUM(V172:W172)</f>
        <v>148</v>
      </c>
      <c r="V172" s="128">
        <f>'[3]data(ソート不可）'!X76</f>
        <v>77</v>
      </c>
      <c r="W172" s="127">
        <f>'[3]data(ソート不可）'!Y76</f>
        <v>71</v>
      </c>
      <c r="X172" s="336">
        <f>SUM(Y172:Z172)</f>
        <v>137</v>
      </c>
      <c r="Y172" s="128">
        <f>'[3]data(ソート不可）'!Z76</f>
        <v>63</v>
      </c>
      <c r="Z172" s="130">
        <f>'[3]data(ソート不可）'!AA76</f>
        <v>74</v>
      </c>
      <c r="AA172" s="129">
        <f>SUM(AB172:AC172)</f>
        <v>147</v>
      </c>
      <c r="AB172" s="128">
        <f>'[3]data(ソート不可）'!AB76</f>
        <v>78</v>
      </c>
      <c r="AC172" s="127">
        <f>'[3]data(ソート不可）'!AC76</f>
        <v>69</v>
      </c>
      <c r="AD172" s="336">
        <f>SUM(AE172:AF172)</f>
        <v>154</v>
      </c>
      <c r="AE172" s="128">
        <f>'[3]data(ソート不可）'!AD76</f>
        <v>78</v>
      </c>
      <c r="AF172" s="127">
        <f>'[3]data(ソート不可）'!AE76</f>
        <v>76</v>
      </c>
    </row>
    <row r="173" spans="1:32" ht="21.4" customHeight="1" x14ac:dyDescent="0.2">
      <c r="A173" s="338"/>
      <c r="B173" s="138"/>
      <c r="C173" s="137"/>
      <c r="D173" s="133"/>
      <c r="E173" s="133"/>
      <c r="F173" s="133"/>
      <c r="G173" s="133"/>
      <c r="H173" s="133"/>
      <c r="I173" s="133"/>
      <c r="J173" s="133"/>
      <c r="K173" s="132"/>
      <c r="L173" s="134">
        <f>SUM(O173,R173,U173,X173,AA173,AD173)</f>
        <v>0</v>
      </c>
      <c r="M173" s="133"/>
      <c r="N173" s="136"/>
      <c r="O173" s="135">
        <f>'[3]data(ソート不可）'!AG143</f>
        <v>0</v>
      </c>
      <c r="P173" s="133"/>
      <c r="Q173" s="132"/>
      <c r="R173" s="134">
        <f>'[3]data(ソート不可）'!AH143</f>
        <v>0</v>
      </c>
      <c r="S173" s="133"/>
      <c r="T173" s="136"/>
      <c r="U173" s="135">
        <f>'[3]data(ソート不可）'!AI143</f>
        <v>0</v>
      </c>
      <c r="V173" s="133"/>
      <c r="W173" s="132"/>
      <c r="X173" s="134">
        <f>'[3]data(ソート不可）'!AJ143</f>
        <v>0</v>
      </c>
      <c r="Y173" s="133"/>
      <c r="Z173" s="136"/>
      <c r="AA173" s="135">
        <f>'[3]data(ソート不可）'!AK143</f>
        <v>0</v>
      </c>
      <c r="AB173" s="133"/>
      <c r="AC173" s="132"/>
      <c r="AD173" s="134">
        <f>'[3]data(ソート不可）'!AL143</f>
        <v>0</v>
      </c>
      <c r="AE173" s="133"/>
      <c r="AF173" s="132"/>
    </row>
    <row r="174" spans="1:32" ht="21.4" customHeight="1" x14ac:dyDescent="0.2">
      <c r="A174" s="421">
        <v>83</v>
      </c>
      <c r="B174" s="420" t="s">
        <v>177</v>
      </c>
      <c r="C174" s="131">
        <f>SUM(D174:K174)</f>
        <v>4</v>
      </c>
      <c r="D174" s="128">
        <f>'[3]data(ソート不可）'!H143</f>
        <v>1</v>
      </c>
      <c r="E174" s="128">
        <f>'[3]data(ソート不可）'!I143</f>
        <v>1</v>
      </c>
      <c r="F174" s="128">
        <f>'[3]data(ソート不可）'!J143</f>
        <v>0</v>
      </c>
      <c r="G174" s="128">
        <f>'[3]data(ソート不可）'!K143</f>
        <v>0</v>
      </c>
      <c r="H174" s="128">
        <f>'[3]data(ソート不可）'!L143</f>
        <v>0</v>
      </c>
      <c r="I174" s="128">
        <f>'[3]data(ソート不可）'!M143</f>
        <v>0</v>
      </c>
      <c r="J174" s="128">
        <f>'[3]data(ソート不可）'!N143</f>
        <v>2</v>
      </c>
      <c r="K174" s="127">
        <f>'[3]data(ソート不可）'!O143</f>
        <v>0</v>
      </c>
      <c r="L174" s="336">
        <f>SUM(M174:N174)</f>
        <v>28</v>
      </c>
      <c r="M174" s="128">
        <f>SUM(P174,S174,V174,Y174,AB174,AE174)</f>
        <v>18</v>
      </c>
      <c r="N174" s="130">
        <f>SUM(Q174,T174,W174,Z174,AC174,AF174)</f>
        <v>10</v>
      </c>
      <c r="O174" s="129">
        <f>SUM(P174:Q174)</f>
        <v>4</v>
      </c>
      <c r="P174" s="128">
        <f>'[3]data(ソート不可）'!T143</f>
        <v>2</v>
      </c>
      <c r="Q174" s="127">
        <f>'[3]data(ソート不可）'!U143</f>
        <v>2</v>
      </c>
      <c r="R174" s="336">
        <f>SUM(S174:T174)</f>
        <v>9</v>
      </c>
      <c r="S174" s="128">
        <f>'[3]data(ソート不可）'!V143</f>
        <v>4</v>
      </c>
      <c r="T174" s="130">
        <f>'[3]data(ソート不可）'!W143</f>
        <v>5</v>
      </c>
      <c r="U174" s="129">
        <f>SUM(V174:W174)</f>
        <v>2</v>
      </c>
      <c r="V174" s="128">
        <f>'[3]data(ソート不可）'!X143</f>
        <v>2</v>
      </c>
      <c r="W174" s="127">
        <f>'[3]data(ソート不可）'!Y143</f>
        <v>0</v>
      </c>
      <c r="X174" s="336">
        <f>SUM(Y174:Z174)</f>
        <v>3</v>
      </c>
      <c r="Y174" s="128">
        <f>'[3]data(ソート不可）'!Z143</f>
        <v>2</v>
      </c>
      <c r="Z174" s="130">
        <f>'[3]data(ソート不可）'!AA143</f>
        <v>1</v>
      </c>
      <c r="AA174" s="129">
        <f>SUM(AB174:AC174)</f>
        <v>4</v>
      </c>
      <c r="AB174" s="128">
        <f>'[3]data(ソート不可）'!AB143</f>
        <v>2</v>
      </c>
      <c r="AC174" s="127">
        <f>'[3]data(ソート不可）'!AC143</f>
        <v>2</v>
      </c>
      <c r="AD174" s="336">
        <f>SUM(AE174:AF174)</f>
        <v>6</v>
      </c>
      <c r="AE174" s="128">
        <f>'[3]data(ソート不可）'!AD143</f>
        <v>6</v>
      </c>
      <c r="AF174" s="127">
        <f>'[3]data(ソート不可）'!AE143</f>
        <v>0</v>
      </c>
    </row>
    <row r="175" spans="1:32" ht="21.4" customHeight="1" x14ac:dyDescent="0.2">
      <c r="A175" s="338"/>
      <c r="B175" s="138"/>
      <c r="C175" s="137"/>
      <c r="D175" s="133"/>
      <c r="E175" s="133"/>
      <c r="F175" s="133"/>
      <c r="G175" s="133"/>
      <c r="H175" s="133"/>
      <c r="I175" s="133"/>
      <c r="J175" s="133"/>
      <c r="K175" s="132"/>
      <c r="L175" s="134">
        <f>SUM(O175,R175,U175,X175,AA175,AD175)</f>
        <v>1</v>
      </c>
      <c r="M175" s="133"/>
      <c r="N175" s="136"/>
      <c r="O175" s="135">
        <f>'[3]data(ソート不可）'!AG142</f>
        <v>0</v>
      </c>
      <c r="P175" s="133"/>
      <c r="Q175" s="132"/>
      <c r="R175" s="134">
        <f>'[3]data(ソート不可）'!AH142</f>
        <v>0</v>
      </c>
      <c r="S175" s="133"/>
      <c r="T175" s="136"/>
      <c r="U175" s="135">
        <f>'[3]data(ソート不可）'!AI142</f>
        <v>0</v>
      </c>
      <c r="V175" s="133"/>
      <c r="W175" s="132"/>
      <c r="X175" s="134">
        <f>'[3]data(ソート不可）'!AJ142</f>
        <v>0</v>
      </c>
      <c r="Y175" s="133"/>
      <c r="Z175" s="136"/>
      <c r="AA175" s="135">
        <f>'[3]data(ソート不可）'!AK142</f>
        <v>1</v>
      </c>
      <c r="AB175" s="133"/>
      <c r="AC175" s="132"/>
      <c r="AD175" s="134">
        <f>'[3]data(ソート不可）'!AL142</f>
        <v>0</v>
      </c>
      <c r="AE175" s="133"/>
      <c r="AF175" s="132"/>
    </row>
    <row r="176" spans="1:32" ht="21.4" customHeight="1" x14ac:dyDescent="0.2">
      <c r="A176" s="421">
        <v>84</v>
      </c>
      <c r="B176" s="420" t="s">
        <v>178</v>
      </c>
      <c r="C176" s="131">
        <f>SUM(D176:K176)</f>
        <v>6</v>
      </c>
      <c r="D176" s="128">
        <f>'[3]data(ソート不可）'!H142</f>
        <v>0</v>
      </c>
      <c r="E176" s="128">
        <f>'[3]data(ソート不可）'!I142</f>
        <v>1</v>
      </c>
      <c r="F176" s="128">
        <f>'[3]data(ソート不可）'!J142</f>
        <v>1</v>
      </c>
      <c r="G176" s="128">
        <f>'[3]data(ソート不可）'!K142</f>
        <v>1</v>
      </c>
      <c r="H176" s="128">
        <f>'[3]data(ソート不可）'!L142</f>
        <v>1</v>
      </c>
      <c r="I176" s="128">
        <f>'[3]data(ソート不可）'!M142</f>
        <v>1</v>
      </c>
      <c r="J176" s="128">
        <f>'[3]data(ソート不可）'!N142</f>
        <v>0</v>
      </c>
      <c r="K176" s="127">
        <f>'[3]data(ソート不可）'!O142</f>
        <v>1</v>
      </c>
      <c r="L176" s="336">
        <f>SUM(M176:N176)</f>
        <v>15</v>
      </c>
      <c r="M176" s="128">
        <f>SUM(P176,S176,V176,Y176,AB176,AE176)</f>
        <v>5</v>
      </c>
      <c r="N176" s="130">
        <f>SUM(Q176,T176,W176,Z176,AC176,AF176)</f>
        <v>10</v>
      </c>
      <c r="O176" s="129">
        <f>SUM(P176:Q176)</f>
        <v>0</v>
      </c>
      <c r="P176" s="128">
        <f>'[3]data(ソート不可）'!T142</f>
        <v>0</v>
      </c>
      <c r="Q176" s="127">
        <f>'[3]data(ソート不可）'!U142</f>
        <v>0</v>
      </c>
      <c r="R176" s="336">
        <f>SUM(S176:T176)</f>
        <v>4</v>
      </c>
      <c r="S176" s="128">
        <f>'[3]data(ソート不可）'!V142</f>
        <v>2</v>
      </c>
      <c r="T176" s="130">
        <f>'[3]data(ソート不可）'!W142</f>
        <v>2</v>
      </c>
      <c r="U176" s="129">
        <f>SUM(V176:W176)</f>
        <v>1</v>
      </c>
      <c r="V176" s="128">
        <f>'[3]data(ソート不可）'!X142</f>
        <v>0</v>
      </c>
      <c r="W176" s="127">
        <f>'[3]data(ソート不可）'!Y142</f>
        <v>1</v>
      </c>
      <c r="X176" s="336">
        <f>SUM(Y176:Z176)</f>
        <v>5</v>
      </c>
      <c r="Y176" s="128">
        <f>'[3]data(ソート不可）'!Z142</f>
        <v>1</v>
      </c>
      <c r="Z176" s="130">
        <f>'[3]data(ソート不可）'!AA142</f>
        <v>4</v>
      </c>
      <c r="AA176" s="129">
        <f>SUM(AB176:AC176)</f>
        <v>4</v>
      </c>
      <c r="AB176" s="128">
        <f>'[3]data(ソート不可）'!AB142</f>
        <v>1</v>
      </c>
      <c r="AC176" s="127">
        <f>'[3]data(ソート不可）'!AC142</f>
        <v>3</v>
      </c>
      <c r="AD176" s="336">
        <f>SUM(AE176:AF176)</f>
        <v>1</v>
      </c>
      <c r="AE176" s="128">
        <f>'[3]data(ソート不可）'!AD142</f>
        <v>1</v>
      </c>
      <c r="AF176" s="127">
        <f>'[3]data(ソート不可）'!AE142</f>
        <v>0</v>
      </c>
    </row>
    <row r="177" spans="1:32" ht="21.4" customHeight="1" x14ac:dyDescent="0.2">
      <c r="A177" s="338"/>
      <c r="B177" s="138"/>
      <c r="C177" s="137"/>
      <c r="D177" s="133"/>
      <c r="E177" s="133"/>
      <c r="F177" s="133"/>
      <c r="G177" s="133"/>
      <c r="H177" s="133"/>
      <c r="I177" s="133"/>
      <c r="J177" s="133"/>
      <c r="K177" s="132"/>
      <c r="L177" s="134">
        <f>SUM(O177,R177,U177,X177,AA177,AD177)</f>
        <v>28</v>
      </c>
      <c r="M177" s="133"/>
      <c r="N177" s="136"/>
      <c r="O177" s="135">
        <f>'[3]data(ソート不可）'!AG141</f>
        <v>2</v>
      </c>
      <c r="P177" s="133"/>
      <c r="Q177" s="132"/>
      <c r="R177" s="134">
        <f>'[3]data(ソート不可）'!AH141</f>
        <v>6</v>
      </c>
      <c r="S177" s="133"/>
      <c r="T177" s="136"/>
      <c r="U177" s="135">
        <f>'[3]data(ソート不可）'!AI141</f>
        <v>4</v>
      </c>
      <c r="V177" s="133"/>
      <c r="W177" s="132"/>
      <c r="X177" s="134">
        <f>'[3]data(ソート不可）'!AJ141</f>
        <v>5</v>
      </c>
      <c r="Y177" s="133"/>
      <c r="Z177" s="136"/>
      <c r="AA177" s="135">
        <f>'[3]data(ソート不可）'!AK141</f>
        <v>6</v>
      </c>
      <c r="AB177" s="133"/>
      <c r="AC177" s="132"/>
      <c r="AD177" s="134">
        <f>'[3]data(ソート不可）'!AL141</f>
        <v>5</v>
      </c>
      <c r="AE177" s="133"/>
      <c r="AF177" s="132"/>
    </row>
    <row r="178" spans="1:32" ht="21.4" customHeight="1" x14ac:dyDescent="0.2">
      <c r="A178" s="421">
        <v>85</v>
      </c>
      <c r="B178" s="420" t="s">
        <v>179</v>
      </c>
      <c r="C178" s="131">
        <f>SUM(D178:K178)</f>
        <v>18</v>
      </c>
      <c r="D178" s="128">
        <f>'[3]data(ソート不可）'!H141</f>
        <v>2</v>
      </c>
      <c r="E178" s="128">
        <f>'[3]data(ソート不可）'!I141</f>
        <v>2</v>
      </c>
      <c r="F178" s="128">
        <f>'[3]data(ソート不可）'!J141</f>
        <v>2</v>
      </c>
      <c r="G178" s="128">
        <f>'[3]data(ソート不可）'!K141</f>
        <v>2</v>
      </c>
      <c r="H178" s="128">
        <f>'[3]data(ソート不可）'!L141</f>
        <v>2</v>
      </c>
      <c r="I178" s="128">
        <f>'[3]data(ソート不可）'!M141</f>
        <v>3</v>
      </c>
      <c r="J178" s="128">
        <f>'[3]data(ソート不可）'!N141</f>
        <v>0</v>
      </c>
      <c r="K178" s="127">
        <f>'[3]data(ソート不可）'!O141</f>
        <v>5</v>
      </c>
      <c r="L178" s="336">
        <f>SUM(M178:N178)</f>
        <v>375</v>
      </c>
      <c r="M178" s="128">
        <f>SUM(P178,S178,V178,Y178,AB178,AE178)</f>
        <v>204</v>
      </c>
      <c r="N178" s="130">
        <f>SUM(Q178,T178,W178,Z178,AC178,AF178)</f>
        <v>171</v>
      </c>
      <c r="O178" s="129">
        <f>SUM(P178:Q178)</f>
        <v>61</v>
      </c>
      <c r="P178" s="128">
        <f>'[3]data(ソート不可）'!T141</f>
        <v>37</v>
      </c>
      <c r="Q178" s="127">
        <f>'[3]data(ソート不可）'!U141</f>
        <v>24</v>
      </c>
      <c r="R178" s="336">
        <f>SUM(S178:T178)</f>
        <v>51</v>
      </c>
      <c r="S178" s="128">
        <f>'[3]data(ソート不可）'!V141</f>
        <v>33</v>
      </c>
      <c r="T178" s="130">
        <f>'[3]data(ソート不可）'!W141</f>
        <v>18</v>
      </c>
      <c r="U178" s="129">
        <f>SUM(V178:W178)</f>
        <v>53</v>
      </c>
      <c r="V178" s="128">
        <f>'[3]data(ソート不可）'!X141</f>
        <v>28</v>
      </c>
      <c r="W178" s="127">
        <f>'[3]data(ソート不可）'!Y141</f>
        <v>25</v>
      </c>
      <c r="X178" s="336">
        <f>SUM(Y178:Z178)</f>
        <v>72</v>
      </c>
      <c r="Y178" s="128">
        <f>'[3]data(ソート不可）'!Z141</f>
        <v>34</v>
      </c>
      <c r="Z178" s="130">
        <f>'[3]data(ソート不可）'!AA141</f>
        <v>38</v>
      </c>
      <c r="AA178" s="129">
        <f>SUM(AB178:AC178)</f>
        <v>59</v>
      </c>
      <c r="AB178" s="128">
        <f>'[3]data(ソート不可）'!AB141</f>
        <v>28</v>
      </c>
      <c r="AC178" s="127">
        <f>'[3]data(ソート不可）'!AC141</f>
        <v>31</v>
      </c>
      <c r="AD178" s="336">
        <f>SUM(AE178:AF178)</f>
        <v>79</v>
      </c>
      <c r="AE178" s="128">
        <f>'[3]data(ソート不可）'!AD141</f>
        <v>44</v>
      </c>
      <c r="AF178" s="127">
        <f>'[3]data(ソート不可）'!AE141</f>
        <v>35</v>
      </c>
    </row>
    <row r="179" spans="1:32" ht="21.4" customHeight="1" x14ac:dyDescent="0.2">
      <c r="A179" s="338"/>
      <c r="B179" s="138"/>
      <c r="C179" s="137"/>
      <c r="D179" s="133"/>
      <c r="E179" s="133"/>
      <c r="F179" s="133"/>
      <c r="G179" s="133"/>
      <c r="H179" s="133"/>
      <c r="I179" s="133"/>
      <c r="J179" s="133"/>
      <c r="K179" s="132"/>
      <c r="L179" s="134">
        <f>SUM(O179,R179,U179,X179,AA179,AD179)</f>
        <v>28</v>
      </c>
      <c r="M179" s="133"/>
      <c r="N179" s="136"/>
      <c r="O179" s="135">
        <f>'[3]data(ソート不可）'!AG79</f>
        <v>5</v>
      </c>
      <c r="P179" s="133"/>
      <c r="Q179" s="132"/>
      <c r="R179" s="134">
        <f>'[3]data(ソート不可）'!AH79</f>
        <v>5</v>
      </c>
      <c r="S179" s="133"/>
      <c r="T179" s="136"/>
      <c r="U179" s="135">
        <f>'[3]data(ソート不可）'!AI79</f>
        <v>3</v>
      </c>
      <c r="V179" s="133"/>
      <c r="W179" s="132"/>
      <c r="X179" s="134">
        <f>'[3]data(ソート不可）'!AJ79</f>
        <v>4</v>
      </c>
      <c r="Y179" s="133"/>
      <c r="Z179" s="136"/>
      <c r="AA179" s="135">
        <f>'[3]data(ソート不可）'!AK79</f>
        <v>6</v>
      </c>
      <c r="AB179" s="133"/>
      <c r="AC179" s="132"/>
      <c r="AD179" s="134">
        <f>'[3]data(ソート不可）'!AL79</f>
        <v>5</v>
      </c>
      <c r="AE179" s="133"/>
      <c r="AF179" s="132"/>
    </row>
    <row r="180" spans="1:32" ht="21.4" customHeight="1" x14ac:dyDescent="0.2">
      <c r="A180" s="421">
        <v>86</v>
      </c>
      <c r="B180" s="420" t="s">
        <v>180</v>
      </c>
      <c r="C180" s="131">
        <f>SUM(D180:K180)</f>
        <v>21</v>
      </c>
      <c r="D180" s="128">
        <f>'[3]data(ソート不可）'!H79</f>
        <v>3</v>
      </c>
      <c r="E180" s="128">
        <f>'[3]data(ソート不可）'!I79</f>
        <v>3</v>
      </c>
      <c r="F180" s="128">
        <f>'[3]data(ソート不可）'!J79</f>
        <v>3</v>
      </c>
      <c r="G180" s="128">
        <f>'[3]data(ソート不可）'!K79</f>
        <v>3</v>
      </c>
      <c r="H180" s="128">
        <f>'[3]data(ソート不可）'!L79</f>
        <v>2</v>
      </c>
      <c r="I180" s="128">
        <f>'[3]data(ソート不可）'!M79</f>
        <v>2</v>
      </c>
      <c r="J180" s="128">
        <f>'[3]data(ソート不可）'!N79</f>
        <v>0</v>
      </c>
      <c r="K180" s="127">
        <f>'[3]data(ソート不可）'!O79</f>
        <v>5</v>
      </c>
      <c r="L180" s="336">
        <f>SUM(M180:N180)</f>
        <v>499</v>
      </c>
      <c r="M180" s="128">
        <f>SUM(P180,S180,V180,Y180,AB180,AE180)</f>
        <v>255</v>
      </c>
      <c r="N180" s="130">
        <f>SUM(Q180,T180,W180,Z180,AC180,AF180)</f>
        <v>244</v>
      </c>
      <c r="O180" s="129">
        <f>SUM(P180:Q180)</f>
        <v>87</v>
      </c>
      <c r="P180" s="128">
        <f>'[3]data(ソート不可）'!T79</f>
        <v>39</v>
      </c>
      <c r="Q180" s="127">
        <f>'[3]data(ソート不可）'!U79</f>
        <v>48</v>
      </c>
      <c r="R180" s="336">
        <f>SUM(S180:T180)</f>
        <v>92</v>
      </c>
      <c r="S180" s="128">
        <f>'[3]data(ソート不可）'!V79</f>
        <v>49</v>
      </c>
      <c r="T180" s="130">
        <f>'[3]data(ソート不可）'!W79</f>
        <v>43</v>
      </c>
      <c r="U180" s="129">
        <f>SUM(V180:W180)</f>
        <v>75</v>
      </c>
      <c r="V180" s="128">
        <f>'[3]data(ソート不可）'!X79</f>
        <v>40</v>
      </c>
      <c r="W180" s="127">
        <f>'[3]data(ソート不可）'!Y79</f>
        <v>35</v>
      </c>
      <c r="X180" s="336">
        <f>SUM(Y180:Z180)</f>
        <v>99</v>
      </c>
      <c r="Y180" s="128">
        <f>'[3]data(ソート不可）'!Z79</f>
        <v>51</v>
      </c>
      <c r="Z180" s="130">
        <f>'[3]data(ソート不可）'!AA79</f>
        <v>48</v>
      </c>
      <c r="AA180" s="129">
        <f>SUM(AB180:AC180)</f>
        <v>74</v>
      </c>
      <c r="AB180" s="128">
        <f>'[3]data(ソート不可）'!AB79</f>
        <v>37</v>
      </c>
      <c r="AC180" s="127">
        <f>'[3]data(ソート不可）'!AC79</f>
        <v>37</v>
      </c>
      <c r="AD180" s="336">
        <f>SUM(AE180:AF180)</f>
        <v>72</v>
      </c>
      <c r="AE180" s="128">
        <f>'[3]data(ソート不可）'!AD79</f>
        <v>39</v>
      </c>
      <c r="AF180" s="127">
        <f>'[3]data(ソート不可）'!AE79</f>
        <v>33</v>
      </c>
    </row>
    <row r="181" spans="1:32" ht="21.4" customHeight="1" x14ac:dyDescent="0.2">
      <c r="A181" s="338"/>
      <c r="B181" s="138"/>
      <c r="C181" s="137"/>
      <c r="D181" s="133"/>
      <c r="E181" s="133"/>
      <c r="F181" s="133"/>
      <c r="G181" s="133"/>
      <c r="H181" s="133"/>
      <c r="I181" s="133"/>
      <c r="J181" s="133"/>
      <c r="K181" s="132"/>
      <c r="L181" s="134">
        <f>SUM(O181,R181,U181,X181,AA181,AD181)</f>
        <v>7</v>
      </c>
      <c r="M181" s="133"/>
      <c r="N181" s="136"/>
      <c r="O181" s="135">
        <f>'[3]data(ソート不可）'!AG80</f>
        <v>1</v>
      </c>
      <c r="P181" s="133"/>
      <c r="Q181" s="132"/>
      <c r="R181" s="134">
        <f>'[3]data(ソート不可）'!AH80</f>
        <v>1</v>
      </c>
      <c r="S181" s="133"/>
      <c r="T181" s="136"/>
      <c r="U181" s="135">
        <f>'[3]data(ソート不可）'!AI80</f>
        <v>3</v>
      </c>
      <c r="V181" s="133"/>
      <c r="W181" s="132"/>
      <c r="X181" s="134">
        <f>'[3]data(ソート不可）'!AJ80</f>
        <v>2</v>
      </c>
      <c r="Y181" s="133"/>
      <c r="Z181" s="136"/>
      <c r="AA181" s="135">
        <f>'[3]data(ソート不可）'!AK80</f>
        <v>0</v>
      </c>
      <c r="AB181" s="133"/>
      <c r="AC181" s="132"/>
      <c r="AD181" s="134">
        <f>'[3]data(ソート不可）'!AL80</f>
        <v>0</v>
      </c>
      <c r="AE181" s="133"/>
      <c r="AF181" s="132"/>
    </row>
    <row r="182" spans="1:32" ht="21.4" customHeight="1" x14ac:dyDescent="0.2">
      <c r="A182" s="421">
        <v>87</v>
      </c>
      <c r="B182" s="420" t="s">
        <v>181</v>
      </c>
      <c r="C182" s="131">
        <f>SUM(D182:K182)</f>
        <v>13</v>
      </c>
      <c r="D182" s="128">
        <f>'[3]data(ソート不可）'!H80</f>
        <v>2</v>
      </c>
      <c r="E182" s="128">
        <f>'[3]data(ソート不可）'!I80</f>
        <v>2</v>
      </c>
      <c r="F182" s="128">
        <f>'[3]data(ソート不可）'!J80</f>
        <v>2</v>
      </c>
      <c r="G182" s="128">
        <f>'[3]data(ソート不可）'!K80</f>
        <v>2</v>
      </c>
      <c r="H182" s="128">
        <f>'[3]data(ソート不可）'!L80</f>
        <v>2</v>
      </c>
      <c r="I182" s="128">
        <f>'[3]data(ソート不可）'!M80</f>
        <v>2</v>
      </c>
      <c r="J182" s="128">
        <f>'[3]data(ソート不可）'!N80</f>
        <v>0</v>
      </c>
      <c r="K182" s="127">
        <f>'[3]data(ソート不可）'!O80</f>
        <v>1</v>
      </c>
      <c r="L182" s="336">
        <f>SUM(M182:N182)</f>
        <v>356</v>
      </c>
      <c r="M182" s="128">
        <f>SUM(P182,S182,V182,Y182,AB182,AE182)</f>
        <v>179</v>
      </c>
      <c r="N182" s="130">
        <f>SUM(Q182,T182,W182,Z182,AC182,AF182)</f>
        <v>177</v>
      </c>
      <c r="O182" s="129">
        <f>SUM(P182:Q182)</f>
        <v>62</v>
      </c>
      <c r="P182" s="128">
        <f>'[3]data(ソート不可）'!T80</f>
        <v>33</v>
      </c>
      <c r="Q182" s="127">
        <f>'[3]data(ソート不可）'!U80</f>
        <v>29</v>
      </c>
      <c r="R182" s="336">
        <f>SUM(S182:T182)</f>
        <v>42</v>
      </c>
      <c r="S182" s="128">
        <f>'[3]data(ソート不可）'!V80</f>
        <v>25</v>
      </c>
      <c r="T182" s="130">
        <f>'[3]data(ソート不可）'!W80</f>
        <v>17</v>
      </c>
      <c r="U182" s="129">
        <f>SUM(V182:W182)</f>
        <v>63</v>
      </c>
      <c r="V182" s="128">
        <f>'[3]data(ソート不可）'!X80</f>
        <v>31</v>
      </c>
      <c r="W182" s="127">
        <f>'[3]data(ソート不可）'!Y80</f>
        <v>32</v>
      </c>
      <c r="X182" s="336">
        <f>SUM(Y182:Z182)</f>
        <v>64</v>
      </c>
      <c r="Y182" s="128">
        <f>'[3]data(ソート不可）'!Z80</f>
        <v>34</v>
      </c>
      <c r="Z182" s="130">
        <f>'[3]data(ソート不可）'!AA80</f>
        <v>30</v>
      </c>
      <c r="AA182" s="129">
        <f>SUM(AB182:AC182)</f>
        <v>68</v>
      </c>
      <c r="AB182" s="128">
        <f>'[3]data(ソート不可）'!AB80</f>
        <v>33</v>
      </c>
      <c r="AC182" s="127">
        <f>'[3]data(ソート不可）'!AC80</f>
        <v>35</v>
      </c>
      <c r="AD182" s="336">
        <f>SUM(AE182:AF182)</f>
        <v>57</v>
      </c>
      <c r="AE182" s="128">
        <f>'[3]data(ソート不可）'!AD80</f>
        <v>23</v>
      </c>
      <c r="AF182" s="127">
        <f>'[3]data(ソート不可）'!AE80</f>
        <v>34</v>
      </c>
    </row>
    <row r="183" spans="1:32" ht="21.4" customHeight="1" x14ac:dyDescent="0.2">
      <c r="A183" s="338"/>
      <c r="B183" s="138"/>
      <c r="C183" s="137"/>
      <c r="D183" s="133"/>
      <c r="E183" s="133"/>
      <c r="F183" s="133"/>
      <c r="G183" s="133"/>
      <c r="H183" s="133"/>
      <c r="I183" s="133"/>
      <c r="J183" s="133"/>
      <c r="K183" s="132"/>
      <c r="L183" s="134">
        <f>SUM(O183,R183,U183,X183,AA183,AD183)</f>
        <v>19</v>
      </c>
      <c r="M183" s="133"/>
      <c r="N183" s="136"/>
      <c r="O183" s="135">
        <f>'[3]data(ソート不可）'!AG81</f>
        <v>1</v>
      </c>
      <c r="P183" s="133"/>
      <c r="Q183" s="132"/>
      <c r="R183" s="134">
        <f>'[3]data(ソート不可）'!AH81</f>
        <v>3</v>
      </c>
      <c r="S183" s="133"/>
      <c r="T183" s="136"/>
      <c r="U183" s="135">
        <f>'[3]data(ソート不可）'!AI81</f>
        <v>1</v>
      </c>
      <c r="V183" s="133"/>
      <c r="W183" s="132"/>
      <c r="X183" s="134">
        <f>'[3]data(ソート不可）'!AJ81</f>
        <v>4</v>
      </c>
      <c r="Y183" s="153"/>
      <c r="Z183" s="136"/>
      <c r="AA183" s="135">
        <f>'[3]data(ソート不可）'!AK81</f>
        <v>3</v>
      </c>
      <c r="AB183" s="133"/>
      <c r="AC183" s="132"/>
      <c r="AD183" s="134">
        <f>'[3]data(ソート不可）'!AL81</f>
        <v>7</v>
      </c>
      <c r="AE183" s="133"/>
      <c r="AF183" s="132"/>
    </row>
    <row r="184" spans="1:32" ht="21.4" customHeight="1" x14ac:dyDescent="0.2">
      <c r="A184" s="421">
        <v>88</v>
      </c>
      <c r="B184" s="420" t="s">
        <v>182</v>
      </c>
      <c r="C184" s="131">
        <f>SUM(D184:K184)</f>
        <v>20</v>
      </c>
      <c r="D184" s="128">
        <f>'[3]data(ソート不可）'!H81</f>
        <v>2</v>
      </c>
      <c r="E184" s="128">
        <f>'[3]data(ソート不可）'!I81</f>
        <v>3</v>
      </c>
      <c r="F184" s="128">
        <f>'[3]data(ソート不可）'!J81</f>
        <v>3</v>
      </c>
      <c r="G184" s="128">
        <f>'[3]data(ソート不可）'!K81</f>
        <v>3</v>
      </c>
      <c r="H184" s="128">
        <f>'[3]data(ソート不可）'!L81</f>
        <v>2</v>
      </c>
      <c r="I184" s="128">
        <f>'[3]data(ソート不可）'!M81</f>
        <v>3</v>
      </c>
      <c r="J184" s="128">
        <f>'[3]data(ソート不可）'!N81</f>
        <v>0</v>
      </c>
      <c r="K184" s="127">
        <f>'[3]data(ソート不可）'!O81</f>
        <v>4</v>
      </c>
      <c r="L184" s="336">
        <f>SUM(M184:N184)</f>
        <v>449</v>
      </c>
      <c r="M184" s="128">
        <f>SUM(P184,S184,V184,Y184,AB184,AE184)</f>
        <v>240</v>
      </c>
      <c r="N184" s="130">
        <f>SUM(Q184,T184,W184,Z184,AC184,AF184)</f>
        <v>209</v>
      </c>
      <c r="O184" s="129">
        <f>SUM(P184:Q184)</f>
        <v>53</v>
      </c>
      <c r="P184" s="128">
        <f>'[3]data(ソート不可）'!T81</f>
        <v>27</v>
      </c>
      <c r="Q184" s="127">
        <f>'[3]data(ソート不可）'!U81</f>
        <v>26</v>
      </c>
      <c r="R184" s="336">
        <f>SUM(S184:T184)</f>
        <v>74</v>
      </c>
      <c r="S184" s="128">
        <f>'[3]data(ソート不可）'!V81</f>
        <v>37</v>
      </c>
      <c r="T184" s="130">
        <f>'[3]data(ソート不可）'!W81</f>
        <v>37</v>
      </c>
      <c r="U184" s="129">
        <f>SUM(V184:W184)</f>
        <v>83</v>
      </c>
      <c r="V184" s="128">
        <f>'[3]data(ソート不可）'!X81</f>
        <v>42</v>
      </c>
      <c r="W184" s="127">
        <f>'[3]data(ソート不可）'!Y81</f>
        <v>41</v>
      </c>
      <c r="X184" s="336">
        <f>SUM(Y184:Z184)</f>
        <v>82</v>
      </c>
      <c r="Y184" s="128">
        <f>'[3]data(ソート不可）'!Z81</f>
        <v>45</v>
      </c>
      <c r="Z184" s="130">
        <f>'[3]data(ソート不可）'!AA81</f>
        <v>37</v>
      </c>
      <c r="AA184" s="129">
        <f>SUM(AB184:AC184)</f>
        <v>71</v>
      </c>
      <c r="AB184" s="128">
        <f>'[3]data(ソート不可）'!AB81</f>
        <v>40</v>
      </c>
      <c r="AC184" s="127">
        <f>'[3]data(ソート不可）'!AC81</f>
        <v>31</v>
      </c>
      <c r="AD184" s="336">
        <f>SUM(AE184:AF184)</f>
        <v>86</v>
      </c>
      <c r="AE184" s="128">
        <f>'[3]data(ソート不可）'!AD81</f>
        <v>49</v>
      </c>
      <c r="AF184" s="127">
        <f>'[3]data(ソート不可）'!AE81</f>
        <v>37</v>
      </c>
    </row>
    <row r="185" spans="1:32" ht="21.4" customHeight="1" x14ac:dyDescent="0.2">
      <c r="A185" s="338"/>
      <c r="B185" s="138"/>
      <c r="C185" s="137"/>
      <c r="D185" s="133"/>
      <c r="E185" s="133"/>
      <c r="F185" s="133"/>
      <c r="G185" s="133"/>
      <c r="H185" s="133"/>
      <c r="I185" s="133"/>
      <c r="J185" s="133"/>
      <c r="K185" s="132"/>
      <c r="L185" s="134">
        <f>SUM(O185,R185,U185,X185,AA185,AD185)</f>
        <v>39</v>
      </c>
      <c r="M185" s="133"/>
      <c r="N185" s="136"/>
      <c r="O185" s="135">
        <f>'[3]data(ソート不可）'!AG82</f>
        <v>4</v>
      </c>
      <c r="P185" s="133"/>
      <c r="Q185" s="132"/>
      <c r="R185" s="134">
        <f>'[3]data(ソート不可）'!AH82</f>
        <v>7</v>
      </c>
      <c r="S185" s="133"/>
      <c r="T185" s="136"/>
      <c r="U185" s="135">
        <f>'[3]data(ソート不可）'!AI82</f>
        <v>8</v>
      </c>
      <c r="V185" s="133"/>
      <c r="W185" s="132"/>
      <c r="X185" s="134">
        <f>'[3]data(ソート不可）'!AJ82</f>
        <v>6</v>
      </c>
      <c r="Y185" s="133"/>
      <c r="Z185" s="136"/>
      <c r="AA185" s="135">
        <f>'[3]data(ソート不可）'!AK82</f>
        <v>6</v>
      </c>
      <c r="AB185" s="133"/>
      <c r="AC185" s="132"/>
      <c r="AD185" s="134">
        <f>'[3]data(ソート不可）'!AL82</f>
        <v>8</v>
      </c>
      <c r="AE185" s="133"/>
      <c r="AF185" s="132"/>
    </row>
    <row r="186" spans="1:32" ht="21.4" customHeight="1" x14ac:dyDescent="0.2">
      <c r="A186" s="421">
        <v>89</v>
      </c>
      <c r="B186" s="420" t="s">
        <v>183</v>
      </c>
      <c r="C186" s="131">
        <f>SUM(D186:K186)</f>
        <v>27</v>
      </c>
      <c r="D186" s="128">
        <f>'[3]data(ソート不可）'!H82</f>
        <v>4</v>
      </c>
      <c r="E186" s="128">
        <f>'[3]data(ソート不可）'!I82</f>
        <v>3</v>
      </c>
      <c r="F186" s="128">
        <f>'[3]data(ソート不可）'!J82</f>
        <v>4</v>
      </c>
      <c r="G186" s="128">
        <f>'[3]data(ソート不可）'!K82</f>
        <v>3</v>
      </c>
      <c r="H186" s="128">
        <f>'[3]data(ソート不可）'!L82</f>
        <v>4</v>
      </c>
      <c r="I186" s="128">
        <f>'[3]data(ソート不可）'!M82</f>
        <v>3</v>
      </c>
      <c r="J186" s="128">
        <f>'[3]data(ソート不可）'!N82</f>
        <v>0</v>
      </c>
      <c r="K186" s="127">
        <f>'[3]data(ソート不可）'!O82</f>
        <v>6</v>
      </c>
      <c r="L186" s="336">
        <f>SUM(M186:N186)</f>
        <v>666</v>
      </c>
      <c r="M186" s="128">
        <f>SUM(P186,S186,V186,Y186,AB186,AE186)</f>
        <v>336</v>
      </c>
      <c r="N186" s="130">
        <f>SUM(Q186,T186,W186,Z186,AC186,AF186)</f>
        <v>330</v>
      </c>
      <c r="O186" s="129">
        <f>SUM(P186:Q186)</f>
        <v>115</v>
      </c>
      <c r="P186" s="128">
        <f>'[3]data(ソート不可）'!T82</f>
        <v>54</v>
      </c>
      <c r="Q186" s="127">
        <f>'[3]data(ソート不可）'!U82</f>
        <v>61</v>
      </c>
      <c r="R186" s="336">
        <f>SUM(S186:T186)</f>
        <v>94</v>
      </c>
      <c r="S186" s="128">
        <f>'[3]data(ソート不可）'!V82</f>
        <v>46</v>
      </c>
      <c r="T186" s="130">
        <f>'[3]data(ソート不可）'!W82</f>
        <v>48</v>
      </c>
      <c r="U186" s="129">
        <f>SUM(V186:W186)</f>
        <v>126</v>
      </c>
      <c r="V186" s="128">
        <f>'[3]data(ソート不可）'!X82</f>
        <v>70</v>
      </c>
      <c r="W186" s="127">
        <f>'[3]data(ソート不可）'!Y82</f>
        <v>56</v>
      </c>
      <c r="X186" s="336">
        <f>SUM(Y186:Z186)</f>
        <v>89</v>
      </c>
      <c r="Y186" s="128">
        <f>'[3]data(ソート不可）'!Z82</f>
        <v>39</v>
      </c>
      <c r="Z186" s="130">
        <f>'[3]data(ソート不可）'!AA82</f>
        <v>50</v>
      </c>
      <c r="AA186" s="129">
        <f>SUM(AB186:AC186)</f>
        <v>131</v>
      </c>
      <c r="AB186" s="128">
        <f>'[3]data(ソート不可）'!AB82</f>
        <v>71</v>
      </c>
      <c r="AC186" s="127">
        <f>'[3]data(ソート不可）'!AC82</f>
        <v>60</v>
      </c>
      <c r="AD186" s="336">
        <f>SUM(AE186:AF186)</f>
        <v>111</v>
      </c>
      <c r="AE186" s="128">
        <f>'[3]data(ソート不可）'!AD82</f>
        <v>56</v>
      </c>
      <c r="AF186" s="127">
        <f>'[3]data(ソート不可）'!AE82</f>
        <v>55</v>
      </c>
    </row>
    <row r="187" spans="1:32" ht="21.4" customHeight="1" x14ac:dyDescent="0.2">
      <c r="A187" s="338"/>
      <c r="B187" s="138"/>
      <c r="C187" s="137"/>
      <c r="D187" s="133"/>
      <c r="E187" s="133"/>
      <c r="F187" s="133"/>
      <c r="G187" s="133"/>
      <c r="H187" s="133"/>
      <c r="I187" s="133"/>
      <c r="J187" s="133"/>
      <c r="K187" s="132"/>
      <c r="L187" s="134">
        <f>SUM(O187,R187,U187,X187,AA187,AD187)</f>
        <v>32</v>
      </c>
      <c r="M187" s="133"/>
      <c r="N187" s="136"/>
      <c r="O187" s="135">
        <f>'[3]data(ソート不可）'!AG83</f>
        <v>4</v>
      </c>
      <c r="P187" s="133"/>
      <c r="Q187" s="132"/>
      <c r="R187" s="134">
        <f>'[3]data(ソート不可）'!AH83</f>
        <v>5</v>
      </c>
      <c r="S187" s="133"/>
      <c r="T187" s="136"/>
      <c r="U187" s="135">
        <f>'[3]data(ソート不可）'!AI83</f>
        <v>8</v>
      </c>
      <c r="V187" s="133"/>
      <c r="W187" s="132"/>
      <c r="X187" s="134">
        <f>'[3]data(ソート不可）'!AJ83</f>
        <v>3</v>
      </c>
      <c r="Y187" s="133"/>
      <c r="Z187" s="136"/>
      <c r="AA187" s="135">
        <f>'[3]data(ソート不可）'!AK83</f>
        <v>5</v>
      </c>
      <c r="AB187" s="133"/>
      <c r="AC187" s="132"/>
      <c r="AD187" s="134">
        <f>'[3]data(ソート不可）'!AL83</f>
        <v>7</v>
      </c>
      <c r="AE187" s="133"/>
      <c r="AF187" s="132"/>
    </row>
    <row r="188" spans="1:32" ht="21.4" customHeight="1" x14ac:dyDescent="0.2">
      <c r="A188" s="421">
        <v>90</v>
      </c>
      <c r="B188" s="420" t="s">
        <v>184</v>
      </c>
      <c r="C188" s="131">
        <f>SUM(D188:K188)</f>
        <v>34</v>
      </c>
      <c r="D188" s="128">
        <f>'[3]data(ソート不可）'!H83</f>
        <v>5</v>
      </c>
      <c r="E188" s="128">
        <f>'[3]data(ソート不可）'!I83</f>
        <v>4</v>
      </c>
      <c r="F188" s="128">
        <f>'[3]data(ソート不可）'!J83</f>
        <v>5</v>
      </c>
      <c r="G188" s="128">
        <f>'[3]data(ソート不可）'!K83</f>
        <v>5</v>
      </c>
      <c r="H188" s="128">
        <f>'[3]data(ソート不可）'!L83</f>
        <v>5</v>
      </c>
      <c r="I188" s="128">
        <f>'[3]data(ソート不可）'!M83</f>
        <v>5</v>
      </c>
      <c r="J188" s="128">
        <f>'[3]data(ソート不可）'!N83</f>
        <v>0</v>
      </c>
      <c r="K188" s="127">
        <f>'[3]data(ソート不可）'!O83</f>
        <v>5</v>
      </c>
      <c r="L188" s="336">
        <f>SUM(M188:N188)</f>
        <v>920</v>
      </c>
      <c r="M188" s="128">
        <f>SUM(P188,S188,V188,Y188,AB188,AE188)</f>
        <v>453</v>
      </c>
      <c r="N188" s="130">
        <f>SUM(Q188,T188,W188,Z188,AC188,AF188)</f>
        <v>467</v>
      </c>
      <c r="O188" s="129">
        <f>SUM(P188:Q188)</f>
        <v>146</v>
      </c>
      <c r="P188" s="128">
        <f>'[3]data(ソート不可）'!T83</f>
        <v>77</v>
      </c>
      <c r="Q188" s="127">
        <f>'[3]data(ソート不可）'!U83</f>
        <v>69</v>
      </c>
      <c r="R188" s="336">
        <f>SUM(S188:T188)</f>
        <v>139</v>
      </c>
      <c r="S188" s="128">
        <f>'[3]data(ソート不可）'!V83</f>
        <v>68</v>
      </c>
      <c r="T188" s="130">
        <f>'[3]data(ソート不可）'!W83</f>
        <v>71</v>
      </c>
      <c r="U188" s="129">
        <f>SUM(V188:W188)</f>
        <v>167</v>
      </c>
      <c r="V188" s="128">
        <f>'[3]data(ソート不可）'!X83</f>
        <v>75</v>
      </c>
      <c r="W188" s="127">
        <f>'[3]data(ソート不可）'!Y83</f>
        <v>92</v>
      </c>
      <c r="X188" s="336">
        <f>SUM(Y188:Z188)</f>
        <v>149</v>
      </c>
      <c r="Y188" s="128">
        <f>'[3]data(ソート不可）'!Z83</f>
        <v>73</v>
      </c>
      <c r="Z188" s="130">
        <f>'[3]data(ソート不可）'!AA83</f>
        <v>76</v>
      </c>
      <c r="AA188" s="129">
        <f>SUM(AB188:AC188)</f>
        <v>168</v>
      </c>
      <c r="AB188" s="128">
        <f>'[3]data(ソート不可）'!AB83</f>
        <v>76</v>
      </c>
      <c r="AC188" s="127">
        <f>'[3]data(ソート不可）'!AC83</f>
        <v>92</v>
      </c>
      <c r="AD188" s="336">
        <f>SUM(AE188:AF188)</f>
        <v>151</v>
      </c>
      <c r="AE188" s="128">
        <f>'[3]data(ソート不可）'!AD83</f>
        <v>84</v>
      </c>
      <c r="AF188" s="127">
        <f>'[3]data(ソート不可）'!AE83</f>
        <v>67</v>
      </c>
    </row>
    <row r="189" spans="1:32" ht="21.4" customHeight="1" x14ac:dyDescent="0.2">
      <c r="A189" s="338"/>
      <c r="B189" s="138"/>
      <c r="C189" s="137"/>
      <c r="D189" s="133"/>
      <c r="E189" s="133"/>
      <c r="F189" s="133"/>
      <c r="G189" s="133"/>
      <c r="H189" s="133"/>
      <c r="I189" s="133"/>
      <c r="J189" s="133"/>
      <c r="K189" s="132"/>
      <c r="L189" s="134">
        <f>SUM(O189,R189,U189,X189,AA189,AD189)</f>
        <v>36</v>
      </c>
      <c r="M189" s="133"/>
      <c r="N189" s="136"/>
      <c r="O189" s="135">
        <f>'[3]data(ソート不可）'!AG84</f>
        <v>1</v>
      </c>
      <c r="P189" s="133"/>
      <c r="Q189" s="132"/>
      <c r="R189" s="134">
        <f>'[3]data(ソート不可）'!AH84</f>
        <v>6</v>
      </c>
      <c r="S189" s="133"/>
      <c r="T189" s="136"/>
      <c r="U189" s="135">
        <f>'[3]data(ソート不可）'!AI84</f>
        <v>8</v>
      </c>
      <c r="V189" s="133"/>
      <c r="W189" s="132"/>
      <c r="X189" s="134">
        <f>'[3]data(ソート不可）'!AJ84</f>
        <v>8</v>
      </c>
      <c r="Y189" s="133"/>
      <c r="Z189" s="136"/>
      <c r="AA189" s="135">
        <f>'[3]data(ソート不可）'!AK84</f>
        <v>7</v>
      </c>
      <c r="AB189" s="133"/>
      <c r="AC189" s="132"/>
      <c r="AD189" s="134">
        <f>'[3]data(ソート不可）'!AL84</f>
        <v>6</v>
      </c>
      <c r="AE189" s="133"/>
      <c r="AF189" s="132"/>
    </row>
    <row r="190" spans="1:32" ht="21.4" customHeight="1" x14ac:dyDescent="0.2">
      <c r="A190" s="421">
        <v>91</v>
      </c>
      <c r="B190" s="420" t="s">
        <v>185</v>
      </c>
      <c r="C190" s="131">
        <f>SUM(D190:K190)</f>
        <v>20</v>
      </c>
      <c r="D190" s="128">
        <f>'[3]data(ソート不可）'!H84</f>
        <v>2</v>
      </c>
      <c r="E190" s="128">
        <f>'[3]data(ソート不可）'!I84</f>
        <v>2</v>
      </c>
      <c r="F190" s="128">
        <f>'[3]data(ソート不可）'!J84</f>
        <v>3</v>
      </c>
      <c r="G190" s="128">
        <f>'[3]data(ソート不可）'!K84</f>
        <v>2</v>
      </c>
      <c r="H190" s="128">
        <f>'[3]data(ソート不可）'!L84</f>
        <v>3</v>
      </c>
      <c r="I190" s="128">
        <f>'[3]data(ソート不可）'!M84</f>
        <v>2</v>
      </c>
      <c r="J190" s="128">
        <f>'[3]data(ソート不可）'!N84</f>
        <v>0</v>
      </c>
      <c r="K190" s="127">
        <f>'[3]data(ソート不可）'!O84</f>
        <v>6</v>
      </c>
      <c r="L190" s="336">
        <f>SUM(M190:N190)</f>
        <v>428</v>
      </c>
      <c r="M190" s="128">
        <f>SUM(P190,S190,V190,Y190,AB190,AE190)</f>
        <v>226</v>
      </c>
      <c r="N190" s="130">
        <f>SUM(Q190,T190,W190,Z190,AC190,AF190)</f>
        <v>202</v>
      </c>
      <c r="O190" s="129">
        <f>SUM(P190:Q190)</f>
        <v>62</v>
      </c>
      <c r="P190" s="128">
        <f>'[3]data(ソート不可）'!T84</f>
        <v>33</v>
      </c>
      <c r="Q190" s="127">
        <f>'[3]data(ソート不可）'!U84</f>
        <v>29</v>
      </c>
      <c r="R190" s="336">
        <f>SUM(S190:T190)</f>
        <v>64</v>
      </c>
      <c r="S190" s="128">
        <f>'[3]data(ソート不可）'!V84</f>
        <v>38</v>
      </c>
      <c r="T190" s="130">
        <f>'[3]data(ソート不可）'!W84</f>
        <v>26</v>
      </c>
      <c r="U190" s="129">
        <f>SUM(V190:W190)</f>
        <v>80</v>
      </c>
      <c r="V190" s="128">
        <f>'[3]data(ソート不可）'!X84</f>
        <v>40</v>
      </c>
      <c r="W190" s="127">
        <f>'[3]data(ソート不可）'!Y84</f>
        <v>40</v>
      </c>
      <c r="X190" s="336">
        <f>SUM(Y190:Z190)</f>
        <v>65</v>
      </c>
      <c r="Y190" s="128">
        <f>'[3]data(ソート不可）'!Z84</f>
        <v>32</v>
      </c>
      <c r="Z190" s="130">
        <f>'[3]data(ソート不可）'!AA84</f>
        <v>33</v>
      </c>
      <c r="AA190" s="129">
        <f>SUM(AB190:AC190)</f>
        <v>84</v>
      </c>
      <c r="AB190" s="128">
        <f>'[3]data(ソート不可）'!AB84</f>
        <v>46</v>
      </c>
      <c r="AC190" s="127">
        <f>'[3]data(ソート不可）'!AC84</f>
        <v>38</v>
      </c>
      <c r="AD190" s="336">
        <f>SUM(AE190:AF190)</f>
        <v>73</v>
      </c>
      <c r="AE190" s="128">
        <f>'[3]data(ソート不可）'!AD84</f>
        <v>37</v>
      </c>
      <c r="AF190" s="127">
        <f>'[3]data(ソート不可）'!AE84</f>
        <v>36</v>
      </c>
    </row>
    <row r="191" spans="1:32" ht="21.4" customHeight="1" x14ac:dyDescent="0.2">
      <c r="A191" s="338"/>
      <c r="B191" s="138"/>
      <c r="C191" s="137"/>
      <c r="D191" s="133"/>
      <c r="E191" s="133"/>
      <c r="F191" s="133"/>
      <c r="G191" s="133"/>
      <c r="H191" s="133"/>
      <c r="I191" s="133"/>
      <c r="J191" s="133"/>
      <c r="K191" s="132"/>
      <c r="L191" s="134">
        <f>SUM(O191,R191,U191,X191,AA191,AD191)</f>
        <v>25</v>
      </c>
      <c r="M191" s="133"/>
      <c r="N191" s="136"/>
      <c r="O191" s="135">
        <f>'[3]data(ソート不可）'!AG85</f>
        <v>3</v>
      </c>
      <c r="P191" s="133"/>
      <c r="Q191" s="132"/>
      <c r="R191" s="134">
        <f>'[3]data(ソート不可）'!AH85</f>
        <v>11</v>
      </c>
      <c r="S191" s="133"/>
      <c r="T191" s="136"/>
      <c r="U191" s="135">
        <f>'[3]data(ソート不可）'!AI85</f>
        <v>1</v>
      </c>
      <c r="V191" s="133"/>
      <c r="W191" s="132"/>
      <c r="X191" s="134">
        <f>'[3]data(ソート不可）'!AJ85</f>
        <v>1</v>
      </c>
      <c r="Y191" s="133"/>
      <c r="Z191" s="136"/>
      <c r="AA191" s="135">
        <f>'[3]data(ソート不可）'!AK85</f>
        <v>3</v>
      </c>
      <c r="AB191" s="133"/>
      <c r="AC191" s="132"/>
      <c r="AD191" s="134">
        <f>'[3]data(ソート不可）'!AL85</f>
        <v>6</v>
      </c>
      <c r="AE191" s="133"/>
      <c r="AF191" s="132"/>
    </row>
    <row r="192" spans="1:32" ht="21.4" customHeight="1" x14ac:dyDescent="0.2">
      <c r="A192" s="421">
        <v>92</v>
      </c>
      <c r="B192" s="420" t="s">
        <v>186</v>
      </c>
      <c r="C192" s="131">
        <f>SUM(D192:K192)</f>
        <v>16</v>
      </c>
      <c r="D192" s="128">
        <f>'[3]data(ソート不可）'!H85</f>
        <v>2</v>
      </c>
      <c r="E192" s="128">
        <f>'[3]data(ソート不可）'!I85</f>
        <v>2</v>
      </c>
      <c r="F192" s="128">
        <f>'[3]data(ソート不可）'!J85</f>
        <v>2</v>
      </c>
      <c r="G192" s="128">
        <f>'[3]data(ソート不可）'!K85</f>
        <v>2</v>
      </c>
      <c r="H192" s="128">
        <f>'[3]data(ソート不可）'!L85</f>
        <v>2</v>
      </c>
      <c r="I192" s="128">
        <f>'[3]data(ソート不可）'!M85</f>
        <v>2</v>
      </c>
      <c r="J192" s="128">
        <f>'[3]data(ソート不可）'!N85</f>
        <v>0</v>
      </c>
      <c r="K192" s="127">
        <f>'[3]data(ソート不可）'!O85</f>
        <v>4</v>
      </c>
      <c r="L192" s="336">
        <f>SUM(M192:N192)</f>
        <v>378</v>
      </c>
      <c r="M192" s="128">
        <f>SUM(P192,S192,V192,Y192,AB192,AE192)</f>
        <v>197</v>
      </c>
      <c r="N192" s="130">
        <f>SUM(Q192,T192,W192,Z192,AC192,AF192)</f>
        <v>181</v>
      </c>
      <c r="O192" s="129">
        <f>SUM(P192:Q192)</f>
        <v>56</v>
      </c>
      <c r="P192" s="128">
        <f>'[3]data(ソート不可）'!T85</f>
        <v>33</v>
      </c>
      <c r="Q192" s="127">
        <f>'[3]data(ソート不可）'!U85</f>
        <v>23</v>
      </c>
      <c r="R192" s="336">
        <f>SUM(S192:T192)</f>
        <v>81</v>
      </c>
      <c r="S192" s="128">
        <f>'[3]data(ソート不可）'!V85</f>
        <v>44</v>
      </c>
      <c r="T192" s="130">
        <f>'[3]data(ソート不可）'!W85</f>
        <v>37</v>
      </c>
      <c r="U192" s="129">
        <f>SUM(V192:W192)</f>
        <v>67</v>
      </c>
      <c r="V192" s="128">
        <f>'[3]data(ソート不可）'!X85</f>
        <v>32</v>
      </c>
      <c r="W192" s="127">
        <f>'[3]data(ソート不可）'!Y85</f>
        <v>35</v>
      </c>
      <c r="X192" s="336">
        <f>SUM(Y192:Z192)</f>
        <v>54</v>
      </c>
      <c r="Y192" s="128">
        <f>'[3]data(ソート不可）'!Z85</f>
        <v>24</v>
      </c>
      <c r="Z192" s="130">
        <f>'[3]data(ソート不可）'!AA85</f>
        <v>30</v>
      </c>
      <c r="AA192" s="129">
        <f>SUM(AB192:AC192)</f>
        <v>66</v>
      </c>
      <c r="AB192" s="128">
        <f>'[3]data(ソート不可）'!AB85</f>
        <v>39</v>
      </c>
      <c r="AC192" s="127">
        <f>'[3]data(ソート不可）'!AC85</f>
        <v>27</v>
      </c>
      <c r="AD192" s="336">
        <f>SUM(AE192:AF192)</f>
        <v>54</v>
      </c>
      <c r="AE192" s="128">
        <f>'[3]data(ソート不可）'!AD85</f>
        <v>25</v>
      </c>
      <c r="AF192" s="127">
        <f>'[3]data(ソート不可）'!AE85</f>
        <v>29</v>
      </c>
    </row>
    <row r="193" spans="1:32" ht="21.4" customHeight="1" x14ac:dyDescent="0.2">
      <c r="A193" s="338"/>
      <c r="B193" s="138"/>
      <c r="C193" s="137"/>
      <c r="D193" s="133"/>
      <c r="E193" s="133"/>
      <c r="F193" s="133"/>
      <c r="G193" s="133"/>
      <c r="H193" s="133"/>
      <c r="I193" s="133"/>
      <c r="J193" s="133"/>
      <c r="K193" s="132"/>
      <c r="L193" s="134">
        <f>SUM(O193,R193,U193,X193,AA193,AD193)</f>
        <v>20</v>
      </c>
      <c r="M193" s="133"/>
      <c r="N193" s="136"/>
      <c r="O193" s="135">
        <f>'[3]data(ソート不可）'!AG86</f>
        <v>3</v>
      </c>
      <c r="P193" s="133"/>
      <c r="Q193" s="132"/>
      <c r="R193" s="134">
        <f>'[3]data(ソート不可）'!AH86</f>
        <v>1</v>
      </c>
      <c r="S193" s="133"/>
      <c r="T193" s="136"/>
      <c r="U193" s="135">
        <f>'[3]data(ソート不可）'!AI86</f>
        <v>6</v>
      </c>
      <c r="V193" s="133"/>
      <c r="W193" s="132"/>
      <c r="X193" s="134">
        <f>'[3]data(ソート不可）'!AJ86</f>
        <v>5</v>
      </c>
      <c r="Y193" s="133"/>
      <c r="Z193" s="136"/>
      <c r="AA193" s="135">
        <f>'[3]data(ソート不可）'!AK86</f>
        <v>5</v>
      </c>
      <c r="AB193" s="133"/>
      <c r="AC193" s="132"/>
      <c r="AD193" s="134">
        <f>'[3]data(ソート不可）'!AL86</f>
        <v>0</v>
      </c>
      <c r="AE193" s="133"/>
      <c r="AF193" s="132"/>
    </row>
    <row r="194" spans="1:32" ht="21.4" customHeight="1" x14ac:dyDescent="0.2">
      <c r="A194" s="421">
        <v>93</v>
      </c>
      <c r="B194" s="420" t="s">
        <v>187</v>
      </c>
      <c r="C194" s="131">
        <f>SUM(D194:K194)</f>
        <v>16</v>
      </c>
      <c r="D194" s="128">
        <f>'[3]data(ソート不可）'!H86</f>
        <v>2</v>
      </c>
      <c r="E194" s="128">
        <f>'[3]data(ソート不可）'!I86</f>
        <v>2</v>
      </c>
      <c r="F194" s="128">
        <f>'[3]data(ソート不可）'!J86</f>
        <v>2</v>
      </c>
      <c r="G194" s="128">
        <f>'[3]data(ソート不可）'!K86</f>
        <v>2</v>
      </c>
      <c r="H194" s="128">
        <f>'[3]data(ソート不可）'!L86</f>
        <v>2</v>
      </c>
      <c r="I194" s="128">
        <f>'[3]data(ソート不可）'!M86</f>
        <v>2</v>
      </c>
      <c r="J194" s="128">
        <f>'[3]data(ソート不可）'!N86</f>
        <v>0</v>
      </c>
      <c r="K194" s="127">
        <f>'[3]data(ソート不可）'!O86</f>
        <v>4</v>
      </c>
      <c r="L194" s="336">
        <f>SUM(M194:N194)</f>
        <v>297</v>
      </c>
      <c r="M194" s="128">
        <f>SUM(P194,S194,V194,Y194,AB194,AE194)</f>
        <v>153</v>
      </c>
      <c r="N194" s="130">
        <f>SUM(Q194,T194,W194,Z194,AC194,AF194)</f>
        <v>144</v>
      </c>
      <c r="O194" s="129">
        <f>SUM(P194:Q194)</f>
        <v>52</v>
      </c>
      <c r="P194" s="128">
        <f>'[3]data(ソート不可）'!T86</f>
        <v>28</v>
      </c>
      <c r="Q194" s="127">
        <f>'[3]data(ソート不可）'!U86</f>
        <v>24</v>
      </c>
      <c r="R194" s="336">
        <f>SUM(S194:T194)</f>
        <v>44</v>
      </c>
      <c r="S194" s="128">
        <f>'[3]data(ソート不可）'!V86</f>
        <v>19</v>
      </c>
      <c r="T194" s="130">
        <f>'[3]data(ソート不可）'!W86</f>
        <v>25</v>
      </c>
      <c r="U194" s="129">
        <f>SUM(V194:W194)</f>
        <v>55</v>
      </c>
      <c r="V194" s="128">
        <f>'[3]data(ソート不可）'!X86</f>
        <v>30</v>
      </c>
      <c r="W194" s="127">
        <f>'[3]data(ソート不可）'!Y86</f>
        <v>25</v>
      </c>
      <c r="X194" s="336">
        <f>SUM(Y194:Z194)</f>
        <v>48</v>
      </c>
      <c r="Y194" s="128">
        <f>'[3]data(ソート不可）'!Z86</f>
        <v>29</v>
      </c>
      <c r="Z194" s="130">
        <f>'[3]data(ソート不可）'!AA86</f>
        <v>19</v>
      </c>
      <c r="AA194" s="129">
        <f>SUM(AB194:AC194)</f>
        <v>53</v>
      </c>
      <c r="AB194" s="128">
        <f>'[3]data(ソート不可）'!AB86</f>
        <v>30</v>
      </c>
      <c r="AC194" s="127">
        <f>'[3]data(ソート不可）'!AC86</f>
        <v>23</v>
      </c>
      <c r="AD194" s="336">
        <f>SUM(AE194:AF194)</f>
        <v>45</v>
      </c>
      <c r="AE194" s="128">
        <f>'[3]data(ソート不可）'!AD86</f>
        <v>17</v>
      </c>
      <c r="AF194" s="127">
        <f>'[3]data(ソート不可）'!AE86</f>
        <v>28</v>
      </c>
    </row>
    <row r="195" spans="1:32" ht="21.4" customHeight="1" x14ac:dyDescent="0.2">
      <c r="A195" s="338"/>
      <c r="B195" s="138"/>
      <c r="C195" s="137"/>
      <c r="D195" s="133"/>
      <c r="E195" s="133"/>
      <c r="F195" s="133"/>
      <c r="G195" s="133"/>
      <c r="H195" s="133"/>
      <c r="I195" s="133"/>
      <c r="J195" s="133"/>
      <c r="K195" s="132"/>
      <c r="L195" s="134">
        <f>SUM(O195,R195,U195,X195,AA195,AD195)</f>
        <v>35</v>
      </c>
      <c r="M195" s="133"/>
      <c r="N195" s="136"/>
      <c r="O195" s="135">
        <f>'[3]data(ソート不可）'!AG87</f>
        <v>8</v>
      </c>
      <c r="P195" s="133"/>
      <c r="Q195" s="132"/>
      <c r="R195" s="134">
        <f>'[3]data(ソート不可）'!AH87</f>
        <v>3</v>
      </c>
      <c r="S195" s="133"/>
      <c r="T195" s="136"/>
      <c r="U195" s="135">
        <f>'[3]data(ソート不可）'!AI87</f>
        <v>3</v>
      </c>
      <c r="V195" s="133"/>
      <c r="W195" s="132"/>
      <c r="X195" s="134">
        <f>'[3]data(ソート不可）'!AJ87</f>
        <v>10</v>
      </c>
      <c r="Y195" s="133"/>
      <c r="Z195" s="136"/>
      <c r="AA195" s="135">
        <f>'[3]data(ソート不可）'!AK87</f>
        <v>6</v>
      </c>
      <c r="AB195" s="133"/>
      <c r="AC195" s="132"/>
      <c r="AD195" s="134">
        <f>'[3]data(ソート不可）'!AL87</f>
        <v>5</v>
      </c>
      <c r="AE195" s="133"/>
      <c r="AF195" s="132"/>
    </row>
    <row r="196" spans="1:32" ht="21.4" customHeight="1" x14ac:dyDescent="0.2">
      <c r="A196" s="421">
        <v>94</v>
      </c>
      <c r="B196" s="420" t="s">
        <v>188</v>
      </c>
      <c r="C196" s="131">
        <f>SUM(D196:K196)</f>
        <v>24</v>
      </c>
      <c r="D196" s="128">
        <f>'[3]data(ソート不可）'!H87</f>
        <v>3</v>
      </c>
      <c r="E196" s="128">
        <f>'[3]data(ソート不可）'!I87</f>
        <v>3</v>
      </c>
      <c r="F196" s="128">
        <f>'[3]data(ソート不可）'!J87</f>
        <v>3</v>
      </c>
      <c r="G196" s="128">
        <f>'[3]data(ソート不可）'!K87</f>
        <v>3</v>
      </c>
      <c r="H196" s="128">
        <f>'[3]data(ソート不可）'!L87</f>
        <v>3</v>
      </c>
      <c r="I196" s="128">
        <f>'[3]data(ソート不可）'!M87</f>
        <v>3</v>
      </c>
      <c r="J196" s="128">
        <f>'[3]data(ソート不可）'!N87</f>
        <v>0</v>
      </c>
      <c r="K196" s="127">
        <f>'[3]data(ソート不可）'!O87</f>
        <v>6</v>
      </c>
      <c r="L196" s="336">
        <f>SUM(M196:N196)</f>
        <v>596</v>
      </c>
      <c r="M196" s="128">
        <f>SUM(P196,S196,V196,Y196,AB196,AE196)</f>
        <v>294</v>
      </c>
      <c r="N196" s="130">
        <f>SUM(Q196,T196,W196,Z196,AC196,AF196)</f>
        <v>302</v>
      </c>
      <c r="O196" s="129">
        <f>SUM(P196:Q196)</f>
        <v>110</v>
      </c>
      <c r="P196" s="128">
        <f>'[3]data(ソート不可）'!T87</f>
        <v>57</v>
      </c>
      <c r="Q196" s="127">
        <f>'[3]data(ソート不可）'!U87</f>
        <v>53</v>
      </c>
      <c r="R196" s="336">
        <f>SUM(S196:T196)</f>
        <v>108</v>
      </c>
      <c r="S196" s="128">
        <f>'[3]data(ソート不可）'!V87</f>
        <v>51</v>
      </c>
      <c r="T196" s="130">
        <f>'[3]data(ソート不可）'!W87</f>
        <v>57</v>
      </c>
      <c r="U196" s="129">
        <f>SUM(V196:W196)</f>
        <v>88</v>
      </c>
      <c r="V196" s="128">
        <f>'[3]data(ソート不可）'!X87</f>
        <v>41</v>
      </c>
      <c r="W196" s="127">
        <f>'[3]data(ソート不可）'!Y87</f>
        <v>47</v>
      </c>
      <c r="X196" s="336">
        <f>SUM(Y196:Z196)</f>
        <v>92</v>
      </c>
      <c r="Y196" s="128">
        <f>'[3]data(ソート不可）'!Z87</f>
        <v>47</v>
      </c>
      <c r="Z196" s="130">
        <f>'[3]data(ソート不可）'!AA87</f>
        <v>45</v>
      </c>
      <c r="AA196" s="129">
        <f>SUM(AB196:AC196)</f>
        <v>107</v>
      </c>
      <c r="AB196" s="128">
        <f>'[3]data(ソート不可）'!AB87</f>
        <v>50</v>
      </c>
      <c r="AC196" s="127">
        <f>'[3]data(ソート不可）'!AC87</f>
        <v>57</v>
      </c>
      <c r="AD196" s="336">
        <f>SUM(AE196:AF196)</f>
        <v>91</v>
      </c>
      <c r="AE196" s="128">
        <f>'[3]data(ソート不可）'!AD87</f>
        <v>48</v>
      </c>
      <c r="AF196" s="127">
        <f>'[3]data(ソート不可）'!AE87</f>
        <v>43</v>
      </c>
    </row>
    <row r="197" spans="1:32" ht="21.4" customHeight="1" x14ac:dyDescent="0.2">
      <c r="A197" s="338"/>
      <c r="B197" s="138"/>
      <c r="C197" s="137"/>
      <c r="D197" s="133"/>
      <c r="E197" s="133"/>
      <c r="F197" s="133"/>
      <c r="G197" s="133"/>
      <c r="H197" s="133"/>
      <c r="I197" s="133"/>
      <c r="J197" s="133"/>
      <c r="K197" s="132"/>
      <c r="L197" s="134">
        <f>SUM(O197,R197,U197,X197,AA197,AD197)</f>
        <v>5</v>
      </c>
      <c r="M197" s="133"/>
      <c r="N197" s="136"/>
      <c r="O197" s="135">
        <f>'[3]data(ソート不可）'!AG145</f>
        <v>3</v>
      </c>
      <c r="P197" s="133"/>
      <c r="Q197" s="132"/>
      <c r="R197" s="134">
        <f>'[3]data(ソート不可）'!AH145</f>
        <v>2</v>
      </c>
      <c r="S197" s="133"/>
      <c r="T197" s="136"/>
      <c r="U197" s="135">
        <f>'[3]data(ソート不可）'!AI145</f>
        <v>0</v>
      </c>
      <c r="V197" s="133"/>
      <c r="W197" s="132"/>
      <c r="X197" s="134">
        <f>'[3]data(ソート不可）'!AJ145</f>
        <v>0</v>
      </c>
      <c r="Y197" s="133"/>
      <c r="Z197" s="136"/>
      <c r="AA197" s="135">
        <f>'[3]data(ソート不可）'!AK145</f>
        <v>0</v>
      </c>
      <c r="AB197" s="133"/>
      <c r="AC197" s="132"/>
      <c r="AD197" s="134">
        <f>'[3]data(ソート不可）'!AL145</f>
        <v>0</v>
      </c>
      <c r="AE197" s="133"/>
      <c r="AF197" s="132"/>
    </row>
    <row r="198" spans="1:32" ht="21.4" customHeight="1" x14ac:dyDescent="0.2">
      <c r="A198" s="421">
        <v>95</v>
      </c>
      <c r="B198" s="420" t="s">
        <v>189</v>
      </c>
      <c r="C198" s="131">
        <f>SUM(D198:K198)</f>
        <v>7</v>
      </c>
      <c r="D198" s="128">
        <f>'[3]data(ソート不可）'!H145</f>
        <v>1</v>
      </c>
      <c r="E198" s="128">
        <f>'[3]data(ソート不可）'!I145</f>
        <v>1</v>
      </c>
      <c r="F198" s="128">
        <f>'[3]data(ソート不可）'!J145</f>
        <v>1</v>
      </c>
      <c r="G198" s="128">
        <f>'[3]data(ソート不可）'!K145</f>
        <v>1</v>
      </c>
      <c r="H198" s="128">
        <f>'[3]data(ソート不可）'!L145</f>
        <v>1</v>
      </c>
      <c r="I198" s="128">
        <f>'[3]data(ソート不可）'!M145</f>
        <v>1</v>
      </c>
      <c r="J198" s="128">
        <f>'[3]data(ソート不可）'!N145</f>
        <v>0</v>
      </c>
      <c r="K198" s="127">
        <f>'[3]data(ソート不可）'!O145</f>
        <v>1</v>
      </c>
      <c r="L198" s="336">
        <f>SUM(M198:N198)</f>
        <v>81</v>
      </c>
      <c r="M198" s="128">
        <f>SUM(P198,S198,V198,Y198,AB198,AE198)</f>
        <v>45</v>
      </c>
      <c r="N198" s="130">
        <f>SUM(Q198,T198,W198,Z198,AC198,AF198)</f>
        <v>36</v>
      </c>
      <c r="O198" s="129">
        <f>SUM(P198:Q198)</f>
        <v>17</v>
      </c>
      <c r="P198" s="128">
        <f>'[3]data(ソート不可）'!T145</f>
        <v>10</v>
      </c>
      <c r="Q198" s="127">
        <f>'[3]data(ソート不可）'!U145</f>
        <v>7</v>
      </c>
      <c r="R198" s="336">
        <f>SUM(S198:T198)</f>
        <v>17</v>
      </c>
      <c r="S198" s="128">
        <f>'[3]data(ソート不可）'!V145</f>
        <v>11</v>
      </c>
      <c r="T198" s="130">
        <f>'[3]data(ソート不可）'!W145</f>
        <v>6</v>
      </c>
      <c r="U198" s="129">
        <f>SUM(V198:W198)</f>
        <v>13</v>
      </c>
      <c r="V198" s="128">
        <f>'[3]data(ソート不可）'!X145</f>
        <v>10</v>
      </c>
      <c r="W198" s="127">
        <f>'[3]data(ソート不可）'!Y145</f>
        <v>3</v>
      </c>
      <c r="X198" s="336">
        <f>SUM(Y198:Z198)</f>
        <v>10</v>
      </c>
      <c r="Y198" s="128">
        <f>'[3]data(ソート不可）'!Z145</f>
        <v>8</v>
      </c>
      <c r="Z198" s="130">
        <f>'[3]data(ソート不可）'!AA145</f>
        <v>2</v>
      </c>
      <c r="AA198" s="129">
        <f>SUM(AB198:AC198)</f>
        <v>13</v>
      </c>
      <c r="AB198" s="128">
        <f>'[3]data(ソート不可）'!AB145</f>
        <v>3</v>
      </c>
      <c r="AC198" s="127">
        <f>'[3]data(ソート不可）'!AC145</f>
        <v>10</v>
      </c>
      <c r="AD198" s="336">
        <f>SUM(AE198:AF198)</f>
        <v>11</v>
      </c>
      <c r="AE198" s="128">
        <f>'[3]data(ソート不可）'!AD145</f>
        <v>3</v>
      </c>
      <c r="AF198" s="127">
        <f>'[3]data(ソート不可）'!AE145</f>
        <v>8</v>
      </c>
    </row>
    <row r="199" spans="1:32" ht="21.4" customHeight="1" x14ac:dyDescent="0.2">
      <c r="A199" s="338"/>
      <c r="B199" s="138"/>
      <c r="C199" s="137"/>
      <c r="D199" s="133"/>
      <c r="E199" s="133"/>
      <c r="F199" s="133"/>
      <c r="G199" s="133"/>
      <c r="H199" s="133"/>
      <c r="I199" s="133"/>
      <c r="J199" s="133"/>
      <c r="K199" s="132"/>
      <c r="L199" s="134">
        <f>SUM(O199,R199,U199,X199,AA199,AD199)</f>
        <v>34</v>
      </c>
      <c r="M199" s="133"/>
      <c r="N199" s="136"/>
      <c r="O199" s="135">
        <f>'[3]data(ソート不可）'!AG146</f>
        <v>2</v>
      </c>
      <c r="P199" s="133"/>
      <c r="Q199" s="132"/>
      <c r="R199" s="134">
        <f>'[3]data(ソート不可）'!AH146</f>
        <v>7</v>
      </c>
      <c r="S199" s="133"/>
      <c r="T199" s="136"/>
      <c r="U199" s="135">
        <f>'[3]data(ソート不可）'!AI146</f>
        <v>8</v>
      </c>
      <c r="V199" s="133"/>
      <c r="W199" s="132"/>
      <c r="X199" s="134">
        <f>'[3]data(ソート不可）'!AJ146</f>
        <v>10</v>
      </c>
      <c r="Y199" s="133"/>
      <c r="Z199" s="136"/>
      <c r="AA199" s="135">
        <f>'[3]data(ソート不可）'!AK146</f>
        <v>4</v>
      </c>
      <c r="AB199" s="133"/>
      <c r="AC199" s="132"/>
      <c r="AD199" s="134">
        <f>'[3]data(ソート不可）'!AL146</f>
        <v>3</v>
      </c>
      <c r="AE199" s="133"/>
      <c r="AF199" s="132"/>
    </row>
    <row r="200" spans="1:32" ht="21.4" customHeight="1" x14ac:dyDescent="0.2">
      <c r="A200" s="421">
        <v>96</v>
      </c>
      <c r="B200" s="420" t="s">
        <v>190</v>
      </c>
      <c r="C200" s="131">
        <f>SUM(D200:K200)</f>
        <v>18</v>
      </c>
      <c r="D200" s="128">
        <f>'[3]data(ソート不可）'!H146</f>
        <v>2</v>
      </c>
      <c r="E200" s="128">
        <f>'[3]data(ソート不可）'!I146</f>
        <v>2</v>
      </c>
      <c r="F200" s="128">
        <f>'[3]data(ソート不可）'!J146</f>
        <v>2</v>
      </c>
      <c r="G200" s="128">
        <f>'[3]data(ソート不可）'!K146</f>
        <v>2</v>
      </c>
      <c r="H200" s="128">
        <f>'[3]data(ソート不可）'!L146</f>
        <v>2</v>
      </c>
      <c r="I200" s="128">
        <f>'[3]data(ソート不可）'!M146</f>
        <v>2</v>
      </c>
      <c r="J200" s="128">
        <f>'[3]data(ソート不可）'!N146</f>
        <v>0</v>
      </c>
      <c r="K200" s="127">
        <f>'[3]data(ソート不可）'!O146</f>
        <v>6</v>
      </c>
      <c r="L200" s="336">
        <f>SUM(M200:N200)</f>
        <v>389</v>
      </c>
      <c r="M200" s="128">
        <f>SUM(P200,S200,V200,Y200,AB200,AE200)</f>
        <v>199</v>
      </c>
      <c r="N200" s="130">
        <f>SUM(Q200,T200,W200,Z200,AC200,AF200)</f>
        <v>190</v>
      </c>
      <c r="O200" s="129">
        <f>SUM(P200:Q200)</f>
        <v>62</v>
      </c>
      <c r="P200" s="128">
        <f>'[3]data(ソート不可）'!T146</f>
        <v>38</v>
      </c>
      <c r="Q200" s="127">
        <f>'[3]data(ソート不可）'!U146</f>
        <v>24</v>
      </c>
      <c r="R200" s="336">
        <f>SUM(S200:T200)</f>
        <v>70</v>
      </c>
      <c r="S200" s="128">
        <f>'[3]data(ソート不可）'!V146</f>
        <v>35</v>
      </c>
      <c r="T200" s="130">
        <f>'[3]data(ソート不可）'!W146</f>
        <v>35</v>
      </c>
      <c r="U200" s="129">
        <f>SUM(V200:W200)</f>
        <v>61</v>
      </c>
      <c r="V200" s="128">
        <f>'[3]data(ソート不可）'!X146</f>
        <v>35</v>
      </c>
      <c r="W200" s="127">
        <f>'[3]data(ソート不可）'!Y146</f>
        <v>26</v>
      </c>
      <c r="X200" s="336">
        <f>SUM(Y200:Z200)</f>
        <v>70</v>
      </c>
      <c r="Y200" s="128">
        <f>'[3]data(ソート不可）'!Z146</f>
        <v>32</v>
      </c>
      <c r="Z200" s="130">
        <f>'[3]data(ソート不可）'!AA146</f>
        <v>38</v>
      </c>
      <c r="AA200" s="129">
        <f>SUM(AB200:AC200)</f>
        <v>59</v>
      </c>
      <c r="AB200" s="128">
        <f>'[3]data(ソート不可）'!AB146</f>
        <v>27</v>
      </c>
      <c r="AC200" s="127">
        <f>'[3]data(ソート不可）'!AC146</f>
        <v>32</v>
      </c>
      <c r="AD200" s="336">
        <f>SUM(AE200:AF200)</f>
        <v>67</v>
      </c>
      <c r="AE200" s="128">
        <f>'[3]data(ソート不可）'!AD146</f>
        <v>32</v>
      </c>
      <c r="AF200" s="127">
        <f>'[3]data(ソート不可）'!AE146</f>
        <v>35</v>
      </c>
    </row>
    <row r="201" spans="1:32" ht="21.4" customHeight="1" x14ac:dyDescent="0.2">
      <c r="A201" s="338"/>
      <c r="B201" s="138"/>
      <c r="C201" s="137"/>
      <c r="D201" s="133"/>
      <c r="E201" s="133"/>
      <c r="F201" s="133"/>
      <c r="G201" s="133"/>
      <c r="H201" s="133"/>
      <c r="I201" s="133"/>
      <c r="J201" s="133"/>
      <c r="K201" s="132"/>
      <c r="L201" s="134">
        <f>SUM(O201,R201,U201,X201,AA201,AD201)</f>
        <v>0</v>
      </c>
      <c r="M201" s="133"/>
      <c r="N201" s="136"/>
      <c r="O201" s="135">
        <f>'[3]data(ソート不可）'!AG147</f>
        <v>0</v>
      </c>
      <c r="P201" s="133"/>
      <c r="Q201" s="132"/>
      <c r="R201" s="134">
        <f>'[3]data(ソート不可）'!AH147</f>
        <v>0</v>
      </c>
      <c r="S201" s="133"/>
      <c r="T201" s="136"/>
      <c r="U201" s="135">
        <f>'[3]data(ソート不可）'!AI147</f>
        <v>0</v>
      </c>
      <c r="V201" s="133"/>
      <c r="W201" s="132"/>
      <c r="X201" s="134">
        <f>'[3]data(ソート不可）'!AJ147</f>
        <v>0</v>
      </c>
      <c r="Y201" s="133"/>
      <c r="Z201" s="136"/>
      <c r="AA201" s="135">
        <f>'[3]data(ソート不可）'!AK147</f>
        <v>0</v>
      </c>
      <c r="AB201" s="133"/>
      <c r="AC201" s="132"/>
      <c r="AD201" s="134">
        <f>'[3]data(ソート不可）'!AL147</f>
        <v>0</v>
      </c>
      <c r="AE201" s="133"/>
      <c r="AF201" s="132"/>
    </row>
    <row r="202" spans="1:32" ht="21.4" customHeight="1" x14ac:dyDescent="0.2">
      <c r="A202" s="421">
        <v>97</v>
      </c>
      <c r="B202" s="420" t="s">
        <v>191</v>
      </c>
      <c r="C202" s="131">
        <f>SUM(D202:K202)</f>
        <v>0</v>
      </c>
      <c r="D202" s="128">
        <f>'[3]data(ソート不可）'!H147</f>
        <v>0</v>
      </c>
      <c r="E202" s="128">
        <f>'[3]data(ソート不可）'!I147</f>
        <v>0</v>
      </c>
      <c r="F202" s="128">
        <f>'[3]data(ソート不可）'!J147</f>
        <v>0</v>
      </c>
      <c r="G202" s="128">
        <f>'[3]data(ソート不可）'!K147</f>
        <v>0</v>
      </c>
      <c r="H202" s="128">
        <f>'[3]data(ソート不可）'!L147</f>
        <v>0</v>
      </c>
      <c r="I202" s="128">
        <f>'[3]data(ソート不可）'!M147</f>
        <v>0</v>
      </c>
      <c r="J202" s="128">
        <f>'[3]data(ソート不可）'!N147</f>
        <v>0</v>
      </c>
      <c r="K202" s="127">
        <f>'[3]data(ソート不可）'!O147</f>
        <v>0</v>
      </c>
      <c r="L202" s="336">
        <f>SUM(M202:N202)</f>
        <v>0</v>
      </c>
      <c r="M202" s="128">
        <f>SUM(P202,S202,V202,Y202,AB202,AE202)</f>
        <v>0</v>
      </c>
      <c r="N202" s="130">
        <f>SUM(Q202,T202,W202,Z202,AC202,AF202)</f>
        <v>0</v>
      </c>
      <c r="O202" s="129">
        <f>SUM(P202:Q202)</f>
        <v>0</v>
      </c>
      <c r="P202" s="128">
        <f>'[3]data(ソート不可）'!T147</f>
        <v>0</v>
      </c>
      <c r="Q202" s="127">
        <f>'[3]data(ソート不可）'!U147</f>
        <v>0</v>
      </c>
      <c r="R202" s="336">
        <f>SUM(S202:T202)</f>
        <v>0</v>
      </c>
      <c r="S202" s="128">
        <f>'[3]data(ソート不可）'!V147</f>
        <v>0</v>
      </c>
      <c r="T202" s="130">
        <f>'[3]data(ソート不可）'!W147</f>
        <v>0</v>
      </c>
      <c r="U202" s="129">
        <f>SUM(V202:W202)</f>
        <v>0</v>
      </c>
      <c r="V202" s="128">
        <f>'[3]data(ソート不可）'!X147</f>
        <v>0</v>
      </c>
      <c r="W202" s="127">
        <f>'[3]data(ソート不可）'!Y147</f>
        <v>0</v>
      </c>
      <c r="X202" s="336">
        <f>SUM(Y202:Z202)</f>
        <v>0</v>
      </c>
      <c r="Y202" s="128">
        <f>'[3]data(ソート不可）'!Z147</f>
        <v>0</v>
      </c>
      <c r="Z202" s="130">
        <f>'[3]data(ソート不可）'!AA147</f>
        <v>0</v>
      </c>
      <c r="AA202" s="129">
        <f>SUM(AB202:AC202)</f>
        <v>0</v>
      </c>
      <c r="AB202" s="128">
        <f>'[3]data(ソート不可）'!AB147</f>
        <v>0</v>
      </c>
      <c r="AC202" s="127">
        <f>'[3]data(ソート不可）'!AC147</f>
        <v>0</v>
      </c>
      <c r="AD202" s="336">
        <f>SUM(AE202:AF202)</f>
        <v>0</v>
      </c>
      <c r="AE202" s="128">
        <f>'[3]data(ソート不可）'!AD147</f>
        <v>0</v>
      </c>
      <c r="AF202" s="127">
        <f>'[3]data(ソート不可）'!AE147</f>
        <v>0</v>
      </c>
    </row>
    <row r="203" spans="1:32" ht="21.4" customHeight="1" x14ac:dyDescent="0.2">
      <c r="A203" s="338"/>
      <c r="B203" s="138"/>
      <c r="C203" s="137"/>
      <c r="D203" s="133"/>
      <c r="E203" s="133"/>
      <c r="F203" s="133"/>
      <c r="G203" s="133"/>
      <c r="H203" s="133"/>
      <c r="I203" s="133"/>
      <c r="J203" s="133"/>
      <c r="K203" s="132"/>
      <c r="L203" s="134">
        <f>SUM(O203,R203,U203,X203,AA203,AD203)</f>
        <v>25</v>
      </c>
      <c r="M203" s="133"/>
      <c r="N203" s="136"/>
      <c r="O203" s="135">
        <f>'[3]data(ソート不可）'!AG144</f>
        <v>3</v>
      </c>
      <c r="P203" s="133"/>
      <c r="Q203" s="132"/>
      <c r="R203" s="134">
        <f>'[3]data(ソート不可）'!AH144</f>
        <v>2</v>
      </c>
      <c r="S203" s="133"/>
      <c r="T203" s="136"/>
      <c r="U203" s="135">
        <f>'[3]data(ソート不可）'!AI144</f>
        <v>3</v>
      </c>
      <c r="V203" s="133"/>
      <c r="W203" s="132"/>
      <c r="X203" s="134">
        <f>'[3]data(ソート不可）'!AJ144</f>
        <v>5</v>
      </c>
      <c r="Y203" s="133"/>
      <c r="Z203" s="136"/>
      <c r="AA203" s="135">
        <f>'[3]data(ソート不可）'!AK144</f>
        <v>6</v>
      </c>
      <c r="AB203" s="133"/>
      <c r="AC203" s="132"/>
      <c r="AD203" s="134">
        <f>'[3]data(ソート不可）'!AL144</f>
        <v>6</v>
      </c>
      <c r="AE203" s="133"/>
      <c r="AF203" s="132"/>
    </row>
    <row r="204" spans="1:32" ht="21.4" customHeight="1" x14ac:dyDescent="0.2">
      <c r="A204" s="421">
        <v>98</v>
      </c>
      <c r="B204" s="420" t="s">
        <v>192</v>
      </c>
      <c r="C204" s="131">
        <f>SUM(D204:K204)</f>
        <v>19</v>
      </c>
      <c r="D204" s="128">
        <f>'[3]data(ソート不可）'!H144</f>
        <v>3</v>
      </c>
      <c r="E204" s="128">
        <f>'[3]data(ソート不可）'!I144</f>
        <v>2</v>
      </c>
      <c r="F204" s="128">
        <f>'[3]data(ソート不可）'!J144</f>
        <v>2</v>
      </c>
      <c r="G204" s="128">
        <f>'[3]data(ソート不可）'!K144</f>
        <v>2</v>
      </c>
      <c r="H204" s="128">
        <f>'[3]data(ソート不可）'!L144</f>
        <v>2</v>
      </c>
      <c r="I204" s="128">
        <f>'[3]data(ソート不可）'!M144</f>
        <v>3</v>
      </c>
      <c r="J204" s="128">
        <f>'[3]data(ソート不可）'!N144</f>
        <v>0</v>
      </c>
      <c r="K204" s="127">
        <f>'[3]data(ソート不可）'!O144</f>
        <v>5</v>
      </c>
      <c r="L204" s="336">
        <f>SUM(M204:N204)</f>
        <v>440</v>
      </c>
      <c r="M204" s="128">
        <f>SUM(P204,S204,V204,Y204,AB204,AE204)</f>
        <v>228</v>
      </c>
      <c r="N204" s="130">
        <f>SUM(Q204,T204,W204,Z204,AC204,AF204)</f>
        <v>212</v>
      </c>
      <c r="O204" s="129">
        <f>SUM(P204:Q204)</f>
        <v>85</v>
      </c>
      <c r="P204" s="128">
        <f>'[3]data(ソート不可）'!T144</f>
        <v>44</v>
      </c>
      <c r="Q204" s="127">
        <f>'[3]data(ソート不可）'!U144</f>
        <v>41</v>
      </c>
      <c r="R204" s="336">
        <f>SUM(S204:T204)</f>
        <v>63</v>
      </c>
      <c r="S204" s="128">
        <f>'[3]data(ソート不可）'!V144</f>
        <v>35</v>
      </c>
      <c r="T204" s="130">
        <f>'[3]data(ソート不可）'!W144</f>
        <v>28</v>
      </c>
      <c r="U204" s="129">
        <f>SUM(V204:W204)</f>
        <v>59</v>
      </c>
      <c r="V204" s="128">
        <f>'[3]data(ソート不可）'!X144</f>
        <v>24</v>
      </c>
      <c r="W204" s="127">
        <f>'[3]data(ソート不可）'!Y144</f>
        <v>35</v>
      </c>
      <c r="X204" s="336">
        <f>SUM(Y204:Z204)</f>
        <v>75</v>
      </c>
      <c r="Y204" s="128">
        <f>'[3]data(ソート不可）'!Z144</f>
        <v>38</v>
      </c>
      <c r="Z204" s="130">
        <f>'[3]data(ソート不可）'!AA144</f>
        <v>37</v>
      </c>
      <c r="AA204" s="129">
        <f>SUM(AB204:AC204)</f>
        <v>73</v>
      </c>
      <c r="AB204" s="128">
        <f>'[3]data(ソート不可）'!AB144</f>
        <v>42</v>
      </c>
      <c r="AC204" s="127">
        <f>'[3]data(ソート不可）'!AC144</f>
        <v>31</v>
      </c>
      <c r="AD204" s="336">
        <f>SUM(AE204:AF204)</f>
        <v>85</v>
      </c>
      <c r="AE204" s="128">
        <f>'[3]data(ソート不可）'!AD144</f>
        <v>45</v>
      </c>
      <c r="AF204" s="127">
        <f>'[3]data(ソート不可）'!AE144</f>
        <v>40</v>
      </c>
    </row>
    <row r="205" spans="1:32" ht="21.4" customHeight="1" x14ac:dyDescent="0.2">
      <c r="A205" s="338"/>
      <c r="B205" s="138"/>
      <c r="C205" s="137"/>
      <c r="D205" s="133"/>
      <c r="E205" s="133"/>
      <c r="F205" s="133"/>
      <c r="G205" s="133"/>
      <c r="H205" s="133"/>
      <c r="I205" s="133"/>
      <c r="J205" s="133"/>
      <c r="K205" s="132"/>
      <c r="L205" s="134">
        <f>SUM(O205,R205,U205,X205,AA205,AD205)</f>
        <v>28</v>
      </c>
      <c r="M205" s="133"/>
      <c r="N205" s="136"/>
      <c r="O205" s="135">
        <f>'[3]data(ソート不可）'!AG88</f>
        <v>4</v>
      </c>
      <c r="P205" s="133"/>
      <c r="Q205" s="132"/>
      <c r="R205" s="134">
        <f>'[3]data(ソート不可）'!AH88</f>
        <v>5</v>
      </c>
      <c r="S205" s="133"/>
      <c r="T205" s="136"/>
      <c r="U205" s="135">
        <f>'[3]data(ソート不可）'!AI88</f>
        <v>4</v>
      </c>
      <c r="V205" s="133"/>
      <c r="W205" s="132"/>
      <c r="X205" s="134">
        <f>'[3]data(ソート不可）'!AJ88</f>
        <v>4</v>
      </c>
      <c r="Y205" s="133"/>
      <c r="Z205" s="136"/>
      <c r="AA205" s="135">
        <f>'[3]data(ソート不可）'!AK88</f>
        <v>7</v>
      </c>
      <c r="AB205" s="133"/>
      <c r="AC205" s="132"/>
      <c r="AD205" s="134">
        <f>'[3]data(ソート不可）'!AL88</f>
        <v>4</v>
      </c>
      <c r="AE205" s="133"/>
      <c r="AF205" s="132"/>
    </row>
    <row r="206" spans="1:32" ht="21.4" customHeight="1" x14ac:dyDescent="0.2">
      <c r="A206" s="421">
        <v>99</v>
      </c>
      <c r="B206" s="420" t="s">
        <v>193</v>
      </c>
      <c r="C206" s="131">
        <f>SUM(D206:K206)</f>
        <v>22</v>
      </c>
      <c r="D206" s="128">
        <f>'[3]data(ソート不可）'!H88</f>
        <v>3</v>
      </c>
      <c r="E206" s="128">
        <f>'[3]data(ソート不可）'!I88</f>
        <v>3</v>
      </c>
      <c r="F206" s="128">
        <f>'[3]data(ソート不可）'!J88</f>
        <v>3</v>
      </c>
      <c r="G206" s="128">
        <f>'[3]data(ソート不可）'!K88</f>
        <v>3</v>
      </c>
      <c r="H206" s="128">
        <f>'[3]data(ソート不可）'!L88</f>
        <v>3</v>
      </c>
      <c r="I206" s="128">
        <f>'[3]data(ソート不可）'!M88</f>
        <v>3</v>
      </c>
      <c r="J206" s="128">
        <f>'[3]data(ソート不可）'!N88</f>
        <v>0</v>
      </c>
      <c r="K206" s="127">
        <f>'[3]data(ソート不可）'!O88</f>
        <v>4</v>
      </c>
      <c r="L206" s="336">
        <f>SUM(M206:N206)</f>
        <v>483</v>
      </c>
      <c r="M206" s="128">
        <f>SUM(P206,S206,V206,Y206,AB206,AE206)</f>
        <v>249</v>
      </c>
      <c r="N206" s="130">
        <f>SUM(Q206,T206,W206,Z206,AC206,AF206)</f>
        <v>234</v>
      </c>
      <c r="O206" s="129">
        <f>SUM(P206:Q206)</f>
        <v>81</v>
      </c>
      <c r="P206" s="128">
        <f>'[3]data(ソート不可）'!T88</f>
        <v>40</v>
      </c>
      <c r="Q206" s="127">
        <f>'[3]data(ソート不可）'!U88</f>
        <v>41</v>
      </c>
      <c r="R206" s="336">
        <f>SUM(S206:T206)</f>
        <v>79</v>
      </c>
      <c r="S206" s="128">
        <f>'[3]data(ソート不可）'!V88</f>
        <v>36</v>
      </c>
      <c r="T206" s="130">
        <f>'[3]data(ソート不可）'!W88</f>
        <v>43</v>
      </c>
      <c r="U206" s="129">
        <f>SUM(V206:W206)</f>
        <v>84</v>
      </c>
      <c r="V206" s="128">
        <f>'[3]data(ソート不可）'!X88</f>
        <v>48</v>
      </c>
      <c r="W206" s="127">
        <f>'[3]data(ソート不可）'!Y88</f>
        <v>36</v>
      </c>
      <c r="X206" s="336">
        <f>SUM(Y206:Z206)</f>
        <v>80</v>
      </c>
      <c r="Y206" s="128">
        <f>'[3]data(ソート不可）'!Z88</f>
        <v>40</v>
      </c>
      <c r="Z206" s="130">
        <f>'[3]data(ソート不可）'!AA88</f>
        <v>40</v>
      </c>
      <c r="AA206" s="129">
        <f>SUM(AB206:AC206)</f>
        <v>84</v>
      </c>
      <c r="AB206" s="128">
        <f>'[3]data(ソート不可）'!AB88</f>
        <v>41</v>
      </c>
      <c r="AC206" s="127">
        <f>'[3]data(ソート不可）'!AC88</f>
        <v>43</v>
      </c>
      <c r="AD206" s="336">
        <f>SUM(AE206:AF206)</f>
        <v>75</v>
      </c>
      <c r="AE206" s="128">
        <f>'[3]data(ソート不可）'!AD88</f>
        <v>44</v>
      </c>
      <c r="AF206" s="127">
        <f>'[3]data(ソート不可）'!AE88</f>
        <v>31</v>
      </c>
    </row>
    <row r="207" spans="1:32" ht="21.4" customHeight="1" x14ac:dyDescent="0.2">
      <c r="A207" s="338"/>
      <c r="B207" s="138"/>
      <c r="C207" s="137"/>
      <c r="D207" s="133"/>
      <c r="E207" s="133"/>
      <c r="F207" s="133"/>
      <c r="G207" s="133"/>
      <c r="H207" s="133"/>
      <c r="I207" s="133"/>
      <c r="J207" s="133"/>
      <c r="K207" s="132"/>
      <c r="L207" s="134">
        <f>SUM(O207,R207,U207,X207,AA207,AD207)</f>
        <v>37</v>
      </c>
      <c r="M207" s="133"/>
      <c r="N207" s="136"/>
      <c r="O207" s="135">
        <f>'[3]data(ソート不可）'!AG89</f>
        <v>6</v>
      </c>
      <c r="P207" s="133"/>
      <c r="Q207" s="132"/>
      <c r="R207" s="134">
        <f>'[3]data(ソート不可）'!AH89</f>
        <v>7</v>
      </c>
      <c r="S207" s="133"/>
      <c r="T207" s="136"/>
      <c r="U207" s="135">
        <f>'[3]data(ソート不可）'!AI89</f>
        <v>3</v>
      </c>
      <c r="V207" s="133"/>
      <c r="W207" s="132"/>
      <c r="X207" s="134">
        <f>'[3]data(ソート不可）'!AJ89</f>
        <v>6</v>
      </c>
      <c r="Y207" s="133"/>
      <c r="Z207" s="136"/>
      <c r="AA207" s="135">
        <f>'[3]data(ソート不可）'!AK89</f>
        <v>9</v>
      </c>
      <c r="AB207" s="133"/>
      <c r="AC207" s="132"/>
      <c r="AD207" s="134">
        <f>'[3]data(ソート不可）'!AL89</f>
        <v>6</v>
      </c>
      <c r="AE207" s="133"/>
      <c r="AF207" s="132"/>
    </row>
    <row r="208" spans="1:32" ht="21.4" customHeight="1" x14ac:dyDescent="0.2">
      <c r="A208" s="421">
        <v>100</v>
      </c>
      <c r="B208" s="420" t="s">
        <v>194</v>
      </c>
      <c r="C208" s="131">
        <f>SUM(D208:K208)</f>
        <v>25</v>
      </c>
      <c r="D208" s="128">
        <f>'[3]data(ソート不可）'!H89</f>
        <v>3</v>
      </c>
      <c r="E208" s="128">
        <f>'[3]data(ソート不可）'!I89</f>
        <v>3</v>
      </c>
      <c r="F208" s="128">
        <f>'[3]data(ソート不可）'!J89</f>
        <v>3</v>
      </c>
      <c r="G208" s="128">
        <f>'[3]data(ソート不可）'!K89</f>
        <v>3</v>
      </c>
      <c r="H208" s="128">
        <f>'[3]data(ソート不可）'!L89</f>
        <v>4</v>
      </c>
      <c r="I208" s="128">
        <f>'[3]data(ソート不可）'!M89</f>
        <v>3</v>
      </c>
      <c r="J208" s="128">
        <f>'[3]data(ソート不可）'!N89</f>
        <v>0</v>
      </c>
      <c r="K208" s="127">
        <f>'[3]data(ソート不可）'!O89</f>
        <v>6</v>
      </c>
      <c r="L208" s="336">
        <f>SUM(M208:N208)</f>
        <v>608</v>
      </c>
      <c r="M208" s="128">
        <f>SUM(P208,S208,V208,Y208,AB208,AE208)</f>
        <v>308</v>
      </c>
      <c r="N208" s="130">
        <f>SUM(Q208,T208,W208,Z208,AC208,AF208)</f>
        <v>300</v>
      </c>
      <c r="O208" s="129">
        <f>SUM(P208:Q208)</f>
        <v>97</v>
      </c>
      <c r="P208" s="128">
        <f>'[3]data(ソート不可）'!T89</f>
        <v>50</v>
      </c>
      <c r="Q208" s="127">
        <f>'[3]data(ソート不可）'!U89</f>
        <v>47</v>
      </c>
      <c r="R208" s="336">
        <f>SUM(S208:T208)</f>
        <v>95</v>
      </c>
      <c r="S208" s="128">
        <f>'[3]data(ソート不可）'!V89</f>
        <v>48</v>
      </c>
      <c r="T208" s="130">
        <f>'[3]data(ソート不可）'!W89</f>
        <v>47</v>
      </c>
      <c r="U208" s="129">
        <f>SUM(V208:W208)</f>
        <v>97</v>
      </c>
      <c r="V208" s="128">
        <f>'[3]data(ソート不可）'!X89</f>
        <v>51</v>
      </c>
      <c r="W208" s="127">
        <f>'[3]data(ソート不可）'!Y89</f>
        <v>46</v>
      </c>
      <c r="X208" s="336">
        <f>SUM(Y208:Z208)</f>
        <v>96</v>
      </c>
      <c r="Y208" s="128">
        <f>'[3]data(ソート不可）'!Z89</f>
        <v>46</v>
      </c>
      <c r="Z208" s="130">
        <f>'[3]data(ソート不可）'!AA89</f>
        <v>50</v>
      </c>
      <c r="AA208" s="129">
        <f>SUM(AB208:AC208)</f>
        <v>115</v>
      </c>
      <c r="AB208" s="128">
        <f>'[3]data(ソート不可）'!AB89</f>
        <v>58</v>
      </c>
      <c r="AC208" s="127">
        <f>'[3]data(ソート不可）'!AC89</f>
        <v>57</v>
      </c>
      <c r="AD208" s="336">
        <f>SUM(AE208:AF208)</f>
        <v>108</v>
      </c>
      <c r="AE208" s="128">
        <f>'[3]data(ソート不可）'!AD89</f>
        <v>55</v>
      </c>
      <c r="AF208" s="127">
        <f>'[3]data(ソート不可）'!AE89</f>
        <v>53</v>
      </c>
    </row>
    <row r="209" spans="1:32" ht="21.4" customHeight="1" x14ac:dyDescent="0.2">
      <c r="A209" s="338"/>
      <c r="B209" s="138"/>
      <c r="C209" s="137"/>
      <c r="D209" s="133"/>
      <c r="E209" s="133"/>
      <c r="F209" s="133"/>
      <c r="G209" s="133"/>
      <c r="H209" s="133"/>
      <c r="I209" s="133"/>
      <c r="J209" s="133"/>
      <c r="K209" s="132"/>
      <c r="L209" s="134">
        <f>SUM(O209,R209,U209,X209,AA209,AD209)</f>
        <v>24</v>
      </c>
      <c r="M209" s="133"/>
      <c r="N209" s="136"/>
      <c r="O209" s="135">
        <f>'[3]data(ソート不可）'!AG90</f>
        <v>5</v>
      </c>
      <c r="P209" s="133"/>
      <c r="Q209" s="132"/>
      <c r="R209" s="134">
        <f>'[3]data(ソート不可）'!AH90</f>
        <v>5</v>
      </c>
      <c r="S209" s="133"/>
      <c r="T209" s="136"/>
      <c r="U209" s="135">
        <f>'[3]data(ソート不可）'!AI90</f>
        <v>5</v>
      </c>
      <c r="V209" s="133"/>
      <c r="W209" s="132"/>
      <c r="X209" s="134">
        <f>'[3]data(ソート不可）'!AJ90</f>
        <v>3</v>
      </c>
      <c r="Y209" s="133"/>
      <c r="Z209" s="136"/>
      <c r="AA209" s="135">
        <f>'[3]data(ソート不可）'!AK90</f>
        <v>5</v>
      </c>
      <c r="AB209" s="133"/>
      <c r="AC209" s="132"/>
      <c r="AD209" s="134">
        <f>'[3]data(ソート不可）'!AL90</f>
        <v>1</v>
      </c>
      <c r="AE209" s="133"/>
      <c r="AF209" s="132"/>
    </row>
    <row r="210" spans="1:32" ht="21.4" customHeight="1" x14ac:dyDescent="0.2">
      <c r="A210" s="421">
        <v>101</v>
      </c>
      <c r="B210" s="420" t="s">
        <v>195</v>
      </c>
      <c r="C210" s="131">
        <f>SUM(D210:K210)</f>
        <v>23</v>
      </c>
      <c r="D210" s="128">
        <f>'[3]data(ソート不可）'!H90</f>
        <v>3</v>
      </c>
      <c r="E210" s="128">
        <f>'[3]data(ソート不可）'!I90</f>
        <v>3</v>
      </c>
      <c r="F210" s="128">
        <f>'[3]data(ソート不可）'!J90</f>
        <v>3</v>
      </c>
      <c r="G210" s="128">
        <f>'[3]data(ソート不可）'!K90</f>
        <v>3</v>
      </c>
      <c r="H210" s="128">
        <f>'[3]data(ソート不可）'!L90</f>
        <v>3</v>
      </c>
      <c r="I210" s="128">
        <f>'[3]data(ソート不可）'!M90</f>
        <v>4</v>
      </c>
      <c r="J210" s="128">
        <f>'[3]data(ソート不可）'!N90</f>
        <v>0</v>
      </c>
      <c r="K210" s="127">
        <f>'[3]data(ソート不可）'!O90</f>
        <v>4</v>
      </c>
      <c r="L210" s="336">
        <f>SUM(M210:N210)</f>
        <v>557</v>
      </c>
      <c r="M210" s="128">
        <f>SUM(P210,S210,V210,Y210,AB210,AE210)</f>
        <v>290</v>
      </c>
      <c r="N210" s="130">
        <f>SUM(Q210,T210,W210,Z210,AC210,AF210)</f>
        <v>267</v>
      </c>
      <c r="O210" s="129">
        <f>SUM(P210:Q210)</f>
        <v>86</v>
      </c>
      <c r="P210" s="128">
        <f>'[3]data(ソート不可）'!T90</f>
        <v>50</v>
      </c>
      <c r="Q210" s="127">
        <f>'[3]data(ソート不可）'!U90</f>
        <v>36</v>
      </c>
      <c r="R210" s="336">
        <f>SUM(S210:T210)</f>
        <v>95</v>
      </c>
      <c r="S210" s="128">
        <f>'[3]data(ソート不可）'!V90</f>
        <v>54</v>
      </c>
      <c r="T210" s="130">
        <f>'[3]data(ソート不可）'!W90</f>
        <v>41</v>
      </c>
      <c r="U210" s="129">
        <f>SUM(V210:W210)</f>
        <v>82</v>
      </c>
      <c r="V210" s="128">
        <f>'[3]data(ソート不可）'!X90</f>
        <v>48</v>
      </c>
      <c r="W210" s="127">
        <f>'[3]data(ソート不可）'!Y90</f>
        <v>34</v>
      </c>
      <c r="X210" s="336">
        <f>SUM(Y210:Z210)</f>
        <v>90</v>
      </c>
      <c r="Y210" s="128">
        <f>'[3]data(ソート不可）'!Z90</f>
        <v>48</v>
      </c>
      <c r="Z210" s="130">
        <f>'[3]data(ソート不可）'!AA90</f>
        <v>42</v>
      </c>
      <c r="AA210" s="129">
        <f>SUM(AB210:AC210)</f>
        <v>96</v>
      </c>
      <c r="AB210" s="128">
        <f>'[3]data(ソート不可）'!AB90</f>
        <v>41</v>
      </c>
      <c r="AC210" s="127">
        <f>'[3]data(ソート不可）'!AC90</f>
        <v>55</v>
      </c>
      <c r="AD210" s="336">
        <f>SUM(AE210:AF210)</f>
        <v>108</v>
      </c>
      <c r="AE210" s="128">
        <f>'[3]data(ソート不可）'!AD90</f>
        <v>49</v>
      </c>
      <c r="AF210" s="127">
        <f>'[3]data(ソート不可）'!AE90</f>
        <v>59</v>
      </c>
    </row>
    <row r="211" spans="1:32" ht="21.4" customHeight="1" x14ac:dyDescent="0.2">
      <c r="A211" s="338"/>
      <c r="B211" s="138"/>
      <c r="C211" s="137"/>
      <c r="D211" s="133"/>
      <c r="E211" s="133"/>
      <c r="F211" s="133"/>
      <c r="G211" s="133"/>
      <c r="H211" s="133"/>
      <c r="I211" s="133"/>
      <c r="J211" s="133"/>
      <c r="K211" s="132"/>
      <c r="L211" s="134">
        <f>SUM(O211,R211,U211,X211,AA211,AD211)</f>
        <v>31</v>
      </c>
      <c r="M211" s="133"/>
      <c r="N211" s="136"/>
      <c r="O211" s="135">
        <f>'[3]data(ソート不可）'!AG94</f>
        <v>4</v>
      </c>
      <c r="P211" s="133"/>
      <c r="Q211" s="132"/>
      <c r="R211" s="134">
        <f>'[3]data(ソート不可）'!AH94</f>
        <v>3</v>
      </c>
      <c r="S211" s="133"/>
      <c r="T211" s="136"/>
      <c r="U211" s="135">
        <f>'[3]data(ソート不可）'!AI94</f>
        <v>6</v>
      </c>
      <c r="V211" s="133"/>
      <c r="W211" s="132"/>
      <c r="X211" s="134">
        <f>'[3]data(ソート不可）'!AJ94</f>
        <v>7</v>
      </c>
      <c r="Y211" s="133"/>
      <c r="Z211" s="136"/>
      <c r="AA211" s="135">
        <f>'[3]data(ソート不可）'!AK94</f>
        <v>4</v>
      </c>
      <c r="AB211" s="133"/>
      <c r="AC211" s="132"/>
      <c r="AD211" s="134">
        <f>'[3]data(ソート不可）'!AL94</f>
        <v>7</v>
      </c>
      <c r="AE211" s="133"/>
      <c r="AF211" s="132"/>
    </row>
    <row r="212" spans="1:32" ht="21.4" customHeight="1" x14ac:dyDescent="0.2">
      <c r="A212" s="421">
        <v>102</v>
      </c>
      <c r="B212" s="420" t="s">
        <v>196</v>
      </c>
      <c r="C212" s="131">
        <f>SUM(D212:K212)</f>
        <v>30</v>
      </c>
      <c r="D212" s="128">
        <f>'[3]data(ソート不可）'!H94</f>
        <v>4</v>
      </c>
      <c r="E212" s="128">
        <f>'[3]data(ソート不可）'!I94</f>
        <v>4</v>
      </c>
      <c r="F212" s="128">
        <f>'[3]data(ソート不可）'!J94</f>
        <v>4</v>
      </c>
      <c r="G212" s="128">
        <f>'[3]data(ソート不可）'!K94</f>
        <v>4</v>
      </c>
      <c r="H212" s="128">
        <f>'[3]data(ソート不可）'!L94</f>
        <v>4</v>
      </c>
      <c r="I212" s="128">
        <f>'[3]data(ソート不可）'!M94</f>
        <v>4</v>
      </c>
      <c r="J212" s="128">
        <f>'[3]data(ソート不可）'!N94</f>
        <v>0</v>
      </c>
      <c r="K212" s="127">
        <f>'[3]data(ソート不可）'!O94</f>
        <v>6</v>
      </c>
      <c r="L212" s="336">
        <f>SUM(M212:N212)</f>
        <v>726</v>
      </c>
      <c r="M212" s="128">
        <f>SUM(P212,S212,V212,Y212,AB212,AE212)</f>
        <v>386</v>
      </c>
      <c r="N212" s="130">
        <f>SUM(Q212,T212,W212,Z212,AC212,AF212)</f>
        <v>340</v>
      </c>
      <c r="O212" s="129">
        <f>SUM(P212:Q212)</f>
        <v>110</v>
      </c>
      <c r="P212" s="128">
        <f>'[3]data(ソート不可）'!T94</f>
        <v>63</v>
      </c>
      <c r="Q212" s="127">
        <f>'[3]data(ソート不可）'!U94</f>
        <v>47</v>
      </c>
      <c r="R212" s="336">
        <f>SUM(S212:T212)</f>
        <v>116</v>
      </c>
      <c r="S212" s="128">
        <f>'[3]data(ソート不可）'!V94</f>
        <v>62</v>
      </c>
      <c r="T212" s="130">
        <f>'[3]data(ソート不可）'!W94</f>
        <v>54</v>
      </c>
      <c r="U212" s="129">
        <f>SUM(V212:W212)</f>
        <v>116</v>
      </c>
      <c r="V212" s="128">
        <f>'[3]data(ソート不可）'!X94</f>
        <v>59</v>
      </c>
      <c r="W212" s="127">
        <f>'[3]data(ソート不可）'!Y94</f>
        <v>57</v>
      </c>
      <c r="X212" s="336">
        <f>SUM(Y212:Z212)</f>
        <v>132</v>
      </c>
      <c r="Y212" s="128">
        <f>'[3]data(ソート不可）'!Z94</f>
        <v>72</v>
      </c>
      <c r="Z212" s="130">
        <f>'[3]data(ソート不可）'!AA94</f>
        <v>60</v>
      </c>
      <c r="AA212" s="129">
        <f>SUM(AB212:AC212)</f>
        <v>121</v>
      </c>
      <c r="AB212" s="128">
        <f>'[3]data(ソート不可）'!AB94</f>
        <v>61</v>
      </c>
      <c r="AC212" s="127">
        <f>'[3]data(ソート不可）'!AC94</f>
        <v>60</v>
      </c>
      <c r="AD212" s="336">
        <f>SUM(AE212:AF212)</f>
        <v>131</v>
      </c>
      <c r="AE212" s="128">
        <f>'[3]data(ソート不可）'!AD94</f>
        <v>69</v>
      </c>
      <c r="AF212" s="127">
        <f>'[3]data(ソート不可）'!AE94</f>
        <v>62</v>
      </c>
    </row>
    <row r="213" spans="1:32" ht="21.4" customHeight="1" x14ac:dyDescent="0.2">
      <c r="A213" s="335"/>
      <c r="B213" s="138"/>
      <c r="C213" s="152"/>
      <c r="D213" s="151"/>
      <c r="E213" s="151"/>
      <c r="F213" s="151"/>
      <c r="G213" s="151"/>
      <c r="H213" s="151"/>
      <c r="I213" s="151"/>
      <c r="J213" s="150"/>
      <c r="K213" s="149"/>
      <c r="L213" s="154">
        <f>SUM(O213,R213,U213,X213,AA213,AD213)</f>
        <v>23</v>
      </c>
      <c r="M213" s="156"/>
      <c r="N213" s="158"/>
      <c r="O213" s="157">
        <f>'[3]data(ソート不可）'!AG91</f>
        <v>1</v>
      </c>
      <c r="P213" s="156"/>
      <c r="Q213" s="155"/>
      <c r="R213" s="154">
        <f>'[3]data(ソート不可）'!AH91</f>
        <v>5</v>
      </c>
      <c r="S213" s="156"/>
      <c r="T213" s="158"/>
      <c r="U213" s="157">
        <f>'[3]data(ソート不可）'!AI91</f>
        <v>5</v>
      </c>
      <c r="V213" s="156"/>
      <c r="W213" s="155"/>
      <c r="X213" s="154">
        <f>'[3]data(ソート不可）'!AJ91</f>
        <v>3</v>
      </c>
      <c r="Y213" s="156"/>
      <c r="Z213" s="158"/>
      <c r="AA213" s="157">
        <f>'[3]data(ソート不可）'!AK91</f>
        <v>4</v>
      </c>
      <c r="AB213" s="156"/>
      <c r="AC213" s="155"/>
      <c r="AD213" s="154">
        <f>'[3]data(ソート不可）'!AL91</f>
        <v>5</v>
      </c>
      <c r="AE213" s="150"/>
      <c r="AF213" s="149"/>
    </row>
    <row r="214" spans="1:32" ht="21.4" customHeight="1" x14ac:dyDescent="0.2">
      <c r="A214" s="419">
        <v>103</v>
      </c>
      <c r="B214" s="420" t="s">
        <v>197</v>
      </c>
      <c r="C214" s="131">
        <f>SUM(D214:K214)</f>
        <v>25</v>
      </c>
      <c r="D214" s="128">
        <f>'[3]data(ソート不可）'!H91</f>
        <v>3</v>
      </c>
      <c r="E214" s="128">
        <f>'[3]data(ソート不可）'!I91</f>
        <v>3</v>
      </c>
      <c r="F214" s="128">
        <f>'[3]data(ソート不可）'!J91</f>
        <v>4</v>
      </c>
      <c r="G214" s="128">
        <f>'[3]data(ソート不可）'!K91</f>
        <v>3</v>
      </c>
      <c r="H214" s="128">
        <f>'[3]data(ソート不可）'!L91</f>
        <v>4</v>
      </c>
      <c r="I214" s="128">
        <f>'[3]data(ソート不可）'!M91</f>
        <v>4</v>
      </c>
      <c r="J214" s="128">
        <f>'[3]data(ソート不可）'!N91</f>
        <v>0</v>
      </c>
      <c r="K214" s="127">
        <f>'[3]data(ソート不可）'!O91</f>
        <v>4</v>
      </c>
      <c r="L214" s="336">
        <f>SUM(M214:N214)</f>
        <v>646</v>
      </c>
      <c r="M214" s="128">
        <f>SUM(P214,S214,V214,Y214,AB214,AE214)</f>
        <v>338</v>
      </c>
      <c r="N214" s="130">
        <f>SUM(Q214,T214,W214,Z214,AC214,AF214)</f>
        <v>308</v>
      </c>
      <c r="O214" s="129">
        <f>SUM(P214:Q214)</f>
        <v>97</v>
      </c>
      <c r="P214" s="128">
        <f>'[3]data(ソート不可）'!T91</f>
        <v>51</v>
      </c>
      <c r="Q214" s="127">
        <f>'[3]data(ソート不可）'!U91</f>
        <v>46</v>
      </c>
      <c r="R214" s="336">
        <f>SUM(S214:T214)</f>
        <v>108</v>
      </c>
      <c r="S214" s="128">
        <f>'[3]data(ソート不可）'!V91</f>
        <v>54</v>
      </c>
      <c r="T214" s="130">
        <f>'[3]data(ソート不可）'!W91</f>
        <v>54</v>
      </c>
      <c r="U214" s="129">
        <f>SUM(V214:W214)</f>
        <v>121</v>
      </c>
      <c r="V214" s="128">
        <f>'[3]data(ソート不可）'!X91</f>
        <v>72</v>
      </c>
      <c r="W214" s="127">
        <f>'[3]data(ソート不可）'!Y91</f>
        <v>49</v>
      </c>
      <c r="X214" s="336">
        <f>SUM(Y214:Z214)</f>
        <v>85</v>
      </c>
      <c r="Y214" s="128">
        <f>'[3]data(ソート不可）'!Z91</f>
        <v>31</v>
      </c>
      <c r="Z214" s="130">
        <f>'[3]data(ソート不可）'!AA91</f>
        <v>54</v>
      </c>
      <c r="AA214" s="129">
        <f>SUM(AB214:AC214)</f>
        <v>110</v>
      </c>
      <c r="AB214" s="128">
        <f>'[3]data(ソート不可）'!AB91</f>
        <v>55</v>
      </c>
      <c r="AC214" s="127">
        <f>'[3]data(ソート不可）'!AC91</f>
        <v>55</v>
      </c>
      <c r="AD214" s="336">
        <f>SUM(AE214:AF214)</f>
        <v>125</v>
      </c>
      <c r="AE214" s="128">
        <f>'[3]data(ソート不可）'!AD91</f>
        <v>75</v>
      </c>
      <c r="AF214" s="127">
        <f>'[3]data(ソート不可）'!AE91</f>
        <v>50</v>
      </c>
    </row>
    <row r="215" spans="1:32" ht="21.4" customHeight="1" x14ac:dyDescent="0.2">
      <c r="A215" s="337"/>
      <c r="B215" s="138"/>
      <c r="C215" s="137"/>
      <c r="D215" s="133"/>
      <c r="E215" s="133"/>
      <c r="F215" s="133"/>
      <c r="G215" s="133"/>
      <c r="H215" s="133"/>
      <c r="I215" s="133"/>
      <c r="J215" s="133"/>
      <c r="K215" s="132"/>
      <c r="L215" s="134">
        <f>SUM(O215,R215,U215,X215,AA215,AD215)</f>
        <v>45</v>
      </c>
      <c r="M215" s="133"/>
      <c r="N215" s="136"/>
      <c r="O215" s="135">
        <f>'[3]data(ソート不可）'!AG92</f>
        <v>4</v>
      </c>
      <c r="P215" s="133"/>
      <c r="Q215" s="132"/>
      <c r="R215" s="134">
        <f>'[3]data(ソート不可）'!AH92</f>
        <v>7</v>
      </c>
      <c r="S215" s="133"/>
      <c r="T215" s="136"/>
      <c r="U215" s="135">
        <f>'[3]data(ソート不可）'!AI92</f>
        <v>10</v>
      </c>
      <c r="V215" s="133"/>
      <c r="W215" s="132"/>
      <c r="X215" s="134">
        <f>'[3]data(ソート不可）'!AJ92</f>
        <v>8</v>
      </c>
      <c r="Y215" s="133"/>
      <c r="Z215" s="136"/>
      <c r="AA215" s="135">
        <f>'[3]data(ソート不可）'!AK92</f>
        <v>7</v>
      </c>
      <c r="AB215" s="133"/>
      <c r="AC215" s="132"/>
      <c r="AD215" s="134">
        <f>'[3]data(ソート不可）'!AL92</f>
        <v>9</v>
      </c>
      <c r="AE215" s="133"/>
      <c r="AF215" s="132"/>
    </row>
    <row r="216" spans="1:32" ht="21.4" customHeight="1" x14ac:dyDescent="0.2">
      <c r="A216" s="421">
        <v>104</v>
      </c>
      <c r="B216" s="420" t="s">
        <v>199</v>
      </c>
      <c r="C216" s="131">
        <f>SUM(D216:K216)</f>
        <v>31</v>
      </c>
      <c r="D216" s="128">
        <f>'[3]data(ソート不可）'!H92</f>
        <v>4</v>
      </c>
      <c r="E216" s="128">
        <f>'[3]data(ソート不可）'!I92</f>
        <v>4</v>
      </c>
      <c r="F216" s="128">
        <f>'[3]data(ソート不可）'!J92</f>
        <v>4</v>
      </c>
      <c r="G216" s="128">
        <f>'[3]data(ソート不可）'!K92</f>
        <v>4</v>
      </c>
      <c r="H216" s="128">
        <f>'[3]data(ソート不可）'!L92</f>
        <v>4</v>
      </c>
      <c r="I216" s="128">
        <f>'[3]data(ソート不可）'!M92</f>
        <v>4</v>
      </c>
      <c r="J216" s="128">
        <f>'[3]data(ソート不可）'!N92</f>
        <v>0</v>
      </c>
      <c r="K216" s="127">
        <f>'[3]data(ソート不可）'!O92</f>
        <v>7</v>
      </c>
      <c r="L216" s="336">
        <f>SUM(M216:N216)</f>
        <v>760</v>
      </c>
      <c r="M216" s="128">
        <f>SUM(P216,S216,V216,Y216,AB216,AE216)</f>
        <v>382</v>
      </c>
      <c r="N216" s="130">
        <f>SUM(Q216,T216,W216,Z216,AC216,AF216)</f>
        <v>378</v>
      </c>
      <c r="O216" s="129">
        <f>SUM(P216:Q216)</f>
        <v>124</v>
      </c>
      <c r="P216" s="128">
        <f>'[3]data(ソート不可）'!T92</f>
        <v>63</v>
      </c>
      <c r="Q216" s="127">
        <f>'[3]data(ソート不可）'!U92</f>
        <v>61</v>
      </c>
      <c r="R216" s="336">
        <f>SUM(S216:T216)</f>
        <v>128</v>
      </c>
      <c r="S216" s="128">
        <f>'[3]data(ソート不可）'!V92</f>
        <v>67</v>
      </c>
      <c r="T216" s="130">
        <f>'[3]data(ソート不可）'!W92</f>
        <v>61</v>
      </c>
      <c r="U216" s="129">
        <f>SUM(V216:W216)</f>
        <v>125</v>
      </c>
      <c r="V216" s="128">
        <f>'[3]data(ソート不可）'!X92</f>
        <v>67</v>
      </c>
      <c r="W216" s="127">
        <f>'[3]data(ソート不可）'!Y92</f>
        <v>58</v>
      </c>
      <c r="X216" s="336">
        <f>SUM(Y216:Z216)</f>
        <v>136</v>
      </c>
      <c r="Y216" s="128">
        <f>'[3]data(ソート不可）'!Z92</f>
        <v>67</v>
      </c>
      <c r="Z216" s="130">
        <f>'[3]data(ソート不可）'!AA92</f>
        <v>69</v>
      </c>
      <c r="AA216" s="129">
        <f>SUM(AB216:AC216)</f>
        <v>132</v>
      </c>
      <c r="AB216" s="128">
        <f>'[3]data(ソート不可）'!AB92</f>
        <v>63</v>
      </c>
      <c r="AC216" s="127">
        <f>'[3]data(ソート不可）'!AC92</f>
        <v>69</v>
      </c>
      <c r="AD216" s="336">
        <f>SUM(AE216:AF216)</f>
        <v>115</v>
      </c>
      <c r="AE216" s="128">
        <f>'[3]data(ソート不可）'!AD92</f>
        <v>55</v>
      </c>
      <c r="AF216" s="127">
        <f>'[3]data(ソート不可）'!AE92</f>
        <v>60</v>
      </c>
    </row>
    <row r="217" spans="1:32" ht="21.4" customHeight="1" x14ac:dyDescent="0.2">
      <c r="A217" s="338"/>
      <c r="B217" s="138"/>
      <c r="C217" s="137"/>
      <c r="D217" s="133"/>
      <c r="E217" s="133"/>
      <c r="F217" s="133"/>
      <c r="G217" s="133"/>
      <c r="H217" s="133"/>
      <c r="I217" s="133"/>
      <c r="J217" s="133"/>
      <c r="K217" s="132"/>
      <c r="L217" s="134">
        <f>SUM(O217,R217,U217,X217,AA217,AD217)</f>
        <v>20</v>
      </c>
      <c r="M217" s="133"/>
      <c r="N217" s="136"/>
      <c r="O217" s="135">
        <f>'[3]data(ソート不可）'!AG93</f>
        <v>2</v>
      </c>
      <c r="P217" s="133"/>
      <c r="Q217" s="132"/>
      <c r="R217" s="134">
        <f>'[3]data(ソート不可）'!AH93</f>
        <v>2</v>
      </c>
      <c r="S217" s="133"/>
      <c r="T217" s="136"/>
      <c r="U217" s="135">
        <f>'[3]data(ソート不可）'!AI93</f>
        <v>5</v>
      </c>
      <c r="V217" s="133"/>
      <c r="W217" s="132"/>
      <c r="X217" s="134">
        <f>'[3]data(ソート不可）'!AJ93</f>
        <v>6</v>
      </c>
      <c r="Y217" s="133"/>
      <c r="Z217" s="136"/>
      <c r="AA217" s="135">
        <f>'[3]data(ソート不可）'!AK93</f>
        <v>2</v>
      </c>
      <c r="AB217" s="133"/>
      <c r="AC217" s="132"/>
      <c r="AD217" s="134">
        <f>'[3]data(ソート不可）'!AL93</f>
        <v>3</v>
      </c>
      <c r="AE217" s="133"/>
      <c r="AF217" s="132"/>
    </row>
    <row r="218" spans="1:32" ht="21.4" customHeight="1" x14ac:dyDescent="0.2">
      <c r="A218" s="421">
        <v>105</v>
      </c>
      <c r="B218" s="420" t="s">
        <v>200</v>
      </c>
      <c r="C218" s="131">
        <f>SUM(D218:K218)</f>
        <v>14</v>
      </c>
      <c r="D218" s="128">
        <f>'[3]data(ソート不可）'!H93</f>
        <v>2</v>
      </c>
      <c r="E218" s="128">
        <f>'[3]data(ソート不可）'!I93</f>
        <v>1</v>
      </c>
      <c r="F218" s="128">
        <f>'[3]data(ソート不可）'!J93</f>
        <v>2</v>
      </c>
      <c r="G218" s="128">
        <f>'[3]data(ソート不可）'!K93</f>
        <v>2</v>
      </c>
      <c r="H218" s="128">
        <f>'[3]data(ソート不可）'!L93</f>
        <v>2</v>
      </c>
      <c r="I218" s="128">
        <f>'[3]data(ソート不可）'!M93</f>
        <v>2</v>
      </c>
      <c r="J218" s="128">
        <f>'[3]data(ソート不可）'!N93</f>
        <v>0</v>
      </c>
      <c r="K218" s="127">
        <f>'[3]data(ソート不可）'!O93</f>
        <v>3</v>
      </c>
      <c r="L218" s="336">
        <f>SUM(M218:N218)</f>
        <v>244</v>
      </c>
      <c r="M218" s="128">
        <f>SUM(P218,S218,V218,Y218,AB218,AE218)</f>
        <v>124</v>
      </c>
      <c r="N218" s="130">
        <f>SUM(Q218,T218,W218,Z218,AC218,AF218)</f>
        <v>120</v>
      </c>
      <c r="O218" s="129">
        <f>SUM(P218:Q218)</f>
        <v>41</v>
      </c>
      <c r="P218" s="128">
        <f>'[3]data(ソート不可）'!T93</f>
        <v>12</v>
      </c>
      <c r="Q218" s="127">
        <f>'[3]data(ソート不可）'!U93</f>
        <v>29</v>
      </c>
      <c r="R218" s="336">
        <f>SUM(S218:T218)</f>
        <v>34</v>
      </c>
      <c r="S218" s="128">
        <f>'[3]data(ソート不可）'!V93</f>
        <v>21</v>
      </c>
      <c r="T218" s="130">
        <f>'[3]data(ソート不可）'!W93</f>
        <v>13</v>
      </c>
      <c r="U218" s="129">
        <f>SUM(V218:W218)</f>
        <v>41</v>
      </c>
      <c r="V218" s="128">
        <f>'[3]data(ソート不可）'!X93</f>
        <v>21</v>
      </c>
      <c r="W218" s="127">
        <f>'[3]data(ソート不可）'!Y93</f>
        <v>20</v>
      </c>
      <c r="X218" s="336">
        <f>SUM(Y218:Z218)</f>
        <v>44</v>
      </c>
      <c r="Y218" s="128">
        <f>'[3]data(ソート不可）'!Z93</f>
        <v>28</v>
      </c>
      <c r="Z218" s="130">
        <f>'[3]data(ソート不可）'!AA93</f>
        <v>16</v>
      </c>
      <c r="AA218" s="129">
        <f>SUM(AB218:AC218)</f>
        <v>40</v>
      </c>
      <c r="AB218" s="128">
        <f>'[3]data(ソート不可）'!AB93</f>
        <v>19</v>
      </c>
      <c r="AC218" s="127">
        <f>'[3]data(ソート不可）'!AC93</f>
        <v>21</v>
      </c>
      <c r="AD218" s="336">
        <f>SUM(AE218:AF218)</f>
        <v>44</v>
      </c>
      <c r="AE218" s="128">
        <f>'[3]data(ソート不可）'!AD93</f>
        <v>23</v>
      </c>
      <c r="AF218" s="127">
        <f>'[3]data(ソート不可）'!AE93</f>
        <v>21</v>
      </c>
    </row>
    <row r="219" spans="1:32" ht="21.4" customHeight="1" x14ac:dyDescent="0.2">
      <c r="A219" s="338"/>
      <c r="B219" s="138"/>
      <c r="C219" s="137"/>
      <c r="D219" s="133"/>
      <c r="E219" s="133"/>
      <c r="F219" s="133"/>
      <c r="G219" s="133"/>
      <c r="H219" s="133"/>
      <c r="I219" s="133"/>
      <c r="J219" s="133"/>
      <c r="K219" s="132"/>
      <c r="L219" s="134">
        <f>SUM(O219,R219,U219,X219,AA219,AD219)</f>
        <v>37</v>
      </c>
      <c r="M219" s="133"/>
      <c r="N219" s="136"/>
      <c r="O219" s="135">
        <f>'[3]data(ソート不可）'!AG95</f>
        <v>3</v>
      </c>
      <c r="P219" s="133"/>
      <c r="Q219" s="132"/>
      <c r="R219" s="134">
        <f>'[3]data(ソート不可）'!AH95</f>
        <v>5</v>
      </c>
      <c r="S219" s="133"/>
      <c r="T219" s="136"/>
      <c r="U219" s="135">
        <f>'[3]data(ソート不可）'!AI95</f>
        <v>5</v>
      </c>
      <c r="V219" s="133"/>
      <c r="W219" s="132"/>
      <c r="X219" s="134">
        <f>'[3]data(ソート不可）'!AJ95</f>
        <v>9</v>
      </c>
      <c r="Y219" s="133"/>
      <c r="Z219" s="136"/>
      <c r="AA219" s="135">
        <f>'[3]data(ソート不可）'!AK95</f>
        <v>14</v>
      </c>
      <c r="AB219" s="133"/>
      <c r="AC219" s="132"/>
      <c r="AD219" s="134">
        <f>'[3]data(ソート不可）'!AL95</f>
        <v>1</v>
      </c>
      <c r="AE219" s="133"/>
      <c r="AF219" s="132"/>
    </row>
    <row r="220" spans="1:32" ht="21.4" customHeight="1" x14ac:dyDescent="0.2">
      <c r="A220" s="421">
        <v>106</v>
      </c>
      <c r="B220" s="420" t="s">
        <v>201</v>
      </c>
      <c r="C220" s="131">
        <f>SUM(D220:K220)</f>
        <v>27</v>
      </c>
      <c r="D220" s="128">
        <f>'[3]data(ソート不可）'!H95</f>
        <v>4</v>
      </c>
      <c r="E220" s="128">
        <f>'[3]data(ソート不可）'!I95</f>
        <v>3</v>
      </c>
      <c r="F220" s="128">
        <f>'[3]data(ソート不可）'!J95</f>
        <v>4</v>
      </c>
      <c r="G220" s="128">
        <f>'[3]data(ソート不可）'!K95</f>
        <v>4</v>
      </c>
      <c r="H220" s="128">
        <f>'[3]data(ソート不可）'!L95</f>
        <v>3</v>
      </c>
      <c r="I220" s="128">
        <f>'[3]data(ソート不可）'!M95</f>
        <v>3</v>
      </c>
      <c r="J220" s="128">
        <f>'[3]data(ソート不可）'!N95</f>
        <v>0</v>
      </c>
      <c r="K220" s="127">
        <f>'[3]data(ソート不可）'!O95</f>
        <v>6</v>
      </c>
      <c r="L220" s="336">
        <f>SUM(M220:N220)</f>
        <v>668</v>
      </c>
      <c r="M220" s="128">
        <f>SUM(P220,S220,V220,Y220,AB220,AE220)</f>
        <v>341</v>
      </c>
      <c r="N220" s="130">
        <f>SUM(Q220,T220,W220,Z220,AC220,AF220)</f>
        <v>327</v>
      </c>
      <c r="O220" s="129">
        <f>SUM(P220:Q220)</f>
        <v>109</v>
      </c>
      <c r="P220" s="128">
        <f>'[3]data(ソート不可）'!T95</f>
        <v>58</v>
      </c>
      <c r="Q220" s="127">
        <f>'[3]data(ソート不可）'!U95</f>
        <v>51</v>
      </c>
      <c r="R220" s="336">
        <f>SUM(S220:T220)</f>
        <v>103</v>
      </c>
      <c r="S220" s="128">
        <f>'[3]data(ソート不可）'!V95</f>
        <v>52</v>
      </c>
      <c r="T220" s="130">
        <f>'[3]data(ソート不可）'!W95</f>
        <v>51</v>
      </c>
      <c r="U220" s="129">
        <f>SUM(V220:W220)</f>
        <v>123</v>
      </c>
      <c r="V220" s="128">
        <f>'[3]data(ソート不可）'!X95</f>
        <v>63</v>
      </c>
      <c r="W220" s="127">
        <f>'[3]data(ソート不可）'!Y95</f>
        <v>60</v>
      </c>
      <c r="X220" s="336">
        <f>SUM(Y220:Z220)</f>
        <v>130</v>
      </c>
      <c r="Y220" s="128">
        <f>'[3]data(ソート不可）'!Z95</f>
        <v>66</v>
      </c>
      <c r="Z220" s="130">
        <f>'[3]data(ソート不可）'!AA95</f>
        <v>64</v>
      </c>
      <c r="AA220" s="129">
        <f>SUM(AB220:AC220)</f>
        <v>100</v>
      </c>
      <c r="AB220" s="128">
        <f>'[3]data(ソート不可）'!AB95</f>
        <v>55</v>
      </c>
      <c r="AC220" s="127">
        <f>'[3]data(ソート不可）'!AC95</f>
        <v>45</v>
      </c>
      <c r="AD220" s="336">
        <f>SUM(AE220:AF220)</f>
        <v>103</v>
      </c>
      <c r="AE220" s="128">
        <f>'[3]data(ソート不可）'!AD95</f>
        <v>47</v>
      </c>
      <c r="AF220" s="127">
        <f>'[3]data(ソート不可）'!AE95</f>
        <v>56</v>
      </c>
    </row>
    <row r="221" spans="1:32" ht="17.25" customHeight="1" x14ac:dyDescent="0.15">
      <c r="A221" s="991" t="s">
        <v>198</v>
      </c>
      <c r="B221" s="991"/>
      <c r="C221" s="991"/>
      <c r="D221" s="991"/>
      <c r="E221" s="991"/>
      <c r="F221" s="991"/>
      <c r="G221" s="991"/>
      <c r="H221" s="991"/>
      <c r="I221" s="991"/>
      <c r="J221" s="991"/>
      <c r="K221" s="991"/>
      <c r="L221" s="991"/>
      <c r="M221" s="991"/>
      <c r="N221" s="991"/>
    </row>
    <row r="222" spans="1:32" s="568" customFormat="1" ht="24" customHeight="1" x14ac:dyDescent="0.15">
      <c r="A222" s="565" t="s">
        <v>631</v>
      </c>
      <c r="C222" s="565"/>
      <c r="D222" s="565"/>
      <c r="E222" s="565"/>
      <c r="F222" s="565"/>
      <c r="G222" s="565"/>
      <c r="H222" s="565"/>
      <c r="I222" s="565"/>
      <c r="J222" s="565"/>
      <c r="K222" s="565"/>
      <c r="L222" s="565"/>
      <c r="M222" s="565"/>
      <c r="N222" s="566"/>
      <c r="O222" s="566"/>
      <c r="P222" s="566"/>
      <c r="Q222" s="566"/>
      <c r="R222" s="566"/>
      <c r="S222" s="566"/>
      <c r="T222" s="566"/>
      <c r="U222" s="566"/>
      <c r="V222" s="566"/>
      <c r="W222" s="566"/>
      <c r="X222" s="566"/>
      <c r="Y222" s="567"/>
      <c r="Z222" s="567"/>
      <c r="AA222" s="567"/>
      <c r="AB222" s="567"/>
      <c r="AC222" s="567"/>
      <c r="AD222" s="567"/>
      <c r="AE222" s="567"/>
      <c r="AF222" s="163" t="s">
        <v>831</v>
      </c>
    </row>
    <row r="223" spans="1:32" ht="17.25" customHeight="1" x14ac:dyDescent="0.15">
      <c r="A223" s="992" t="s">
        <v>78</v>
      </c>
      <c r="B223" s="993" t="s">
        <v>79</v>
      </c>
      <c r="C223" s="1000" t="s">
        <v>80</v>
      </c>
      <c r="D223" s="1000"/>
      <c r="E223" s="1000"/>
      <c r="F223" s="1000"/>
      <c r="G223" s="1000"/>
      <c r="H223" s="1000"/>
      <c r="I223" s="1000"/>
      <c r="J223" s="1000"/>
      <c r="K223" s="1000"/>
      <c r="L223" s="999" t="s">
        <v>81</v>
      </c>
      <c r="M223" s="1000"/>
      <c r="N223" s="1000"/>
      <c r="O223" s="1000"/>
      <c r="P223" s="1000"/>
      <c r="Q223" s="1000"/>
      <c r="R223" s="1000"/>
      <c r="S223" s="1000"/>
      <c r="T223" s="1000"/>
      <c r="U223" s="1000"/>
      <c r="V223" s="1000"/>
      <c r="W223" s="1000"/>
      <c r="X223" s="1000"/>
      <c r="Y223" s="1000"/>
      <c r="Z223" s="1000"/>
      <c r="AA223" s="1000"/>
      <c r="AB223" s="1000"/>
      <c r="AC223" s="1000"/>
      <c r="AD223" s="1000"/>
      <c r="AE223" s="1000"/>
      <c r="AF223" s="1000"/>
    </row>
    <row r="224" spans="1:32" ht="17.25" customHeight="1" x14ac:dyDescent="0.15">
      <c r="A224" s="992"/>
      <c r="B224" s="994"/>
      <c r="C224" s="1001" t="s">
        <v>82</v>
      </c>
      <c r="D224" s="997" t="s">
        <v>83</v>
      </c>
      <c r="E224" s="997"/>
      <c r="F224" s="997"/>
      <c r="G224" s="997"/>
      <c r="H224" s="997"/>
      <c r="I224" s="997"/>
      <c r="J224" s="1003" t="s">
        <v>84</v>
      </c>
      <c r="K224" s="1004" t="s">
        <v>85</v>
      </c>
      <c r="L224" s="1009" t="s">
        <v>86</v>
      </c>
      <c r="M224" s="992"/>
      <c r="N224" s="1010"/>
      <c r="O224" s="1000" t="s">
        <v>87</v>
      </c>
      <c r="P224" s="1000"/>
      <c r="Q224" s="1000"/>
      <c r="R224" s="999" t="s">
        <v>88</v>
      </c>
      <c r="S224" s="1000"/>
      <c r="T224" s="1011"/>
      <c r="U224" s="1000" t="s">
        <v>89</v>
      </c>
      <c r="V224" s="1000"/>
      <c r="W224" s="1000"/>
      <c r="X224" s="999" t="s">
        <v>90</v>
      </c>
      <c r="Y224" s="1000"/>
      <c r="Z224" s="1011"/>
      <c r="AA224" s="1000" t="s">
        <v>91</v>
      </c>
      <c r="AB224" s="1000"/>
      <c r="AC224" s="1000"/>
      <c r="AD224" s="999" t="s">
        <v>92</v>
      </c>
      <c r="AE224" s="1000"/>
      <c r="AF224" s="1000"/>
    </row>
    <row r="225" spans="1:32" ht="46.5" customHeight="1" x14ac:dyDescent="0.15">
      <c r="A225" s="992"/>
      <c r="B225" s="995"/>
      <c r="C225" s="1002"/>
      <c r="D225" s="148" t="s">
        <v>93</v>
      </c>
      <c r="E225" s="148" t="s">
        <v>94</v>
      </c>
      <c r="F225" s="148" t="s">
        <v>95</v>
      </c>
      <c r="G225" s="148" t="s">
        <v>96</v>
      </c>
      <c r="H225" s="148" t="s">
        <v>97</v>
      </c>
      <c r="I225" s="148" t="s">
        <v>98</v>
      </c>
      <c r="J225" s="1003"/>
      <c r="K225" s="1004"/>
      <c r="L225" s="449" t="s">
        <v>99</v>
      </c>
      <c r="M225" s="446" t="s">
        <v>100</v>
      </c>
      <c r="N225" s="447" t="s">
        <v>101</v>
      </c>
      <c r="O225" s="334" t="s">
        <v>99</v>
      </c>
      <c r="P225" s="446" t="s">
        <v>100</v>
      </c>
      <c r="Q225" s="448" t="s">
        <v>101</v>
      </c>
      <c r="R225" s="449" t="s">
        <v>99</v>
      </c>
      <c r="S225" s="446" t="s">
        <v>100</v>
      </c>
      <c r="T225" s="447" t="s">
        <v>101</v>
      </c>
      <c r="U225" s="334" t="s">
        <v>99</v>
      </c>
      <c r="V225" s="446" t="s">
        <v>100</v>
      </c>
      <c r="W225" s="448" t="s">
        <v>101</v>
      </c>
      <c r="X225" s="449" t="s">
        <v>99</v>
      </c>
      <c r="Y225" s="446" t="s">
        <v>100</v>
      </c>
      <c r="Z225" s="447" t="s">
        <v>101</v>
      </c>
      <c r="AA225" s="334" t="s">
        <v>99</v>
      </c>
      <c r="AB225" s="446" t="s">
        <v>100</v>
      </c>
      <c r="AC225" s="448" t="s">
        <v>101</v>
      </c>
      <c r="AD225" s="449" t="s">
        <v>99</v>
      </c>
      <c r="AE225" s="446" t="s">
        <v>100</v>
      </c>
      <c r="AF225" s="448" t="s">
        <v>101</v>
      </c>
    </row>
    <row r="226" spans="1:32" ht="21.4" customHeight="1" x14ac:dyDescent="0.2">
      <c r="A226" s="338"/>
      <c r="B226" s="138"/>
      <c r="C226" s="137"/>
      <c r="D226" s="133"/>
      <c r="E226" s="133"/>
      <c r="F226" s="133"/>
      <c r="G226" s="133"/>
      <c r="H226" s="133"/>
      <c r="I226" s="133"/>
      <c r="J226" s="133"/>
      <c r="K226" s="132"/>
      <c r="L226" s="134">
        <f>SUM(O226,R226,U226,X226,AA226,AD226)</f>
        <v>21</v>
      </c>
      <c r="M226" s="133"/>
      <c r="N226" s="136"/>
      <c r="O226" s="135">
        <f>'[3]data(ソート不可）'!AG96</f>
        <v>1</v>
      </c>
      <c r="P226" s="133"/>
      <c r="Q226" s="132"/>
      <c r="R226" s="134">
        <f>'[3]data(ソート不可）'!AH96</f>
        <v>3</v>
      </c>
      <c r="S226" s="133"/>
      <c r="T226" s="136"/>
      <c r="U226" s="135">
        <f>'[3]data(ソート不可）'!AI96</f>
        <v>4</v>
      </c>
      <c r="V226" s="133"/>
      <c r="W226" s="132"/>
      <c r="X226" s="134">
        <f>'[3]data(ソート不可）'!AJ96</f>
        <v>8</v>
      </c>
      <c r="Y226" s="133"/>
      <c r="Z226" s="136"/>
      <c r="AA226" s="135">
        <f>'[3]data(ソート不可）'!AK96</f>
        <v>1</v>
      </c>
      <c r="AB226" s="133"/>
      <c r="AC226" s="132"/>
      <c r="AD226" s="134">
        <f>'[3]data(ソート不可）'!AL96</f>
        <v>4</v>
      </c>
      <c r="AE226" s="133"/>
      <c r="AF226" s="132"/>
    </row>
    <row r="227" spans="1:32" ht="21.4" customHeight="1" x14ac:dyDescent="0.2">
      <c r="A227" s="421">
        <v>107</v>
      </c>
      <c r="B227" s="420" t="s">
        <v>202</v>
      </c>
      <c r="C227" s="131">
        <f>SUM(D227:K227)</f>
        <v>11</v>
      </c>
      <c r="D227" s="128">
        <f>'[3]data(ソート不可）'!H96</f>
        <v>1</v>
      </c>
      <c r="E227" s="128">
        <f>'[3]data(ソート不可）'!I96</f>
        <v>1</v>
      </c>
      <c r="F227" s="128">
        <f>'[3]data(ソート不可）'!J96</f>
        <v>1</v>
      </c>
      <c r="G227" s="128">
        <f>'[3]data(ソート不可）'!K96</f>
        <v>2</v>
      </c>
      <c r="H227" s="128">
        <f>'[3]data(ソート不可）'!L96</f>
        <v>1</v>
      </c>
      <c r="I227" s="128">
        <f>'[3]data(ソート不可）'!M96</f>
        <v>1</v>
      </c>
      <c r="J227" s="128">
        <f>'[3]data(ソート不可）'!N96</f>
        <v>0</v>
      </c>
      <c r="K227" s="127">
        <f>'[3]data(ソート不可）'!O96</f>
        <v>4</v>
      </c>
      <c r="L227" s="336">
        <f>SUM(M227:N227)</f>
        <v>177</v>
      </c>
      <c r="M227" s="128">
        <f>SUM(P227,S227,V227,Y227,AB227,AE227)</f>
        <v>98</v>
      </c>
      <c r="N227" s="130">
        <f>SUM(Q227,T227,W227,Z227,AC227,AF227)</f>
        <v>79</v>
      </c>
      <c r="O227" s="129">
        <f>SUM(P227:Q227)</f>
        <v>17</v>
      </c>
      <c r="P227" s="128">
        <f>'[3]data(ソート不可）'!T96</f>
        <v>9</v>
      </c>
      <c r="Q227" s="127">
        <f>'[3]data(ソート不可）'!U96</f>
        <v>8</v>
      </c>
      <c r="R227" s="336">
        <f>SUM(S227:T227)</f>
        <v>32</v>
      </c>
      <c r="S227" s="128">
        <f>'[3]data(ソート不可）'!V96</f>
        <v>25</v>
      </c>
      <c r="T227" s="130">
        <f>'[3]data(ソート不可）'!W96</f>
        <v>7</v>
      </c>
      <c r="U227" s="129">
        <f>SUM(V227:W227)</f>
        <v>18</v>
      </c>
      <c r="V227" s="128">
        <f>'[3]data(ソート不可）'!X96</f>
        <v>9</v>
      </c>
      <c r="W227" s="127">
        <f>'[3]data(ソート不可）'!Y96</f>
        <v>9</v>
      </c>
      <c r="X227" s="336">
        <f>SUM(Y227:Z227)</f>
        <v>49</v>
      </c>
      <c r="Y227" s="128">
        <f>'[3]data(ソート不可）'!Z96</f>
        <v>19</v>
      </c>
      <c r="Z227" s="130">
        <f>'[3]data(ソート不可）'!AA96</f>
        <v>30</v>
      </c>
      <c r="AA227" s="129">
        <f>SUM(AB227:AC227)</f>
        <v>29</v>
      </c>
      <c r="AB227" s="128">
        <f>'[3]data(ソート不可）'!AB96</f>
        <v>18</v>
      </c>
      <c r="AC227" s="127">
        <f>'[3]data(ソート不可）'!AC96</f>
        <v>11</v>
      </c>
      <c r="AD227" s="336">
        <f>SUM(AE227:AF227)</f>
        <v>32</v>
      </c>
      <c r="AE227" s="128">
        <f>'[3]data(ソート不可）'!AD96</f>
        <v>18</v>
      </c>
      <c r="AF227" s="127">
        <f>'[3]data(ソート不可）'!AE96</f>
        <v>14</v>
      </c>
    </row>
    <row r="228" spans="1:32" ht="21.4" customHeight="1" x14ac:dyDescent="0.2">
      <c r="A228" s="338"/>
      <c r="B228" s="138"/>
      <c r="C228" s="137"/>
      <c r="D228" s="133"/>
      <c r="E228" s="133"/>
      <c r="F228" s="133"/>
      <c r="G228" s="133"/>
      <c r="H228" s="133"/>
      <c r="I228" s="133"/>
      <c r="J228" s="133"/>
      <c r="K228" s="132"/>
      <c r="L228" s="134">
        <f>SUM(O228,R228,U228,X228,AA228,AD228)</f>
        <v>29</v>
      </c>
      <c r="M228" s="133"/>
      <c r="N228" s="136"/>
      <c r="O228" s="135">
        <f>'[3]data(ソート不可）'!AG97</f>
        <v>5</v>
      </c>
      <c r="P228" s="133"/>
      <c r="Q228" s="132"/>
      <c r="R228" s="134">
        <f>'[3]data(ソート不可）'!AH97</f>
        <v>3</v>
      </c>
      <c r="S228" s="133"/>
      <c r="T228" s="136"/>
      <c r="U228" s="135">
        <f>'[3]data(ソート不可）'!AI97</f>
        <v>6</v>
      </c>
      <c r="V228" s="133"/>
      <c r="W228" s="132"/>
      <c r="X228" s="134">
        <f>'[3]data(ソート不可）'!AJ97</f>
        <v>3</v>
      </c>
      <c r="Y228" s="133"/>
      <c r="Z228" s="136"/>
      <c r="AA228" s="135">
        <f>'[3]data(ソート不可）'!AK97</f>
        <v>5</v>
      </c>
      <c r="AB228" s="133"/>
      <c r="AC228" s="132"/>
      <c r="AD228" s="134">
        <f>'[3]data(ソート不可）'!AL97</f>
        <v>7</v>
      </c>
      <c r="AE228" s="133"/>
      <c r="AF228" s="132"/>
    </row>
    <row r="229" spans="1:32" ht="21.4" customHeight="1" x14ac:dyDescent="0.2">
      <c r="A229" s="421">
        <v>108</v>
      </c>
      <c r="B229" s="420" t="s">
        <v>203</v>
      </c>
      <c r="C229" s="131">
        <f>SUM(D229:K229)</f>
        <v>27</v>
      </c>
      <c r="D229" s="128">
        <f>'[3]data(ソート不可）'!H97</f>
        <v>3</v>
      </c>
      <c r="E229" s="128">
        <f>'[3]data(ソート不可）'!I97</f>
        <v>4</v>
      </c>
      <c r="F229" s="128">
        <f>'[3]data(ソート不可）'!J97</f>
        <v>3</v>
      </c>
      <c r="G229" s="128">
        <f>'[3]data(ソート不可）'!K97</f>
        <v>4</v>
      </c>
      <c r="H229" s="128">
        <f>'[3]data(ソート不可）'!L97</f>
        <v>4</v>
      </c>
      <c r="I229" s="128">
        <f>'[3]data(ソート不可）'!M97</f>
        <v>3</v>
      </c>
      <c r="J229" s="128">
        <f>'[3]data(ソート不可）'!N97</f>
        <v>0</v>
      </c>
      <c r="K229" s="127">
        <f>'[3]data(ソート不可）'!O97</f>
        <v>6</v>
      </c>
      <c r="L229" s="336">
        <f>SUM(M229:N229)</f>
        <v>672</v>
      </c>
      <c r="M229" s="128">
        <f>SUM(P229,S229,V229,Y229,AB229,AE229)</f>
        <v>341</v>
      </c>
      <c r="N229" s="130">
        <f>SUM(Q229,T229,W229,Z229,AC229,AF229)</f>
        <v>331</v>
      </c>
      <c r="O229" s="129">
        <f>SUM(P229:Q229)</f>
        <v>110</v>
      </c>
      <c r="P229" s="128">
        <f>'[3]data(ソート不可）'!T97</f>
        <v>56</v>
      </c>
      <c r="Q229" s="127">
        <f>'[3]data(ソート不可）'!U97</f>
        <v>54</v>
      </c>
      <c r="R229" s="336">
        <f>SUM(S229:T229)</f>
        <v>112</v>
      </c>
      <c r="S229" s="128">
        <f>'[3]data(ソート不可）'!V97</f>
        <v>56</v>
      </c>
      <c r="T229" s="130">
        <f>'[3]data(ソート不可）'!W97</f>
        <v>56</v>
      </c>
      <c r="U229" s="129">
        <f>SUM(V229:W229)</f>
        <v>96</v>
      </c>
      <c r="V229" s="128">
        <f>'[3]data(ソート不可）'!X97</f>
        <v>45</v>
      </c>
      <c r="W229" s="127">
        <f>'[3]data(ソート不可）'!Y97</f>
        <v>51</v>
      </c>
      <c r="X229" s="336">
        <f>SUM(Y229:Z229)</f>
        <v>117</v>
      </c>
      <c r="Y229" s="128">
        <f>'[3]data(ソート不可）'!Z97</f>
        <v>65</v>
      </c>
      <c r="Z229" s="130">
        <f>'[3]data(ソート不可）'!AA97</f>
        <v>52</v>
      </c>
      <c r="AA229" s="129">
        <f>SUM(AB229:AC229)</f>
        <v>131</v>
      </c>
      <c r="AB229" s="128">
        <f>'[3]data(ソート不可）'!AB97</f>
        <v>60</v>
      </c>
      <c r="AC229" s="127">
        <f>'[3]data(ソート不可）'!AC97</f>
        <v>71</v>
      </c>
      <c r="AD229" s="336">
        <f>SUM(AE229:AF229)</f>
        <v>106</v>
      </c>
      <c r="AE229" s="128">
        <f>'[3]data(ソート不可）'!AD97</f>
        <v>59</v>
      </c>
      <c r="AF229" s="127">
        <f>'[3]data(ソート不可）'!AE97</f>
        <v>47</v>
      </c>
    </row>
    <row r="230" spans="1:32" ht="21.4" customHeight="1" x14ac:dyDescent="0.2">
      <c r="A230" s="338"/>
      <c r="B230" s="138"/>
      <c r="C230" s="137"/>
      <c r="D230" s="133"/>
      <c r="E230" s="133"/>
      <c r="F230" s="133"/>
      <c r="G230" s="133"/>
      <c r="H230" s="133"/>
      <c r="I230" s="133"/>
      <c r="J230" s="133"/>
      <c r="K230" s="132"/>
      <c r="L230" s="134">
        <f>SUM(O230,R230,U230,X230,AA230,AD230)</f>
        <v>38</v>
      </c>
      <c r="M230" s="133"/>
      <c r="N230" s="136"/>
      <c r="O230" s="135">
        <f>'[3]data(ソート不可）'!AG98</f>
        <v>8</v>
      </c>
      <c r="P230" s="133"/>
      <c r="Q230" s="132"/>
      <c r="R230" s="134">
        <f>'[3]data(ソート不可）'!AH98</f>
        <v>5</v>
      </c>
      <c r="S230" s="133"/>
      <c r="T230" s="136"/>
      <c r="U230" s="135">
        <f>'[3]data(ソート不可）'!AI98</f>
        <v>7</v>
      </c>
      <c r="V230" s="133"/>
      <c r="W230" s="132"/>
      <c r="X230" s="134">
        <f>'[3]data(ソート不可）'!AJ98</f>
        <v>8</v>
      </c>
      <c r="Y230" s="133"/>
      <c r="Z230" s="136"/>
      <c r="AA230" s="135">
        <f>'[3]data(ソート不可）'!AK98</f>
        <v>6</v>
      </c>
      <c r="AB230" s="133"/>
      <c r="AC230" s="132"/>
      <c r="AD230" s="134">
        <f>'[3]data(ソート不可）'!AL98</f>
        <v>4</v>
      </c>
      <c r="AE230" s="133"/>
      <c r="AF230" s="132"/>
    </row>
    <row r="231" spans="1:32" ht="21.4" customHeight="1" x14ac:dyDescent="0.2">
      <c r="A231" s="421">
        <v>109</v>
      </c>
      <c r="B231" s="420" t="s">
        <v>204</v>
      </c>
      <c r="C231" s="131">
        <f>SUM(D231:K231)</f>
        <v>18</v>
      </c>
      <c r="D231" s="128">
        <f>'[3]data(ソート不可）'!H98</f>
        <v>2</v>
      </c>
      <c r="E231" s="128">
        <f>'[3]data(ソート不可）'!I98</f>
        <v>2</v>
      </c>
      <c r="F231" s="128">
        <f>'[3]data(ソート不可）'!J98</f>
        <v>2</v>
      </c>
      <c r="G231" s="128">
        <f>'[3]data(ソート不可）'!K98</f>
        <v>2</v>
      </c>
      <c r="H231" s="128">
        <f>'[3]data(ソート不可）'!L98</f>
        <v>2</v>
      </c>
      <c r="I231" s="128">
        <f>'[3]data(ソート不可）'!M98</f>
        <v>2</v>
      </c>
      <c r="J231" s="128">
        <f>'[3]data(ソート不可）'!N98</f>
        <v>0</v>
      </c>
      <c r="K231" s="127">
        <f>'[3]data(ソート不可）'!O98</f>
        <v>6</v>
      </c>
      <c r="L231" s="336">
        <f>SUM(M231:N231)</f>
        <v>345</v>
      </c>
      <c r="M231" s="128">
        <f>SUM(P231,S231,V231,Y231,AB231,AE231)</f>
        <v>185</v>
      </c>
      <c r="N231" s="130">
        <f>SUM(Q231,T231,W231,Z231,AC231,AF231)</f>
        <v>160</v>
      </c>
      <c r="O231" s="129">
        <f>SUM(P231:Q231)</f>
        <v>57</v>
      </c>
      <c r="P231" s="128">
        <f>'[3]data(ソート不可）'!T98</f>
        <v>26</v>
      </c>
      <c r="Q231" s="127">
        <f>'[3]data(ソート不可）'!U98</f>
        <v>31</v>
      </c>
      <c r="R231" s="336">
        <f>SUM(S231:T231)</f>
        <v>48</v>
      </c>
      <c r="S231" s="128">
        <f>'[3]data(ソート不可）'!V98</f>
        <v>29</v>
      </c>
      <c r="T231" s="130">
        <f>'[3]data(ソート不可）'!W98</f>
        <v>19</v>
      </c>
      <c r="U231" s="129">
        <f>SUM(V231:W231)</f>
        <v>67</v>
      </c>
      <c r="V231" s="128">
        <f>'[3]data(ソート不可）'!X98</f>
        <v>31</v>
      </c>
      <c r="W231" s="127">
        <f>'[3]data(ソート不可）'!Y98</f>
        <v>36</v>
      </c>
      <c r="X231" s="336">
        <f>SUM(Y231:Z231)</f>
        <v>56</v>
      </c>
      <c r="Y231" s="128">
        <f>'[3]data(ソート不可）'!Z98</f>
        <v>28</v>
      </c>
      <c r="Z231" s="130">
        <f>'[3]data(ソート不可）'!AA98</f>
        <v>28</v>
      </c>
      <c r="AA231" s="129">
        <f>SUM(AB231:AC231)</f>
        <v>55</v>
      </c>
      <c r="AB231" s="128">
        <f>'[3]data(ソート不可）'!AB98</f>
        <v>35</v>
      </c>
      <c r="AC231" s="127">
        <f>'[3]data(ソート不可）'!AC98</f>
        <v>20</v>
      </c>
      <c r="AD231" s="336">
        <f>SUM(AE231:AF231)</f>
        <v>62</v>
      </c>
      <c r="AE231" s="128">
        <f>'[3]data(ソート不可）'!AD98</f>
        <v>36</v>
      </c>
      <c r="AF231" s="127">
        <f>'[3]data(ソート不可）'!AE98</f>
        <v>26</v>
      </c>
    </row>
    <row r="232" spans="1:32" ht="21.4" customHeight="1" x14ac:dyDescent="0.2">
      <c r="A232" s="338"/>
      <c r="B232" s="138"/>
      <c r="C232" s="137"/>
      <c r="D232" s="133"/>
      <c r="E232" s="133"/>
      <c r="F232" s="133"/>
      <c r="G232" s="133"/>
      <c r="H232" s="133"/>
      <c r="I232" s="133"/>
      <c r="J232" s="133"/>
      <c r="K232" s="132"/>
      <c r="L232" s="134">
        <f>SUM(O232,R232,U232,X232,AA232,AD232)</f>
        <v>52</v>
      </c>
      <c r="M232" s="133"/>
      <c r="N232" s="136"/>
      <c r="O232" s="135">
        <f>'[3]data(ソート不可）'!AG99</f>
        <v>8</v>
      </c>
      <c r="P232" s="133"/>
      <c r="Q232" s="132"/>
      <c r="R232" s="134">
        <f>'[3]data(ソート不可）'!AH99</f>
        <v>5</v>
      </c>
      <c r="S232" s="133"/>
      <c r="T232" s="136"/>
      <c r="U232" s="135">
        <f>'[3]data(ソート不可）'!AI99</f>
        <v>13</v>
      </c>
      <c r="V232" s="133"/>
      <c r="W232" s="132"/>
      <c r="X232" s="134">
        <f>'[3]data(ソート不可）'!AJ99</f>
        <v>7</v>
      </c>
      <c r="Y232" s="133"/>
      <c r="Z232" s="136"/>
      <c r="AA232" s="135">
        <f>'[3]data(ソート不可）'!AK99</f>
        <v>11</v>
      </c>
      <c r="AB232" s="133"/>
      <c r="AC232" s="132"/>
      <c r="AD232" s="134">
        <f>'[3]data(ソート不可）'!AL99</f>
        <v>8</v>
      </c>
      <c r="AE232" s="133"/>
      <c r="AF232" s="132"/>
    </row>
    <row r="233" spans="1:32" ht="21.4" customHeight="1" x14ac:dyDescent="0.2">
      <c r="A233" s="421">
        <v>110</v>
      </c>
      <c r="B233" s="420" t="s">
        <v>205</v>
      </c>
      <c r="C233" s="131">
        <f>SUM(D233:K233)</f>
        <v>32</v>
      </c>
      <c r="D233" s="128">
        <f>'[3]data(ソート不可）'!H99</f>
        <v>4</v>
      </c>
      <c r="E233" s="128">
        <f>'[3]data(ソート不可）'!I99</f>
        <v>4</v>
      </c>
      <c r="F233" s="128">
        <f>'[3]data(ソート不可）'!J99</f>
        <v>4</v>
      </c>
      <c r="G233" s="128">
        <f>'[3]data(ソート不可）'!K99</f>
        <v>4</v>
      </c>
      <c r="H233" s="128">
        <f>'[3]data(ソート不可）'!L99</f>
        <v>3</v>
      </c>
      <c r="I233" s="128">
        <f>'[3]data(ソート不可）'!M99</f>
        <v>4</v>
      </c>
      <c r="J233" s="128">
        <f>'[3]data(ソート不可）'!N99</f>
        <v>0</v>
      </c>
      <c r="K233" s="127">
        <f>'[3]data(ソート不可）'!O99</f>
        <v>9</v>
      </c>
      <c r="L233" s="336">
        <f>SUM(M233:N233)</f>
        <v>770</v>
      </c>
      <c r="M233" s="128">
        <f>SUM(P233,S233,V233,Y233,AB233,AE233)</f>
        <v>398</v>
      </c>
      <c r="N233" s="130">
        <f>SUM(Q233,T233,W233,Z233,AC233,AF233)</f>
        <v>372</v>
      </c>
      <c r="O233" s="129">
        <f>SUM(P233:Q233)</f>
        <v>122</v>
      </c>
      <c r="P233" s="128">
        <f>'[3]data(ソート不可）'!T99</f>
        <v>65</v>
      </c>
      <c r="Q233" s="127">
        <f>'[3]data(ソート不可）'!U99</f>
        <v>57</v>
      </c>
      <c r="R233" s="336">
        <f>SUM(S233:T233)</f>
        <v>134</v>
      </c>
      <c r="S233" s="128">
        <f>'[3]data(ソート不可）'!V99</f>
        <v>68</v>
      </c>
      <c r="T233" s="130">
        <f>'[3]data(ソート不可）'!W99</f>
        <v>66</v>
      </c>
      <c r="U233" s="129">
        <f>SUM(V233:W233)</f>
        <v>131</v>
      </c>
      <c r="V233" s="128">
        <f>'[3]data(ソート不可）'!X99</f>
        <v>67</v>
      </c>
      <c r="W233" s="127">
        <f>'[3]data(ソート不可）'!Y99</f>
        <v>64</v>
      </c>
      <c r="X233" s="336">
        <f>SUM(Y233:Z233)</f>
        <v>134</v>
      </c>
      <c r="Y233" s="128">
        <f>'[3]data(ソート不可）'!Z99</f>
        <v>65</v>
      </c>
      <c r="Z233" s="130">
        <f>'[3]data(ソート不可）'!AA99</f>
        <v>69</v>
      </c>
      <c r="AA233" s="129">
        <f>SUM(AB233:AC233)</f>
        <v>116</v>
      </c>
      <c r="AB233" s="128">
        <f>'[3]data(ソート不可）'!AB99</f>
        <v>63</v>
      </c>
      <c r="AC233" s="127">
        <f>'[3]data(ソート不可）'!AC99</f>
        <v>53</v>
      </c>
      <c r="AD233" s="336">
        <f>SUM(AE233:AF233)</f>
        <v>133</v>
      </c>
      <c r="AE233" s="128">
        <f>'[3]data(ソート不可）'!AD99</f>
        <v>70</v>
      </c>
      <c r="AF233" s="127">
        <f>'[3]data(ソート不可）'!AE99</f>
        <v>63</v>
      </c>
    </row>
    <row r="234" spans="1:32" ht="21.4" customHeight="1" x14ac:dyDescent="0.2">
      <c r="A234" s="338"/>
      <c r="B234" s="138"/>
      <c r="C234" s="137"/>
      <c r="D234" s="133"/>
      <c r="E234" s="133"/>
      <c r="F234" s="133"/>
      <c r="G234" s="133"/>
      <c r="H234" s="133"/>
      <c r="I234" s="133"/>
      <c r="J234" s="133"/>
      <c r="K234" s="132"/>
      <c r="L234" s="134">
        <f>SUM(O234,R234,U234,X234,AA234,AD234)</f>
        <v>36</v>
      </c>
      <c r="M234" s="133"/>
      <c r="N234" s="136"/>
      <c r="O234" s="135">
        <f>'[3]data(ソート不可）'!AG100</f>
        <v>5</v>
      </c>
      <c r="P234" s="133"/>
      <c r="Q234" s="132"/>
      <c r="R234" s="134">
        <f>'[3]data(ソート不可）'!AH100</f>
        <v>8</v>
      </c>
      <c r="S234" s="133"/>
      <c r="T234" s="136"/>
      <c r="U234" s="135">
        <f>'[3]data(ソート不可）'!AI100</f>
        <v>8</v>
      </c>
      <c r="V234" s="133"/>
      <c r="W234" s="132"/>
      <c r="X234" s="134">
        <f>'[3]data(ソート不可）'!AJ100</f>
        <v>4</v>
      </c>
      <c r="Y234" s="133"/>
      <c r="Z234" s="136"/>
      <c r="AA234" s="135">
        <f>'[3]data(ソート不可）'!AK100</f>
        <v>8</v>
      </c>
      <c r="AB234" s="133"/>
      <c r="AC234" s="132"/>
      <c r="AD234" s="134">
        <f>'[3]data(ソート不可）'!AL100</f>
        <v>3</v>
      </c>
      <c r="AE234" s="133"/>
      <c r="AF234" s="132"/>
    </row>
    <row r="235" spans="1:32" ht="21.4" customHeight="1" x14ac:dyDescent="0.2">
      <c r="A235" s="421">
        <v>111</v>
      </c>
      <c r="B235" s="420" t="s">
        <v>206</v>
      </c>
      <c r="C235" s="131">
        <f>SUM(D235:K235)</f>
        <v>21</v>
      </c>
      <c r="D235" s="128">
        <f>'[3]data(ソート不可）'!H100</f>
        <v>2</v>
      </c>
      <c r="E235" s="128">
        <f>'[3]data(ソート不可）'!I100</f>
        <v>2</v>
      </c>
      <c r="F235" s="128">
        <f>'[3]data(ソート不可）'!J100</f>
        <v>3</v>
      </c>
      <c r="G235" s="128">
        <f>'[3]data(ソート不可）'!K100</f>
        <v>3</v>
      </c>
      <c r="H235" s="128">
        <f>'[3]data(ソート不可）'!L100</f>
        <v>2</v>
      </c>
      <c r="I235" s="128">
        <f>'[3]data(ソート不可）'!M100</f>
        <v>3</v>
      </c>
      <c r="J235" s="128">
        <f>'[3]data(ソート不可）'!N100</f>
        <v>0</v>
      </c>
      <c r="K235" s="127">
        <f>'[3]data(ソート不可）'!O100</f>
        <v>6</v>
      </c>
      <c r="L235" s="336">
        <f>SUM(M235:N235)</f>
        <v>448</v>
      </c>
      <c r="M235" s="128">
        <f>SUM(P235,S235,V235,Y235,AB235,AE235)</f>
        <v>252</v>
      </c>
      <c r="N235" s="130">
        <f>SUM(Q235,T235,W235,Z235,AC235,AF235)</f>
        <v>196</v>
      </c>
      <c r="O235" s="129">
        <f>SUM(P235:Q235)</f>
        <v>69</v>
      </c>
      <c r="P235" s="128">
        <f>'[3]data(ソート不可）'!T100</f>
        <v>39</v>
      </c>
      <c r="Q235" s="127">
        <f>'[3]data(ソート不可）'!U100</f>
        <v>30</v>
      </c>
      <c r="R235" s="336">
        <f>SUM(S235:T235)</f>
        <v>65</v>
      </c>
      <c r="S235" s="128">
        <f>'[3]data(ソート不可）'!V100</f>
        <v>34</v>
      </c>
      <c r="T235" s="130">
        <f>'[3]data(ソート不可）'!W100</f>
        <v>31</v>
      </c>
      <c r="U235" s="129">
        <f>SUM(V235:W235)</f>
        <v>82</v>
      </c>
      <c r="V235" s="128">
        <f>'[3]data(ソート不可）'!X100</f>
        <v>47</v>
      </c>
      <c r="W235" s="127">
        <f>'[3]data(ソート不可）'!Y100</f>
        <v>35</v>
      </c>
      <c r="X235" s="336">
        <f>SUM(Y235:Z235)</f>
        <v>75</v>
      </c>
      <c r="Y235" s="128">
        <f>'[3]data(ソート不可）'!Z100</f>
        <v>35</v>
      </c>
      <c r="Z235" s="130">
        <f>'[3]data(ソート不可）'!AA100</f>
        <v>40</v>
      </c>
      <c r="AA235" s="129">
        <f>SUM(AB235:AC235)</f>
        <v>77</v>
      </c>
      <c r="AB235" s="128">
        <f>'[3]data(ソート不可）'!AB100</f>
        <v>52</v>
      </c>
      <c r="AC235" s="127">
        <f>'[3]data(ソート不可）'!AC100</f>
        <v>25</v>
      </c>
      <c r="AD235" s="336">
        <f>SUM(AE235:AF235)</f>
        <v>80</v>
      </c>
      <c r="AE235" s="128">
        <f>'[3]data(ソート不可）'!AD100</f>
        <v>45</v>
      </c>
      <c r="AF235" s="127">
        <f>'[3]data(ソート不可）'!AE100</f>
        <v>35</v>
      </c>
    </row>
    <row r="236" spans="1:32" ht="21.4" customHeight="1" x14ac:dyDescent="0.2">
      <c r="A236" s="338"/>
      <c r="B236" s="138"/>
      <c r="C236" s="137"/>
      <c r="D236" s="133"/>
      <c r="E236" s="133"/>
      <c r="F236" s="133"/>
      <c r="G236" s="133"/>
      <c r="H236" s="133"/>
      <c r="I236" s="133"/>
      <c r="J236" s="133"/>
      <c r="K236" s="132"/>
      <c r="L236" s="134">
        <f>SUM(O236,R236,U236,X236,AA236,AD236)</f>
        <v>20</v>
      </c>
      <c r="M236" s="133"/>
      <c r="N236" s="136"/>
      <c r="O236" s="135">
        <f>'[3]data(ソート不可）'!AG101</f>
        <v>1</v>
      </c>
      <c r="P236" s="133"/>
      <c r="Q236" s="132"/>
      <c r="R236" s="134">
        <f>'[3]data(ソート不可）'!AH101</f>
        <v>5</v>
      </c>
      <c r="S236" s="133"/>
      <c r="T236" s="136"/>
      <c r="U236" s="135">
        <f>'[3]data(ソート不可）'!AI101</f>
        <v>1</v>
      </c>
      <c r="V236" s="133"/>
      <c r="W236" s="132"/>
      <c r="X236" s="134">
        <f>'[3]data(ソート不可）'!AJ101</f>
        <v>7</v>
      </c>
      <c r="Y236" s="133"/>
      <c r="Z236" s="136"/>
      <c r="AA236" s="135">
        <f>'[3]data(ソート不可）'!AK101</f>
        <v>0</v>
      </c>
      <c r="AB236" s="133"/>
      <c r="AC236" s="132"/>
      <c r="AD236" s="134">
        <f>'[3]data(ソート不可）'!AL101</f>
        <v>6</v>
      </c>
      <c r="AE236" s="133"/>
      <c r="AF236" s="132"/>
    </row>
    <row r="237" spans="1:32" ht="21.4" customHeight="1" x14ac:dyDescent="0.2">
      <c r="A237" s="421">
        <v>112</v>
      </c>
      <c r="B237" s="420" t="s">
        <v>207</v>
      </c>
      <c r="C237" s="131">
        <f>SUM(D237:K237)</f>
        <v>24</v>
      </c>
      <c r="D237" s="128">
        <f>'[3]data(ソート不可）'!H101</f>
        <v>3</v>
      </c>
      <c r="E237" s="128">
        <f>'[3]data(ソート不可）'!I101</f>
        <v>4</v>
      </c>
      <c r="F237" s="128">
        <f>'[3]data(ソート不可）'!J101</f>
        <v>3</v>
      </c>
      <c r="G237" s="128">
        <f>'[3]data(ソート不可）'!K101</f>
        <v>3</v>
      </c>
      <c r="H237" s="128">
        <f>'[3]data(ソート不可）'!L101</f>
        <v>4</v>
      </c>
      <c r="I237" s="128">
        <f>'[3]data(ソート不可）'!M101</f>
        <v>3</v>
      </c>
      <c r="J237" s="128">
        <f>'[3]data(ソート不可）'!N101</f>
        <v>0</v>
      </c>
      <c r="K237" s="127">
        <f>'[3]data(ソート不可）'!O101</f>
        <v>4</v>
      </c>
      <c r="L237" s="336">
        <f>SUM(M237:N237)</f>
        <v>582</v>
      </c>
      <c r="M237" s="128">
        <f>SUM(P237,S237,V237,Y237,AB237,AE237)</f>
        <v>283</v>
      </c>
      <c r="N237" s="130">
        <f>SUM(Q237,T237,W237,Z237,AC237,AF237)</f>
        <v>299</v>
      </c>
      <c r="O237" s="129">
        <f>SUM(P237:Q237)</f>
        <v>87</v>
      </c>
      <c r="P237" s="128">
        <f>'[3]data(ソート不可）'!T101</f>
        <v>51</v>
      </c>
      <c r="Q237" s="127">
        <f>'[3]data(ソート不可）'!U101</f>
        <v>36</v>
      </c>
      <c r="R237" s="336">
        <f>SUM(S237:T237)</f>
        <v>114</v>
      </c>
      <c r="S237" s="128">
        <f>'[3]data(ソート不可）'!V101</f>
        <v>50</v>
      </c>
      <c r="T237" s="130">
        <f>'[3]data(ソート不可）'!W101</f>
        <v>64</v>
      </c>
      <c r="U237" s="129">
        <f>SUM(V237:W237)</f>
        <v>93</v>
      </c>
      <c r="V237" s="128">
        <f>'[3]data(ソート不可）'!X101</f>
        <v>47</v>
      </c>
      <c r="W237" s="127">
        <f>'[3]data(ソート不可）'!Y101</f>
        <v>46</v>
      </c>
      <c r="X237" s="336">
        <f>SUM(Y237:Z237)</f>
        <v>91</v>
      </c>
      <c r="Y237" s="128">
        <f>'[3]data(ソート不可）'!Z101</f>
        <v>48</v>
      </c>
      <c r="Z237" s="130">
        <f>'[3]data(ソート不可）'!AA101</f>
        <v>43</v>
      </c>
      <c r="AA237" s="129">
        <f>SUM(AB237:AC237)</f>
        <v>108</v>
      </c>
      <c r="AB237" s="128">
        <f>'[3]data(ソート不可）'!AB101</f>
        <v>51</v>
      </c>
      <c r="AC237" s="127">
        <f>'[3]data(ソート不可）'!AC101</f>
        <v>57</v>
      </c>
      <c r="AD237" s="336">
        <f>SUM(AE237:AF237)</f>
        <v>89</v>
      </c>
      <c r="AE237" s="128">
        <f>'[3]data(ソート不可）'!AD101</f>
        <v>36</v>
      </c>
      <c r="AF237" s="127">
        <f>'[3]data(ソート不可）'!AE101</f>
        <v>53</v>
      </c>
    </row>
    <row r="238" spans="1:32" ht="21.4" customHeight="1" x14ac:dyDescent="0.2">
      <c r="A238" s="338"/>
      <c r="B238" s="138"/>
      <c r="C238" s="137"/>
      <c r="D238" s="133"/>
      <c r="E238" s="133"/>
      <c r="F238" s="133"/>
      <c r="G238" s="133"/>
      <c r="H238" s="133"/>
      <c r="I238" s="133"/>
      <c r="J238" s="133"/>
      <c r="K238" s="132"/>
      <c r="L238" s="134">
        <f>SUM(O238,R238,U238,X238,AA238,AD238)</f>
        <v>27</v>
      </c>
      <c r="M238" s="133"/>
      <c r="N238" s="136"/>
      <c r="O238" s="135">
        <f>'[3]data(ソート不可）'!AG102</f>
        <v>1</v>
      </c>
      <c r="P238" s="133"/>
      <c r="Q238" s="132"/>
      <c r="R238" s="134">
        <f>'[3]data(ソート不可）'!AH102</f>
        <v>4</v>
      </c>
      <c r="S238" s="133"/>
      <c r="T238" s="136"/>
      <c r="U238" s="135">
        <f>'[3]data(ソート不可）'!AI102</f>
        <v>3</v>
      </c>
      <c r="V238" s="133"/>
      <c r="W238" s="132"/>
      <c r="X238" s="134">
        <f>'[3]data(ソート不可）'!AJ102</f>
        <v>5</v>
      </c>
      <c r="Y238" s="153"/>
      <c r="Z238" s="136"/>
      <c r="AA238" s="135">
        <f>'[3]data(ソート不可）'!AK102</f>
        <v>8</v>
      </c>
      <c r="AB238" s="133"/>
      <c r="AC238" s="132"/>
      <c r="AD238" s="134">
        <f>'[3]data(ソート不可）'!AL102</f>
        <v>6</v>
      </c>
      <c r="AE238" s="133"/>
      <c r="AF238" s="132"/>
    </row>
    <row r="239" spans="1:32" ht="21.4" customHeight="1" x14ac:dyDescent="0.2">
      <c r="A239" s="421">
        <v>113</v>
      </c>
      <c r="B239" s="420" t="s">
        <v>208</v>
      </c>
      <c r="C239" s="131">
        <f>SUM(D239:K239)</f>
        <v>19</v>
      </c>
      <c r="D239" s="128">
        <f>'[3]data(ソート不可）'!H102</f>
        <v>2</v>
      </c>
      <c r="E239" s="128">
        <f>'[3]data(ソート不可）'!I102</f>
        <v>3</v>
      </c>
      <c r="F239" s="128">
        <f>'[3]data(ソート不可）'!J102</f>
        <v>2</v>
      </c>
      <c r="G239" s="128">
        <f>'[3]data(ソート不可）'!K102</f>
        <v>3</v>
      </c>
      <c r="H239" s="128">
        <f>'[3]data(ソート不可）'!L102</f>
        <v>2</v>
      </c>
      <c r="I239" s="128">
        <f>'[3]data(ソート不可）'!M102</f>
        <v>2</v>
      </c>
      <c r="J239" s="128">
        <f>'[3]data(ソート不可）'!N102</f>
        <v>0</v>
      </c>
      <c r="K239" s="127">
        <f>'[3]data(ソート不可）'!O102</f>
        <v>5</v>
      </c>
      <c r="L239" s="336">
        <f>SUM(M239:N239)</f>
        <v>414</v>
      </c>
      <c r="M239" s="128">
        <f>SUM(P239,S239,V239,Y239,AB239,AE239)</f>
        <v>206</v>
      </c>
      <c r="N239" s="130">
        <f>SUM(Q239,T239,W239,Z239,AC239,AF239)</f>
        <v>208</v>
      </c>
      <c r="O239" s="129">
        <f>SUM(P239:Q239)</f>
        <v>65</v>
      </c>
      <c r="P239" s="128">
        <f>'[3]data(ソート不可）'!T102</f>
        <v>31</v>
      </c>
      <c r="Q239" s="127">
        <f>'[3]data(ソート不可）'!U102</f>
        <v>34</v>
      </c>
      <c r="R239" s="336">
        <f>SUM(S239:T239)</f>
        <v>80</v>
      </c>
      <c r="S239" s="128">
        <f>'[3]data(ソート不可）'!V102</f>
        <v>29</v>
      </c>
      <c r="T239" s="130">
        <f>'[3]data(ソート不可）'!W102</f>
        <v>51</v>
      </c>
      <c r="U239" s="129">
        <f>SUM(V239:W239)</f>
        <v>63</v>
      </c>
      <c r="V239" s="128">
        <f>'[3]data(ソート不可）'!X102</f>
        <v>36</v>
      </c>
      <c r="W239" s="127">
        <f>'[3]data(ソート不可）'!Y102</f>
        <v>27</v>
      </c>
      <c r="X239" s="336">
        <f>SUM(Y239:Z239)</f>
        <v>78</v>
      </c>
      <c r="Y239" s="128">
        <f>'[3]data(ソート不可）'!Z102</f>
        <v>48</v>
      </c>
      <c r="Z239" s="130">
        <f>'[3]data(ソート不可）'!AA102</f>
        <v>30</v>
      </c>
      <c r="AA239" s="129">
        <f>SUM(AB239:AC239)</f>
        <v>71</v>
      </c>
      <c r="AB239" s="128">
        <f>'[3]data(ソート不可）'!AB102</f>
        <v>31</v>
      </c>
      <c r="AC239" s="127">
        <f>'[3]data(ソート不可）'!AC102</f>
        <v>40</v>
      </c>
      <c r="AD239" s="336">
        <f>SUM(AE239:AF239)</f>
        <v>57</v>
      </c>
      <c r="AE239" s="128">
        <f>'[3]data(ソート不可）'!AD102</f>
        <v>31</v>
      </c>
      <c r="AF239" s="127">
        <f>'[3]data(ソート不可）'!AE102</f>
        <v>26</v>
      </c>
    </row>
    <row r="240" spans="1:32" ht="21.4" customHeight="1" x14ac:dyDescent="0.2">
      <c r="A240" s="338"/>
      <c r="B240" s="138"/>
      <c r="C240" s="137"/>
      <c r="D240" s="133"/>
      <c r="E240" s="133"/>
      <c r="F240" s="133"/>
      <c r="G240" s="133"/>
      <c r="H240" s="133"/>
      <c r="I240" s="133"/>
      <c r="J240" s="133"/>
      <c r="K240" s="132"/>
      <c r="L240" s="134">
        <f>SUM(O240,R240,U240,X240,AA240,AD240)</f>
        <v>11</v>
      </c>
      <c r="M240" s="133"/>
      <c r="N240" s="136"/>
      <c r="O240" s="135">
        <f>'[3]data(ソート不可）'!AG103</f>
        <v>5</v>
      </c>
      <c r="P240" s="133"/>
      <c r="Q240" s="132"/>
      <c r="R240" s="134">
        <f>'[3]data(ソート不可）'!AH103</f>
        <v>2</v>
      </c>
      <c r="S240" s="133"/>
      <c r="T240" s="136"/>
      <c r="U240" s="135">
        <f>'[3]data(ソート不可）'!AI103</f>
        <v>2</v>
      </c>
      <c r="V240" s="133"/>
      <c r="W240" s="132"/>
      <c r="X240" s="134">
        <f>'[3]data(ソート不可）'!AJ103</f>
        <v>0</v>
      </c>
      <c r="Y240" s="133"/>
      <c r="Z240" s="136"/>
      <c r="AA240" s="135">
        <f>'[3]data(ソート不可）'!AK103</f>
        <v>1</v>
      </c>
      <c r="AB240" s="133"/>
      <c r="AC240" s="132"/>
      <c r="AD240" s="134">
        <f>'[3]data(ソート不可）'!AL103</f>
        <v>1</v>
      </c>
      <c r="AE240" s="133"/>
      <c r="AF240" s="132"/>
    </row>
    <row r="241" spans="1:32" ht="21.4" customHeight="1" x14ac:dyDescent="0.2">
      <c r="A241" s="421">
        <v>114</v>
      </c>
      <c r="B241" s="420" t="s">
        <v>209</v>
      </c>
      <c r="C241" s="131">
        <f>SUM(D241:K241)</f>
        <v>8</v>
      </c>
      <c r="D241" s="128">
        <f>'[3]data(ソート不可）'!H103</f>
        <v>1</v>
      </c>
      <c r="E241" s="128">
        <f>'[3]data(ソート不可）'!I103</f>
        <v>1</v>
      </c>
      <c r="F241" s="128">
        <f>'[3]data(ソート不可）'!J103</f>
        <v>1</v>
      </c>
      <c r="G241" s="128">
        <f>'[3]data(ソート不可）'!K103</f>
        <v>1</v>
      </c>
      <c r="H241" s="128">
        <f>'[3]data(ソート不可）'!L103</f>
        <v>1</v>
      </c>
      <c r="I241" s="128">
        <f>'[3]data(ソート不可）'!M103</f>
        <v>1</v>
      </c>
      <c r="J241" s="128">
        <f>'[3]data(ソート不可）'!N103</f>
        <v>0</v>
      </c>
      <c r="K241" s="127">
        <f>'[3]data(ソート不可）'!O103</f>
        <v>2</v>
      </c>
      <c r="L241" s="336">
        <f>SUM(M241:N241)</f>
        <v>82</v>
      </c>
      <c r="M241" s="128">
        <f>SUM(P241,S241,V241,Y241,AB241,AE241)</f>
        <v>49</v>
      </c>
      <c r="N241" s="130">
        <f>SUM(Q241,T241,W241,Z241,AC241,AF241)</f>
        <v>33</v>
      </c>
      <c r="O241" s="129">
        <f>SUM(P241:Q241)</f>
        <v>18</v>
      </c>
      <c r="P241" s="128">
        <f>'[3]data(ソート不可）'!T103</f>
        <v>10</v>
      </c>
      <c r="Q241" s="127">
        <f>'[3]data(ソート不可）'!U103</f>
        <v>8</v>
      </c>
      <c r="R241" s="336">
        <f>SUM(S241:T241)</f>
        <v>14</v>
      </c>
      <c r="S241" s="128">
        <f>'[3]data(ソート不可）'!V103</f>
        <v>13</v>
      </c>
      <c r="T241" s="130">
        <f>'[3]data(ソート不可）'!W103</f>
        <v>1</v>
      </c>
      <c r="U241" s="129">
        <f>SUM(V241:W241)</f>
        <v>13</v>
      </c>
      <c r="V241" s="128">
        <f>'[3]data(ソート不可）'!X103</f>
        <v>3</v>
      </c>
      <c r="W241" s="127">
        <f>'[3]data(ソート不可）'!Y103</f>
        <v>10</v>
      </c>
      <c r="X241" s="336">
        <f>SUM(Y241:Z241)</f>
        <v>11</v>
      </c>
      <c r="Y241" s="128">
        <f>'[3]data(ソート不可）'!Z103</f>
        <v>7</v>
      </c>
      <c r="Z241" s="130">
        <f>'[3]data(ソート不可）'!AA103</f>
        <v>4</v>
      </c>
      <c r="AA241" s="129">
        <f>SUM(AB241:AC241)</f>
        <v>11</v>
      </c>
      <c r="AB241" s="128">
        <f>'[3]data(ソート不可）'!AB103</f>
        <v>7</v>
      </c>
      <c r="AC241" s="127">
        <f>'[3]data(ソート不可）'!AC103</f>
        <v>4</v>
      </c>
      <c r="AD241" s="336">
        <f>SUM(AE241:AF241)</f>
        <v>15</v>
      </c>
      <c r="AE241" s="128">
        <f>'[3]data(ソート不可）'!AD103</f>
        <v>9</v>
      </c>
      <c r="AF241" s="127">
        <f>'[3]data(ソート不可）'!AE103</f>
        <v>6</v>
      </c>
    </row>
    <row r="242" spans="1:32" ht="21.4" customHeight="1" x14ac:dyDescent="0.2">
      <c r="A242" s="338"/>
      <c r="B242" s="138"/>
      <c r="C242" s="137"/>
      <c r="D242" s="133"/>
      <c r="E242" s="133"/>
      <c r="F242" s="133"/>
      <c r="G242" s="133"/>
      <c r="H242" s="133"/>
      <c r="I242" s="133"/>
      <c r="J242" s="133"/>
      <c r="K242" s="132"/>
      <c r="L242" s="134">
        <f>SUM(O242,R242,U242,X242,AA242,AD242)</f>
        <v>39</v>
      </c>
      <c r="M242" s="133"/>
      <c r="N242" s="136"/>
      <c r="O242" s="135">
        <f>'[3]data(ソート不可）'!AG104</f>
        <v>5</v>
      </c>
      <c r="P242" s="133"/>
      <c r="Q242" s="132"/>
      <c r="R242" s="134">
        <f>'[3]data(ソート不可）'!AH104</f>
        <v>11</v>
      </c>
      <c r="S242" s="133"/>
      <c r="T242" s="136"/>
      <c r="U242" s="135">
        <f>'[3]data(ソート不可）'!AI104</f>
        <v>6</v>
      </c>
      <c r="V242" s="133"/>
      <c r="W242" s="132"/>
      <c r="X242" s="134">
        <f>'[3]data(ソート不可）'!AJ104</f>
        <v>5</v>
      </c>
      <c r="Y242" s="133"/>
      <c r="Z242" s="136"/>
      <c r="AA242" s="135">
        <f>'[3]data(ソート不可）'!AK104</f>
        <v>7</v>
      </c>
      <c r="AB242" s="133"/>
      <c r="AC242" s="132"/>
      <c r="AD242" s="134">
        <f>'[3]data(ソート不可）'!AL104</f>
        <v>5</v>
      </c>
      <c r="AE242" s="133"/>
      <c r="AF242" s="132"/>
    </row>
    <row r="243" spans="1:32" ht="21.4" customHeight="1" x14ac:dyDescent="0.2">
      <c r="A243" s="421">
        <v>115</v>
      </c>
      <c r="B243" s="420" t="s">
        <v>210</v>
      </c>
      <c r="C243" s="131">
        <f>SUM(D243:K243)</f>
        <v>25</v>
      </c>
      <c r="D243" s="128">
        <f>'[3]data(ソート不可）'!H104</f>
        <v>3</v>
      </c>
      <c r="E243" s="128">
        <f>'[3]data(ソート不可）'!I104</f>
        <v>3</v>
      </c>
      <c r="F243" s="128">
        <f>'[3]data(ソート不可）'!J104</f>
        <v>3</v>
      </c>
      <c r="G243" s="128">
        <f>'[3]data(ソート不可）'!K104</f>
        <v>3</v>
      </c>
      <c r="H243" s="128">
        <f>'[3]data(ソート不可）'!L104</f>
        <v>3</v>
      </c>
      <c r="I243" s="128">
        <f>'[3]data(ソート不可）'!M104</f>
        <v>4</v>
      </c>
      <c r="J243" s="128">
        <f>'[3]data(ソート不可）'!N104</f>
        <v>0</v>
      </c>
      <c r="K243" s="127">
        <f>'[3]data(ソート不可）'!O104</f>
        <v>6</v>
      </c>
      <c r="L243" s="336">
        <f>SUM(M243:N243)</f>
        <v>569</v>
      </c>
      <c r="M243" s="128">
        <f>SUM(P243,S243,V243,Y243,AB243,AE243)</f>
        <v>332</v>
      </c>
      <c r="N243" s="130">
        <f>SUM(Q243,T243,W243,Z243,AC243,AF243)</f>
        <v>237</v>
      </c>
      <c r="O243" s="129">
        <f>SUM(P243:Q243)</f>
        <v>102</v>
      </c>
      <c r="P243" s="128">
        <f>'[3]data(ソート不可）'!T104</f>
        <v>60</v>
      </c>
      <c r="Q243" s="127">
        <f>'[3]data(ソート不可）'!U104</f>
        <v>42</v>
      </c>
      <c r="R243" s="336">
        <f>SUM(S243:T243)</f>
        <v>93</v>
      </c>
      <c r="S243" s="128">
        <f>'[3]data(ソート不可）'!V104</f>
        <v>52</v>
      </c>
      <c r="T243" s="130">
        <f>'[3]data(ソート不可）'!W104</f>
        <v>41</v>
      </c>
      <c r="U243" s="129">
        <f>SUM(V243:W243)</f>
        <v>87</v>
      </c>
      <c r="V243" s="128">
        <f>'[3]data(ソート不可）'!X104</f>
        <v>55</v>
      </c>
      <c r="W243" s="127">
        <f>'[3]data(ソート不可）'!Y104</f>
        <v>32</v>
      </c>
      <c r="X243" s="336">
        <f>SUM(Y243:Z243)</f>
        <v>95</v>
      </c>
      <c r="Y243" s="128">
        <f>'[3]data(ソート不可）'!Z104</f>
        <v>58</v>
      </c>
      <c r="Z243" s="130">
        <f>'[3]data(ソート不可）'!AA104</f>
        <v>37</v>
      </c>
      <c r="AA243" s="129">
        <f>SUM(AB243:AC243)</f>
        <v>80</v>
      </c>
      <c r="AB243" s="128">
        <f>'[3]data(ソート不可）'!AB104</f>
        <v>36</v>
      </c>
      <c r="AC243" s="127">
        <f>'[3]data(ソート不可）'!AC104</f>
        <v>44</v>
      </c>
      <c r="AD243" s="336">
        <f>SUM(AE243:AF243)</f>
        <v>112</v>
      </c>
      <c r="AE243" s="128">
        <f>'[3]data(ソート不可）'!AD104</f>
        <v>71</v>
      </c>
      <c r="AF243" s="127">
        <f>'[3]data(ソート不可）'!AE104</f>
        <v>41</v>
      </c>
    </row>
    <row r="244" spans="1:32" ht="21.4" customHeight="1" x14ac:dyDescent="0.2">
      <c r="A244" s="338"/>
      <c r="B244" s="138"/>
      <c r="C244" s="137"/>
      <c r="D244" s="133"/>
      <c r="E244" s="133"/>
      <c r="F244" s="133"/>
      <c r="G244" s="133"/>
      <c r="H244" s="133"/>
      <c r="I244" s="133"/>
      <c r="J244" s="133"/>
      <c r="K244" s="132"/>
      <c r="L244" s="134">
        <f>SUM(O244,R244,U244,X244,AA244,AD244)</f>
        <v>20</v>
      </c>
      <c r="M244" s="133"/>
      <c r="N244" s="136"/>
      <c r="O244" s="135">
        <f>'[3]data(ソート不可）'!AG105</f>
        <v>3</v>
      </c>
      <c r="P244" s="133"/>
      <c r="Q244" s="132"/>
      <c r="R244" s="134">
        <f>'[3]data(ソート不可）'!AH105</f>
        <v>8</v>
      </c>
      <c r="S244" s="133"/>
      <c r="T244" s="136"/>
      <c r="U244" s="135">
        <f>'[3]data(ソート不可）'!AI105</f>
        <v>2</v>
      </c>
      <c r="V244" s="133"/>
      <c r="W244" s="132"/>
      <c r="X244" s="134">
        <f>'[3]data(ソート不可）'!AJ105</f>
        <v>1</v>
      </c>
      <c r="Y244" s="133"/>
      <c r="Z244" s="136"/>
      <c r="AA244" s="135">
        <f>'[3]data(ソート不可）'!AK105</f>
        <v>4</v>
      </c>
      <c r="AB244" s="133"/>
      <c r="AC244" s="132"/>
      <c r="AD244" s="134">
        <f>'[3]data(ソート不可）'!AL105</f>
        <v>2</v>
      </c>
      <c r="AE244" s="133"/>
      <c r="AF244" s="132"/>
    </row>
    <row r="245" spans="1:32" ht="21.4" customHeight="1" x14ac:dyDescent="0.2">
      <c r="A245" s="421">
        <v>116</v>
      </c>
      <c r="B245" s="420" t="s">
        <v>211</v>
      </c>
      <c r="C245" s="131">
        <f>SUM(D245:K245)</f>
        <v>17</v>
      </c>
      <c r="D245" s="128">
        <f>'[3]data(ソート不可）'!H105</f>
        <v>2</v>
      </c>
      <c r="E245" s="128">
        <f>'[3]data(ソート不可）'!I105</f>
        <v>2</v>
      </c>
      <c r="F245" s="128">
        <f>'[3]data(ソート不可）'!J105</f>
        <v>3</v>
      </c>
      <c r="G245" s="128">
        <f>'[3]data(ソート不可）'!K105</f>
        <v>2</v>
      </c>
      <c r="H245" s="128">
        <f>'[3]data(ソート不可）'!L105</f>
        <v>3</v>
      </c>
      <c r="I245" s="128">
        <f>'[3]data(ソート不可）'!M105</f>
        <v>2</v>
      </c>
      <c r="J245" s="128">
        <f>'[3]data(ソート不可）'!N105</f>
        <v>0</v>
      </c>
      <c r="K245" s="127">
        <f>'[3]data(ソート不可）'!O105</f>
        <v>3</v>
      </c>
      <c r="L245" s="336">
        <f>SUM(M245:N245)</f>
        <v>429</v>
      </c>
      <c r="M245" s="128">
        <f>SUM(P245,S245,V245,Y245,AB245,AE245)</f>
        <v>210</v>
      </c>
      <c r="N245" s="130">
        <f>SUM(Q245,T245,W245,Z245,AC245,AF245)</f>
        <v>219</v>
      </c>
      <c r="O245" s="129">
        <f>SUM(P245:Q245)</f>
        <v>69</v>
      </c>
      <c r="P245" s="128">
        <f>'[3]data(ソート不可）'!T105</f>
        <v>35</v>
      </c>
      <c r="Q245" s="127">
        <f>'[3]data(ソート不可）'!U105</f>
        <v>34</v>
      </c>
      <c r="R245" s="336">
        <f>SUM(S245:T245)</f>
        <v>66</v>
      </c>
      <c r="S245" s="128">
        <f>'[3]data(ソート不可）'!V105</f>
        <v>28</v>
      </c>
      <c r="T245" s="130">
        <f>'[3]data(ソート不可）'!W105</f>
        <v>38</v>
      </c>
      <c r="U245" s="129">
        <f>SUM(V245:W245)</f>
        <v>85</v>
      </c>
      <c r="V245" s="128">
        <f>'[3]data(ソート不可）'!X105</f>
        <v>40</v>
      </c>
      <c r="W245" s="127">
        <f>'[3]data(ソート不可）'!Y105</f>
        <v>45</v>
      </c>
      <c r="X245" s="336">
        <f>SUM(Y245:Z245)</f>
        <v>64</v>
      </c>
      <c r="Y245" s="128">
        <f>'[3]data(ソート不可）'!Z105</f>
        <v>33</v>
      </c>
      <c r="Z245" s="130">
        <f>'[3]data(ソート不可）'!AA105</f>
        <v>31</v>
      </c>
      <c r="AA245" s="129">
        <f>SUM(AB245:AC245)</f>
        <v>77</v>
      </c>
      <c r="AB245" s="128">
        <f>'[3]data(ソート不可）'!AB105</f>
        <v>40</v>
      </c>
      <c r="AC245" s="127">
        <f>'[3]data(ソート不可）'!AC105</f>
        <v>37</v>
      </c>
      <c r="AD245" s="336">
        <f>SUM(AE245:AF245)</f>
        <v>68</v>
      </c>
      <c r="AE245" s="128">
        <f>'[3]data(ソート不可）'!AD105</f>
        <v>34</v>
      </c>
      <c r="AF245" s="127">
        <f>'[3]data(ソート不可）'!AE105</f>
        <v>34</v>
      </c>
    </row>
    <row r="246" spans="1:32" ht="21.4" customHeight="1" x14ac:dyDescent="0.2">
      <c r="A246" s="338"/>
      <c r="B246" s="138"/>
      <c r="C246" s="137"/>
      <c r="D246" s="133"/>
      <c r="E246" s="133"/>
      <c r="F246" s="133"/>
      <c r="G246" s="133"/>
      <c r="H246" s="133"/>
      <c r="I246" s="133"/>
      <c r="J246" s="133"/>
      <c r="K246" s="132"/>
      <c r="L246" s="134">
        <f>SUM(O246,R246,U246,X246,AA246,AD246)</f>
        <v>37</v>
      </c>
      <c r="M246" s="133"/>
      <c r="N246" s="136"/>
      <c r="O246" s="135">
        <f>'[3]data(ソート不可）'!AG107</f>
        <v>8</v>
      </c>
      <c r="P246" s="133"/>
      <c r="Q246" s="132"/>
      <c r="R246" s="134">
        <f>'[3]data(ソート不可）'!AH107</f>
        <v>3</v>
      </c>
      <c r="S246" s="133"/>
      <c r="T246" s="136"/>
      <c r="U246" s="135">
        <f>'[3]data(ソート不可）'!AI107</f>
        <v>5</v>
      </c>
      <c r="V246" s="133"/>
      <c r="W246" s="132"/>
      <c r="X246" s="134">
        <f>'[3]data(ソート不可）'!AJ107</f>
        <v>10</v>
      </c>
      <c r="Y246" s="133"/>
      <c r="Z246" s="136"/>
      <c r="AA246" s="135">
        <f>'[3]data(ソート不可）'!AK107</f>
        <v>9</v>
      </c>
      <c r="AB246" s="133"/>
      <c r="AC246" s="132"/>
      <c r="AD246" s="134">
        <f>'[3]data(ソート不可）'!AL107</f>
        <v>2</v>
      </c>
      <c r="AE246" s="133"/>
      <c r="AF246" s="132"/>
    </row>
    <row r="247" spans="1:32" ht="21.4" customHeight="1" x14ac:dyDescent="0.2">
      <c r="A247" s="421">
        <v>117</v>
      </c>
      <c r="B247" s="420" t="s">
        <v>212</v>
      </c>
      <c r="C247" s="131">
        <f>SUM(D247:K247)</f>
        <v>24</v>
      </c>
      <c r="D247" s="128">
        <f>'[3]data(ソート不可）'!H107</f>
        <v>3</v>
      </c>
      <c r="E247" s="128">
        <f>'[3]data(ソート不可）'!I107</f>
        <v>3</v>
      </c>
      <c r="F247" s="128">
        <f>'[3]data(ソート不可）'!J107</f>
        <v>3</v>
      </c>
      <c r="G247" s="128">
        <f>'[3]data(ソート不可）'!K107</f>
        <v>3</v>
      </c>
      <c r="H247" s="128">
        <f>'[3]data(ソート不可）'!L107</f>
        <v>3</v>
      </c>
      <c r="I247" s="128">
        <f>'[3]data(ソート不可）'!M107</f>
        <v>3</v>
      </c>
      <c r="J247" s="128">
        <f>'[3]data(ソート不可）'!N107</f>
        <v>0</v>
      </c>
      <c r="K247" s="127">
        <f>'[3]data(ソート不可）'!O107</f>
        <v>6</v>
      </c>
      <c r="L247" s="336">
        <f>SUM(M247:N247)</f>
        <v>592</v>
      </c>
      <c r="M247" s="128">
        <f>SUM(P247,S247,V247,Y247,AB247,AE247)</f>
        <v>329</v>
      </c>
      <c r="N247" s="130">
        <f>SUM(Q247,T247,W247,Z247,AC247,AF247)</f>
        <v>263</v>
      </c>
      <c r="O247" s="129">
        <f>SUM(P247:Q247)</f>
        <v>92</v>
      </c>
      <c r="P247" s="128">
        <f>'[3]data(ソート不可）'!T107</f>
        <v>51</v>
      </c>
      <c r="Q247" s="127">
        <f>'[3]data(ソート不可）'!U107</f>
        <v>41</v>
      </c>
      <c r="R247" s="336">
        <f>SUM(S247:T247)</f>
        <v>108</v>
      </c>
      <c r="S247" s="128">
        <f>'[3]data(ソート不可）'!V107</f>
        <v>56</v>
      </c>
      <c r="T247" s="130">
        <f>'[3]data(ソート不可）'!W107</f>
        <v>52</v>
      </c>
      <c r="U247" s="129">
        <f>SUM(V247:W247)</f>
        <v>104</v>
      </c>
      <c r="V247" s="128">
        <f>'[3]data(ソート不可）'!X107</f>
        <v>57</v>
      </c>
      <c r="W247" s="127">
        <f>'[3]data(ソート不可）'!Y107</f>
        <v>47</v>
      </c>
      <c r="X247" s="336">
        <f>SUM(Y247:Z247)</f>
        <v>88</v>
      </c>
      <c r="Y247" s="128">
        <f>'[3]data(ソート不可）'!Z107</f>
        <v>58</v>
      </c>
      <c r="Z247" s="130">
        <f>'[3]data(ソート不可）'!AA107</f>
        <v>30</v>
      </c>
      <c r="AA247" s="129">
        <f>SUM(AB247:AC247)</f>
        <v>107</v>
      </c>
      <c r="AB247" s="128">
        <f>'[3]data(ソート不可）'!AB107</f>
        <v>57</v>
      </c>
      <c r="AC247" s="127">
        <f>'[3]data(ソート不可）'!AC107</f>
        <v>50</v>
      </c>
      <c r="AD247" s="336">
        <f>SUM(AE247:AF247)</f>
        <v>93</v>
      </c>
      <c r="AE247" s="128">
        <f>'[3]data(ソート不可）'!AD107</f>
        <v>50</v>
      </c>
      <c r="AF247" s="127">
        <f>'[3]data(ソート不可）'!AE107</f>
        <v>43</v>
      </c>
    </row>
    <row r="248" spans="1:32" ht="21.4" customHeight="1" x14ac:dyDescent="0.2">
      <c r="A248" s="338"/>
      <c r="B248" s="138"/>
      <c r="C248" s="137"/>
      <c r="D248" s="133"/>
      <c r="E248" s="133"/>
      <c r="F248" s="133"/>
      <c r="G248" s="133"/>
      <c r="H248" s="133"/>
      <c r="I248" s="133"/>
      <c r="J248" s="133"/>
      <c r="K248" s="132"/>
      <c r="L248" s="134">
        <f>SUM(O248,R248,U248,X248,AA248,AD248)</f>
        <v>17</v>
      </c>
      <c r="M248" s="133"/>
      <c r="N248" s="136"/>
      <c r="O248" s="135">
        <f>'[3]data(ソート不可）'!AG108</f>
        <v>8</v>
      </c>
      <c r="P248" s="133"/>
      <c r="Q248" s="132"/>
      <c r="R248" s="134">
        <f>'[3]data(ソート不可）'!AH108</f>
        <v>2</v>
      </c>
      <c r="S248" s="133"/>
      <c r="T248" s="136"/>
      <c r="U248" s="135">
        <f>'[3]data(ソート不可）'!AI108</f>
        <v>4</v>
      </c>
      <c r="V248" s="133"/>
      <c r="W248" s="132"/>
      <c r="X248" s="134">
        <f>'[3]data(ソート不可）'!AJ108</f>
        <v>2</v>
      </c>
      <c r="Y248" s="133"/>
      <c r="Z248" s="136"/>
      <c r="AA248" s="135">
        <f>'[3]data(ソート不可）'!AK108</f>
        <v>1</v>
      </c>
      <c r="AB248" s="133"/>
      <c r="AC248" s="132"/>
      <c r="AD248" s="134">
        <f>'[3]data(ソート不可）'!AL108</f>
        <v>0</v>
      </c>
      <c r="AE248" s="133"/>
      <c r="AF248" s="132"/>
    </row>
    <row r="249" spans="1:32" ht="21.4" customHeight="1" x14ac:dyDescent="0.2">
      <c r="A249" s="421">
        <v>118</v>
      </c>
      <c r="B249" s="420" t="s">
        <v>213</v>
      </c>
      <c r="C249" s="131">
        <f>SUM(D249:K249)</f>
        <v>24</v>
      </c>
      <c r="D249" s="128">
        <f>'[3]data(ソート不可）'!H108</f>
        <v>3</v>
      </c>
      <c r="E249" s="128">
        <f>'[3]data(ソート不可）'!I108</f>
        <v>3</v>
      </c>
      <c r="F249" s="128">
        <f>'[3]data(ソート不可）'!J108</f>
        <v>3</v>
      </c>
      <c r="G249" s="128">
        <f>'[3]data(ソート不可）'!K108</f>
        <v>4</v>
      </c>
      <c r="H249" s="128">
        <f>'[3]data(ソート不可）'!L108</f>
        <v>4</v>
      </c>
      <c r="I249" s="128">
        <f>'[3]data(ソート不可）'!M108</f>
        <v>4</v>
      </c>
      <c r="J249" s="128">
        <f>'[3]data(ソート不可）'!N108</f>
        <v>0</v>
      </c>
      <c r="K249" s="127">
        <f>'[3]data(ソート不可）'!O108</f>
        <v>3</v>
      </c>
      <c r="L249" s="336">
        <f>SUM(M249:N249)</f>
        <v>653</v>
      </c>
      <c r="M249" s="128">
        <f>SUM(P249,S249,V249,Y249,AB249,AE249)</f>
        <v>340</v>
      </c>
      <c r="N249" s="130">
        <f>SUM(Q249,T249,W249,Z249,AC249,AF249)</f>
        <v>313</v>
      </c>
      <c r="O249" s="129">
        <f>SUM(P249:Q249)</f>
        <v>92</v>
      </c>
      <c r="P249" s="128">
        <f>'[3]data(ソート不可）'!T108</f>
        <v>46</v>
      </c>
      <c r="Q249" s="127">
        <f>'[3]data(ソート不可）'!U108</f>
        <v>46</v>
      </c>
      <c r="R249" s="336">
        <f>SUM(S249:T249)</f>
        <v>103</v>
      </c>
      <c r="S249" s="128">
        <f>'[3]data(ソート不可）'!V108</f>
        <v>46</v>
      </c>
      <c r="T249" s="130">
        <f>'[3]data(ソート不可）'!W108</f>
        <v>57</v>
      </c>
      <c r="U249" s="129">
        <f>SUM(V249:W249)</f>
        <v>105</v>
      </c>
      <c r="V249" s="128">
        <f>'[3]data(ソート不可）'!X108</f>
        <v>60</v>
      </c>
      <c r="W249" s="127">
        <f>'[3]data(ソート不可）'!Y108</f>
        <v>45</v>
      </c>
      <c r="X249" s="336">
        <f>SUM(Y249:Z249)</f>
        <v>110</v>
      </c>
      <c r="Y249" s="128">
        <f>'[3]data(ソート不可）'!Z108</f>
        <v>57</v>
      </c>
      <c r="Z249" s="130">
        <f>'[3]data(ソート不可）'!AA108</f>
        <v>53</v>
      </c>
      <c r="AA249" s="129">
        <f>SUM(AB249:AC249)</f>
        <v>122</v>
      </c>
      <c r="AB249" s="128">
        <f>'[3]data(ソート不可）'!AB108</f>
        <v>69</v>
      </c>
      <c r="AC249" s="127">
        <f>'[3]data(ソート不可）'!AC108</f>
        <v>53</v>
      </c>
      <c r="AD249" s="336">
        <f>SUM(AE249:AF249)</f>
        <v>121</v>
      </c>
      <c r="AE249" s="128">
        <f>'[3]data(ソート不可）'!AD108</f>
        <v>62</v>
      </c>
      <c r="AF249" s="127">
        <f>'[3]data(ソート不可）'!AE108</f>
        <v>59</v>
      </c>
    </row>
    <row r="250" spans="1:32" ht="21.4" customHeight="1" x14ac:dyDescent="0.2">
      <c r="A250" s="338"/>
      <c r="B250" s="138"/>
      <c r="C250" s="137"/>
      <c r="D250" s="133"/>
      <c r="E250" s="133"/>
      <c r="F250" s="133"/>
      <c r="G250" s="133"/>
      <c r="H250" s="133"/>
      <c r="I250" s="133"/>
      <c r="J250" s="133"/>
      <c r="K250" s="132"/>
      <c r="L250" s="134">
        <f>SUM(O250,R250,U250,X250,AA250,AD250)</f>
        <v>38</v>
      </c>
      <c r="M250" s="133"/>
      <c r="N250" s="136"/>
      <c r="O250" s="135">
        <f>'[3]data(ソート不可）'!AG106</f>
        <v>5</v>
      </c>
      <c r="P250" s="133"/>
      <c r="Q250" s="132"/>
      <c r="R250" s="134">
        <f>'[3]data(ソート不可）'!AH106</f>
        <v>6</v>
      </c>
      <c r="S250" s="133"/>
      <c r="T250" s="136"/>
      <c r="U250" s="135">
        <f>'[3]data(ソート不可）'!AI106</f>
        <v>3</v>
      </c>
      <c r="V250" s="133"/>
      <c r="W250" s="132"/>
      <c r="X250" s="134">
        <f>'[3]data(ソート不可）'!AJ106</f>
        <v>11</v>
      </c>
      <c r="Y250" s="133"/>
      <c r="Z250" s="136"/>
      <c r="AA250" s="135">
        <f>'[3]data(ソート不可）'!AK106</f>
        <v>5</v>
      </c>
      <c r="AB250" s="133"/>
      <c r="AC250" s="132"/>
      <c r="AD250" s="134">
        <f>'[3]data(ソート不可）'!AL106</f>
        <v>8</v>
      </c>
      <c r="AE250" s="133"/>
      <c r="AF250" s="132"/>
    </row>
    <row r="251" spans="1:32" ht="21.4" customHeight="1" x14ac:dyDescent="0.2">
      <c r="A251" s="421">
        <v>119</v>
      </c>
      <c r="B251" s="420" t="s">
        <v>214</v>
      </c>
      <c r="C251" s="131">
        <f>SUM(D251:K251)</f>
        <v>18</v>
      </c>
      <c r="D251" s="128">
        <f>'[3]data(ソート不可）'!H106</f>
        <v>2</v>
      </c>
      <c r="E251" s="128">
        <f>'[3]data(ソート不可）'!I106</f>
        <v>2</v>
      </c>
      <c r="F251" s="128">
        <f>'[3]data(ソート不可）'!J106</f>
        <v>2</v>
      </c>
      <c r="G251" s="128">
        <f>'[3]data(ソート不可）'!K106</f>
        <v>2</v>
      </c>
      <c r="H251" s="128">
        <f>'[3]data(ソート不可）'!L106</f>
        <v>2</v>
      </c>
      <c r="I251" s="128">
        <f>'[3]data(ソート不可）'!M106</f>
        <v>2</v>
      </c>
      <c r="J251" s="128">
        <f>'[3]data(ソート不可）'!N106</f>
        <v>0</v>
      </c>
      <c r="K251" s="127">
        <f>'[3]data(ソート不可）'!O106</f>
        <v>6</v>
      </c>
      <c r="L251" s="336">
        <f>SUM(M251:N251)</f>
        <v>371</v>
      </c>
      <c r="M251" s="128">
        <f>SUM(P251,S251,V251,Y251,AB251,AE251)</f>
        <v>194</v>
      </c>
      <c r="N251" s="130">
        <f>SUM(Q251,T251,W251,Z251,AC251,AF251)</f>
        <v>177</v>
      </c>
      <c r="O251" s="129">
        <f>SUM(P251:Q251)</f>
        <v>59</v>
      </c>
      <c r="P251" s="128">
        <f>'[3]data(ソート不可）'!T106</f>
        <v>29</v>
      </c>
      <c r="Q251" s="127">
        <f>'[3]data(ソート不可）'!U106</f>
        <v>30</v>
      </c>
      <c r="R251" s="336">
        <f>SUM(S251:T251)</f>
        <v>50</v>
      </c>
      <c r="S251" s="128">
        <f>'[3]data(ソート不可）'!V106</f>
        <v>24</v>
      </c>
      <c r="T251" s="130">
        <f>'[3]data(ソート不可）'!W106</f>
        <v>26</v>
      </c>
      <c r="U251" s="129">
        <f>SUM(V251:W251)</f>
        <v>60</v>
      </c>
      <c r="V251" s="128">
        <f>'[3]data(ソート不可）'!X106</f>
        <v>32</v>
      </c>
      <c r="W251" s="127">
        <f>'[3]data(ソート不可）'!Y106</f>
        <v>28</v>
      </c>
      <c r="X251" s="336">
        <f>SUM(Y251:Z251)</f>
        <v>73</v>
      </c>
      <c r="Y251" s="128">
        <f>'[3]data(ソート不可）'!Z106</f>
        <v>41</v>
      </c>
      <c r="Z251" s="130">
        <f>'[3]data(ソート不可）'!AA106</f>
        <v>32</v>
      </c>
      <c r="AA251" s="129">
        <f>SUM(AB251:AC251)</f>
        <v>72</v>
      </c>
      <c r="AB251" s="128">
        <f>'[3]data(ソート不可）'!AB106</f>
        <v>40</v>
      </c>
      <c r="AC251" s="127">
        <f>'[3]data(ソート不可）'!AC106</f>
        <v>32</v>
      </c>
      <c r="AD251" s="336">
        <f>SUM(AE251:AF251)</f>
        <v>57</v>
      </c>
      <c r="AE251" s="128">
        <f>'[3]data(ソート不可）'!AD106</f>
        <v>28</v>
      </c>
      <c r="AF251" s="127">
        <f>'[3]data(ソート不可）'!AE106</f>
        <v>29</v>
      </c>
    </row>
    <row r="252" spans="1:32" ht="21.4" customHeight="1" x14ac:dyDescent="0.2">
      <c r="A252" s="338"/>
      <c r="B252" s="138"/>
      <c r="C252" s="137"/>
      <c r="D252" s="133"/>
      <c r="E252" s="133"/>
      <c r="F252" s="133"/>
      <c r="G252" s="133"/>
      <c r="H252" s="133"/>
      <c r="I252" s="133"/>
      <c r="J252" s="133"/>
      <c r="K252" s="132"/>
      <c r="L252" s="134">
        <f>SUM(O252,R252,U252,X252,AA252,AD252)</f>
        <v>42</v>
      </c>
      <c r="M252" s="133"/>
      <c r="N252" s="136"/>
      <c r="O252" s="135">
        <f>'[3]data(ソート不可）'!AG109</f>
        <v>6</v>
      </c>
      <c r="P252" s="133"/>
      <c r="Q252" s="132"/>
      <c r="R252" s="134">
        <f>'[3]data(ソート不可）'!AH109</f>
        <v>11</v>
      </c>
      <c r="S252" s="133"/>
      <c r="T252" s="136"/>
      <c r="U252" s="135">
        <f>'[3]data(ソート不可）'!AI109</f>
        <v>11</v>
      </c>
      <c r="V252" s="133"/>
      <c r="W252" s="132"/>
      <c r="X252" s="134">
        <f>'[3]data(ソート不可）'!AJ109</f>
        <v>4</v>
      </c>
      <c r="Y252" s="133"/>
      <c r="Z252" s="136"/>
      <c r="AA252" s="135">
        <f>'[3]data(ソート不可）'!AK109</f>
        <v>4</v>
      </c>
      <c r="AB252" s="133"/>
      <c r="AC252" s="132"/>
      <c r="AD252" s="134">
        <f>'[3]data(ソート不可）'!AL109</f>
        <v>6</v>
      </c>
      <c r="AE252" s="133"/>
      <c r="AF252" s="132"/>
    </row>
    <row r="253" spans="1:32" ht="21.4" customHeight="1" x14ac:dyDescent="0.2">
      <c r="A253" s="421">
        <v>120</v>
      </c>
      <c r="B253" s="420" t="s">
        <v>215</v>
      </c>
      <c r="C253" s="131">
        <f>SUM(D253:K253)</f>
        <v>30</v>
      </c>
      <c r="D253" s="128">
        <f>'[3]data(ソート不可）'!H109</f>
        <v>4</v>
      </c>
      <c r="E253" s="128">
        <f>'[3]data(ソート不可）'!I109</f>
        <v>4</v>
      </c>
      <c r="F253" s="128">
        <f>'[3]data(ソート不可）'!J109</f>
        <v>4</v>
      </c>
      <c r="G253" s="128">
        <f>'[3]data(ソート不可）'!K109</f>
        <v>3</v>
      </c>
      <c r="H253" s="128">
        <f>'[3]data(ソート不可）'!L109</f>
        <v>4</v>
      </c>
      <c r="I253" s="128">
        <f>'[3]data(ソート不可）'!M109</f>
        <v>4</v>
      </c>
      <c r="J253" s="128">
        <f>'[3]data(ソート不可）'!N109</f>
        <v>0</v>
      </c>
      <c r="K253" s="127">
        <f>'[3]data(ソート不可）'!O109</f>
        <v>7</v>
      </c>
      <c r="L253" s="336">
        <f>SUM(M253:N253)</f>
        <v>691</v>
      </c>
      <c r="M253" s="128">
        <f>SUM(P253,S253,V253,Y253,AB253,AE253)</f>
        <v>359</v>
      </c>
      <c r="N253" s="130">
        <f>SUM(Q253,T253,W253,Z253,AC253,AF253)</f>
        <v>332</v>
      </c>
      <c r="O253" s="129">
        <f>SUM(P253:Q253)</f>
        <v>113</v>
      </c>
      <c r="P253" s="128">
        <f>'[3]data(ソート不可）'!T109</f>
        <v>55</v>
      </c>
      <c r="Q253" s="127">
        <f>'[3]data(ソート不可）'!U109</f>
        <v>58</v>
      </c>
      <c r="R253" s="336">
        <f>SUM(S253:T253)</f>
        <v>124</v>
      </c>
      <c r="S253" s="128">
        <f>'[3]data(ソート不可）'!V109</f>
        <v>72</v>
      </c>
      <c r="T253" s="130">
        <f>'[3]data(ソート不可）'!W109</f>
        <v>52</v>
      </c>
      <c r="U253" s="129">
        <f>SUM(V253:W253)</f>
        <v>117</v>
      </c>
      <c r="V253" s="128">
        <f>'[3]data(ソート不可）'!X109</f>
        <v>63</v>
      </c>
      <c r="W253" s="127">
        <f>'[3]data(ソート不可）'!Y109</f>
        <v>54</v>
      </c>
      <c r="X253" s="336">
        <f>SUM(Y253:Z253)</f>
        <v>109</v>
      </c>
      <c r="Y253" s="128">
        <f>'[3]data(ソート不可）'!Z109</f>
        <v>50</v>
      </c>
      <c r="Z253" s="130">
        <f>'[3]data(ソート不可）'!AA109</f>
        <v>59</v>
      </c>
      <c r="AA253" s="129">
        <f>SUM(AB253:AC253)</f>
        <v>112</v>
      </c>
      <c r="AB253" s="128">
        <f>'[3]data(ソート不可）'!AB109</f>
        <v>58</v>
      </c>
      <c r="AC253" s="127">
        <f>'[3]data(ソート不可）'!AC109</f>
        <v>54</v>
      </c>
      <c r="AD253" s="336">
        <f>SUM(AE253:AF253)</f>
        <v>116</v>
      </c>
      <c r="AE253" s="128">
        <f>'[3]data(ソート不可）'!AD109</f>
        <v>61</v>
      </c>
      <c r="AF253" s="127">
        <f>'[3]data(ソート不可）'!AE109</f>
        <v>55</v>
      </c>
    </row>
    <row r="254" spans="1:32" ht="21.4" customHeight="1" x14ac:dyDescent="0.2">
      <c r="A254" s="338"/>
      <c r="B254" s="138"/>
      <c r="C254" s="137"/>
      <c r="D254" s="133"/>
      <c r="E254" s="133"/>
      <c r="F254" s="133"/>
      <c r="G254" s="133"/>
      <c r="H254" s="133"/>
      <c r="I254" s="133"/>
      <c r="J254" s="133"/>
      <c r="K254" s="132"/>
      <c r="L254" s="134">
        <f>SUM(O254,R254,U254,X254,AA254,AD254)</f>
        <v>18</v>
      </c>
      <c r="M254" s="133"/>
      <c r="N254" s="136"/>
      <c r="O254" s="135">
        <f>'[3]data(ソート不可）'!AG110</f>
        <v>7</v>
      </c>
      <c r="P254" s="133"/>
      <c r="Q254" s="132"/>
      <c r="R254" s="134">
        <f>'[3]data(ソート不可）'!AH110</f>
        <v>5</v>
      </c>
      <c r="S254" s="133"/>
      <c r="T254" s="136"/>
      <c r="U254" s="135">
        <f>'[3]data(ソート不可）'!AI110</f>
        <v>0</v>
      </c>
      <c r="V254" s="133"/>
      <c r="W254" s="132"/>
      <c r="X254" s="134">
        <f>'[3]data(ソート不可）'!AJ110</f>
        <v>2</v>
      </c>
      <c r="Y254" s="133"/>
      <c r="Z254" s="136"/>
      <c r="AA254" s="135">
        <f>'[3]data(ソート不可）'!AK110</f>
        <v>2</v>
      </c>
      <c r="AB254" s="133"/>
      <c r="AC254" s="132"/>
      <c r="AD254" s="134">
        <f>'[3]data(ソート不可）'!AL110</f>
        <v>2</v>
      </c>
      <c r="AE254" s="133"/>
      <c r="AF254" s="132"/>
    </row>
    <row r="255" spans="1:32" ht="21.4" customHeight="1" x14ac:dyDescent="0.2">
      <c r="A255" s="421">
        <v>121</v>
      </c>
      <c r="B255" s="420" t="s">
        <v>216</v>
      </c>
      <c r="C255" s="131">
        <f>SUM(D255:K255)</f>
        <v>20</v>
      </c>
      <c r="D255" s="128">
        <f>'[3]data(ソート不可）'!H110</f>
        <v>3</v>
      </c>
      <c r="E255" s="128">
        <f>'[3]data(ソート不可）'!I110</f>
        <v>3</v>
      </c>
      <c r="F255" s="128">
        <f>'[3]data(ソート不可）'!J110</f>
        <v>2</v>
      </c>
      <c r="G255" s="128">
        <f>'[3]data(ソート不可）'!K110</f>
        <v>3</v>
      </c>
      <c r="H255" s="128">
        <f>'[3]data(ソート不可）'!L110</f>
        <v>3</v>
      </c>
      <c r="I255" s="128">
        <f>'[3]data(ソート不可）'!M110</f>
        <v>3</v>
      </c>
      <c r="J255" s="128">
        <f>'[3]data(ソート不可）'!N110</f>
        <v>0</v>
      </c>
      <c r="K255" s="127">
        <f>'[3]data(ソート不可）'!O110</f>
        <v>3</v>
      </c>
      <c r="L255" s="336">
        <f>SUM(M255:N255)</f>
        <v>540</v>
      </c>
      <c r="M255" s="128">
        <f>SUM(P255,S255,V255,Y255,AB255,AE255)</f>
        <v>286</v>
      </c>
      <c r="N255" s="130">
        <f>SUM(Q255,T255,W255,Z255,AC255,AF255)</f>
        <v>254</v>
      </c>
      <c r="O255" s="129">
        <f>SUM(P255:Q255)</f>
        <v>103</v>
      </c>
      <c r="P255" s="128">
        <f>'[3]data(ソート不可）'!T110</f>
        <v>53</v>
      </c>
      <c r="Q255" s="127">
        <f>'[3]data(ソート不可）'!U110</f>
        <v>50</v>
      </c>
      <c r="R255" s="336">
        <f>SUM(S255:T255)</f>
        <v>93</v>
      </c>
      <c r="S255" s="128">
        <f>'[3]data(ソート不可）'!V110</f>
        <v>58</v>
      </c>
      <c r="T255" s="130">
        <f>'[3]data(ソート不可）'!W110</f>
        <v>35</v>
      </c>
      <c r="U255" s="129">
        <f>SUM(V255:W255)</f>
        <v>68</v>
      </c>
      <c r="V255" s="128">
        <f>'[3]data(ソート不可）'!X110</f>
        <v>39</v>
      </c>
      <c r="W255" s="127">
        <f>'[3]data(ソート不可）'!Y110</f>
        <v>29</v>
      </c>
      <c r="X255" s="336">
        <f>SUM(Y255:Z255)</f>
        <v>95</v>
      </c>
      <c r="Y255" s="128">
        <f>'[3]data(ソート不可）'!Z110</f>
        <v>49</v>
      </c>
      <c r="Z255" s="130">
        <f>'[3]data(ソート不可）'!AA110</f>
        <v>46</v>
      </c>
      <c r="AA255" s="129">
        <f>SUM(AB255:AC255)</f>
        <v>89</v>
      </c>
      <c r="AB255" s="128">
        <f>'[3]data(ソート不可）'!AB110</f>
        <v>40</v>
      </c>
      <c r="AC255" s="127">
        <f>'[3]data(ソート不可）'!AC110</f>
        <v>49</v>
      </c>
      <c r="AD255" s="336">
        <f>SUM(AE255:AF255)</f>
        <v>92</v>
      </c>
      <c r="AE255" s="128">
        <f>'[3]data(ソート不可）'!AD110</f>
        <v>47</v>
      </c>
      <c r="AF255" s="127">
        <f>'[3]data(ソート不可）'!AE110</f>
        <v>45</v>
      </c>
    </row>
    <row r="256" spans="1:32" ht="21.4" customHeight="1" x14ac:dyDescent="0.2">
      <c r="A256" s="338"/>
      <c r="B256" s="138"/>
      <c r="C256" s="137"/>
      <c r="D256" s="133"/>
      <c r="E256" s="133"/>
      <c r="F256" s="133"/>
      <c r="G256" s="133"/>
      <c r="H256" s="133"/>
      <c r="I256" s="133"/>
      <c r="J256" s="133"/>
      <c r="K256" s="132"/>
      <c r="L256" s="134">
        <f>SUM(O256,R256,U256,X256,AA256,AD256)</f>
        <v>47</v>
      </c>
      <c r="M256" s="133"/>
      <c r="N256" s="136"/>
      <c r="O256" s="135">
        <f>'[3]data(ソート不可）'!AG111</f>
        <v>6</v>
      </c>
      <c r="P256" s="133"/>
      <c r="Q256" s="132"/>
      <c r="R256" s="134">
        <f>'[3]data(ソート不可）'!AH111</f>
        <v>9</v>
      </c>
      <c r="S256" s="133"/>
      <c r="T256" s="136"/>
      <c r="U256" s="135">
        <f>'[3]data(ソート不可）'!AI111</f>
        <v>8</v>
      </c>
      <c r="V256" s="133"/>
      <c r="W256" s="132"/>
      <c r="X256" s="134">
        <f>'[3]data(ソート不可）'!AJ111</f>
        <v>9</v>
      </c>
      <c r="Y256" s="133"/>
      <c r="Z256" s="136"/>
      <c r="AA256" s="135">
        <f>'[3]data(ソート不可）'!AK111</f>
        <v>7</v>
      </c>
      <c r="AB256" s="133"/>
      <c r="AC256" s="132"/>
      <c r="AD256" s="134">
        <f>'[3]data(ソート不可）'!AL111</f>
        <v>8</v>
      </c>
      <c r="AE256" s="133"/>
      <c r="AF256" s="132"/>
    </row>
    <row r="257" spans="1:32" ht="21.4" customHeight="1" x14ac:dyDescent="0.2">
      <c r="A257" s="421">
        <v>122</v>
      </c>
      <c r="B257" s="420" t="s">
        <v>217</v>
      </c>
      <c r="C257" s="131">
        <f>SUM(D257:K257)</f>
        <v>28</v>
      </c>
      <c r="D257" s="128">
        <f>'[3]data(ソート不可）'!H111</f>
        <v>3</v>
      </c>
      <c r="E257" s="128">
        <f>'[3]data(ソート不可）'!I111</f>
        <v>3</v>
      </c>
      <c r="F257" s="128">
        <f>'[3]data(ソート不可）'!J111</f>
        <v>3</v>
      </c>
      <c r="G257" s="128">
        <f>'[3]data(ソート不可）'!K111</f>
        <v>3</v>
      </c>
      <c r="H257" s="128">
        <f>'[3]data(ソート不可）'!L111</f>
        <v>4</v>
      </c>
      <c r="I257" s="128">
        <f>'[3]data(ソート不可）'!M111</f>
        <v>4</v>
      </c>
      <c r="J257" s="128">
        <f>'[3]data(ソート不可）'!N111</f>
        <v>0</v>
      </c>
      <c r="K257" s="127">
        <f>'[3]data(ソート不可）'!O111</f>
        <v>8</v>
      </c>
      <c r="L257" s="336">
        <f>SUM(M257:N257)</f>
        <v>641</v>
      </c>
      <c r="M257" s="128">
        <f>SUM(P257,S257,V257,Y257,AB257,AE257)</f>
        <v>308</v>
      </c>
      <c r="N257" s="130">
        <f>SUM(Q257,T257,W257,Z257,AC257,AF257)</f>
        <v>333</v>
      </c>
      <c r="O257" s="129">
        <f>SUM(P257:Q257)</f>
        <v>94</v>
      </c>
      <c r="P257" s="128">
        <f>'[3]data(ソート不可）'!T111</f>
        <v>47</v>
      </c>
      <c r="Q257" s="127">
        <f>'[3]data(ソート不可）'!U111</f>
        <v>47</v>
      </c>
      <c r="R257" s="336">
        <f>SUM(S257:T257)</f>
        <v>93</v>
      </c>
      <c r="S257" s="128">
        <f>'[3]data(ソート不可）'!V111</f>
        <v>44</v>
      </c>
      <c r="T257" s="130">
        <f>'[3]data(ソート不可）'!W111</f>
        <v>49</v>
      </c>
      <c r="U257" s="129">
        <f>SUM(V257:W257)</f>
        <v>99</v>
      </c>
      <c r="V257" s="128">
        <f>'[3]data(ソート不可）'!X111</f>
        <v>48</v>
      </c>
      <c r="W257" s="127">
        <f>'[3]data(ソート不可）'!Y111</f>
        <v>51</v>
      </c>
      <c r="X257" s="336">
        <f>SUM(Y257:Z257)</f>
        <v>106</v>
      </c>
      <c r="Y257" s="128">
        <f>'[3]data(ソート不可）'!Z111</f>
        <v>57</v>
      </c>
      <c r="Z257" s="130">
        <f>'[3]data(ソート不可）'!AA111</f>
        <v>49</v>
      </c>
      <c r="AA257" s="129">
        <f>SUM(AB257:AC257)</f>
        <v>130</v>
      </c>
      <c r="AB257" s="128">
        <f>'[3]data(ソート不可）'!AB111</f>
        <v>61</v>
      </c>
      <c r="AC257" s="127">
        <f>'[3]data(ソート不可）'!AC111</f>
        <v>69</v>
      </c>
      <c r="AD257" s="336">
        <f>SUM(AE257:AF257)</f>
        <v>119</v>
      </c>
      <c r="AE257" s="128">
        <f>'[3]data(ソート不可）'!AD111</f>
        <v>51</v>
      </c>
      <c r="AF257" s="127">
        <f>'[3]data(ソート不可）'!AE111</f>
        <v>68</v>
      </c>
    </row>
    <row r="258" spans="1:32" ht="21.4" customHeight="1" x14ac:dyDescent="0.2">
      <c r="A258" s="338"/>
      <c r="B258" s="138"/>
      <c r="C258" s="137"/>
      <c r="D258" s="133"/>
      <c r="E258" s="133"/>
      <c r="F258" s="133"/>
      <c r="G258" s="133"/>
      <c r="H258" s="133"/>
      <c r="I258" s="133"/>
      <c r="J258" s="133"/>
      <c r="K258" s="132"/>
      <c r="L258" s="134">
        <f>SUM(O258,R258,U258,X258,AA258,AD258)</f>
        <v>34</v>
      </c>
      <c r="M258" s="133"/>
      <c r="N258" s="136"/>
      <c r="O258" s="135">
        <f>'[3]data(ソート不可）'!AG112</f>
        <v>3</v>
      </c>
      <c r="P258" s="133"/>
      <c r="Q258" s="132"/>
      <c r="R258" s="134">
        <f>'[3]data(ソート不可）'!AH112</f>
        <v>4</v>
      </c>
      <c r="S258" s="133"/>
      <c r="T258" s="136"/>
      <c r="U258" s="135">
        <f>'[3]data(ソート不可）'!AI112</f>
        <v>7</v>
      </c>
      <c r="V258" s="133"/>
      <c r="W258" s="132"/>
      <c r="X258" s="134">
        <f>'[3]data(ソート不可）'!AJ112</f>
        <v>8</v>
      </c>
      <c r="Y258" s="133"/>
      <c r="Z258" s="136"/>
      <c r="AA258" s="135">
        <f>'[3]data(ソート不可）'!AK112</f>
        <v>3</v>
      </c>
      <c r="AB258" s="133"/>
      <c r="AC258" s="132"/>
      <c r="AD258" s="134">
        <f>'[3]data(ソート不可）'!AL112</f>
        <v>9</v>
      </c>
      <c r="AE258" s="133"/>
      <c r="AF258" s="132"/>
    </row>
    <row r="259" spans="1:32" ht="21.4" customHeight="1" x14ac:dyDescent="0.2">
      <c r="A259" s="421">
        <v>123</v>
      </c>
      <c r="B259" s="420" t="s">
        <v>218</v>
      </c>
      <c r="C259" s="131">
        <f>SUM(D259:K259)</f>
        <v>24</v>
      </c>
      <c r="D259" s="128">
        <f>'[3]data(ソート不可）'!H112</f>
        <v>2</v>
      </c>
      <c r="E259" s="128">
        <f>'[3]data(ソート不可）'!I112</f>
        <v>3</v>
      </c>
      <c r="F259" s="128">
        <f>'[3]data(ソート不可）'!J112</f>
        <v>3</v>
      </c>
      <c r="G259" s="128">
        <f>'[3]data(ソート不可）'!K112</f>
        <v>3</v>
      </c>
      <c r="H259" s="128">
        <f>'[3]data(ソート不可）'!L112</f>
        <v>3</v>
      </c>
      <c r="I259" s="128">
        <f>'[3]data(ソート不可）'!M112</f>
        <v>3</v>
      </c>
      <c r="J259" s="128">
        <f>'[3]data(ソート不可）'!N112</f>
        <v>0</v>
      </c>
      <c r="K259" s="127">
        <f>'[3]data(ソート不可）'!O112</f>
        <v>7</v>
      </c>
      <c r="L259" s="336">
        <f>SUM(M259:N259)</f>
        <v>517</v>
      </c>
      <c r="M259" s="128">
        <f>SUM(P259,S259,V259,Y259,AB259,AE259)</f>
        <v>275</v>
      </c>
      <c r="N259" s="130">
        <f>SUM(Q259,T259,W259,Z259,AC259,AF259)</f>
        <v>242</v>
      </c>
      <c r="O259" s="129">
        <f>SUM(P259:Q259)</f>
        <v>72</v>
      </c>
      <c r="P259" s="128">
        <f>'[3]data(ソート不可）'!T112</f>
        <v>33</v>
      </c>
      <c r="Q259" s="127">
        <f>'[3]data(ソート不可）'!U112</f>
        <v>39</v>
      </c>
      <c r="R259" s="336">
        <f>SUM(S259:T259)</f>
        <v>80</v>
      </c>
      <c r="S259" s="128">
        <f>'[3]data(ソート不可）'!V112</f>
        <v>44</v>
      </c>
      <c r="T259" s="130">
        <f>'[3]data(ソート不可）'!W112</f>
        <v>36</v>
      </c>
      <c r="U259" s="129">
        <f>SUM(V259:W259)</f>
        <v>93</v>
      </c>
      <c r="V259" s="128">
        <f>'[3]data(ソート不可）'!X112</f>
        <v>45</v>
      </c>
      <c r="W259" s="127">
        <f>'[3]data(ソート不可）'!Y112</f>
        <v>48</v>
      </c>
      <c r="X259" s="336">
        <f>SUM(Y259:Z259)</f>
        <v>87</v>
      </c>
      <c r="Y259" s="128">
        <f>'[3]data(ソート不可）'!Z112</f>
        <v>48</v>
      </c>
      <c r="Z259" s="130">
        <f>'[3]data(ソート不可）'!AA112</f>
        <v>39</v>
      </c>
      <c r="AA259" s="129">
        <f>SUM(AB259:AC259)</f>
        <v>92</v>
      </c>
      <c r="AB259" s="128">
        <f>'[3]data(ソート不可）'!AB112</f>
        <v>50</v>
      </c>
      <c r="AC259" s="127">
        <f>'[3]data(ソート不可）'!AC112</f>
        <v>42</v>
      </c>
      <c r="AD259" s="336">
        <f>SUM(AE259:AF259)</f>
        <v>93</v>
      </c>
      <c r="AE259" s="128">
        <f>'[3]data(ソート不可）'!AD112</f>
        <v>55</v>
      </c>
      <c r="AF259" s="127">
        <f>'[3]data(ソート不可）'!AE112</f>
        <v>38</v>
      </c>
    </row>
    <row r="260" spans="1:32" ht="21.4" customHeight="1" x14ac:dyDescent="0.2">
      <c r="A260" s="338"/>
      <c r="B260" s="138"/>
      <c r="C260" s="137"/>
      <c r="D260" s="133"/>
      <c r="E260" s="133"/>
      <c r="F260" s="133"/>
      <c r="G260" s="133"/>
      <c r="H260" s="133"/>
      <c r="I260" s="133"/>
      <c r="J260" s="133"/>
      <c r="K260" s="132"/>
      <c r="L260" s="134">
        <f>SUM(O260,R260,U260,X260,AA260,AD260)</f>
        <v>35</v>
      </c>
      <c r="M260" s="133"/>
      <c r="N260" s="136"/>
      <c r="O260" s="135">
        <f>'[3]data(ソート不可）'!AG113</f>
        <v>7</v>
      </c>
      <c r="P260" s="133"/>
      <c r="Q260" s="132"/>
      <c r="R260" s="134">
        <f>'[3]data(ソート不可）'!AH113</f>
        <v>5</v>
      </c>
      <c r="S260" s="133"/>
      <c r="T260" s="136"/>
      <c r="U260" s="135">
        <f>'[3]data(ソート不可）'!AI113</f>
        <v>8</v>
      </c>
      <c r="V260" s="133"/>
      <c r="W260" s="132"/>
      <c r="X260" s="134">
        <f>'[3]data(ソート不可）'!AJ113</f>
        <v>4</v>
      </c>
      <c r="Y260" s="133"/>
      <c r="Z260" s="136"/>
      <c r="AA260" s="135">
        <f>'[3]data(ソート不可）'!AK113</f>
        <v>4</v>
      </c>
      <c r="AB260" s="133"/>
      <c r="AC260" s="132"/>
      <c r="AD260" s="134">
        <f>'[3]data(ソート不可）'!AL113</f>
        <v>7</v>
      </c>
      <c r="AE260" s="133"/>
      <c r="AF260" s="132"/>
    </row>
    <row r="261" spans="1:32" ht="21.4" customHeight="1" x14ac:dyDescent="0.2">
      <c r="A261" s="421">
        <v>124</v>
      </c>
      <c r="B261" s="420" t="s">
        <v>219</v>
      </c>
      <c r="C261" s="131">
        <f>SUM(D261:K261)</f>
        <v>26</v>
      </c>
      <c r="D261" s="128">
        <f>'[3]data(ソート不可）'!H113</f>
        <v>4</v>
      </c>
      <c r="E261" s="128">
        <f>'[3]data(ソート不可）'!I113</f>
        <v>3</v>
      </c>
      <c r="F261" s="128">
        <f>'[3]data(ソート不可）'!J113</f>
        <v>3</v>
      </c>
      <c r="G261" s="128">
        <f>'[3]data(ソート不可）'!K113</f>
        <v>4</v>
      </c>
      <c r="H261" s="128">
        <f>'[3]data(ソート不可）'!L113</f>
        <v>3</v>
      </c>
      <c r="I261" s="128">
        <f>'[3]data(ソート不可）'!M113</f>
        <v>3</v>
      </c>
      <c r="J261" s="128">
        <f>'[3]data(ソート不可）'!N113</f>
        <v>0</v>
      </c>
      <c r="K261" s="127">
        <f>'[3]data(ソート不可）'!O113</f>
        <v>6</v>
      </c>
      <c r="L261" s="336">
        <f>SUM(M261:N261)</f>
        <v>639</v>
      </c>
      <c r="M261" s="128">
        <f>SUM(P261,S261,V261,Y261,AB261,AE261)</f>
        <v>323</v>
      </c>
      <c r="N261" s="130">
        <f>SUM(Q261,T261,W261,Z261,AC261,AF261)</f>
        <v>316</v>
      </c>
      <c r="O261" s="129">
        <f>SUM(P261:Q261)</f>
        <v>114</v>
      </c>
      <c r="P261" s="128">
        <f>'[3]data(ソート不可）'!T113</f>
        <v>58</v>
      </c>
      <c r="Q261" s="127">
        <f>'[3]data(ソート不可）'!U113</f>
        <v>56</v>
      </c>
      <c r="R261" s="336">
        <f>SUM(S261:T261)</f>
        <v>95</v>
      </c>
      <c r="S261" s="128">
        <f>'[3]data(ソート不可）'!V113</f>
        <v>46</v>
      </c>
      <c r="T261" s="130">
        <f>'[3]data(ソート不可）'!W113</f>
        <v>49</v>
      </c>
      <c r="U261" s="129">
        <f>SUM(V261:W261)</f>
        <v>102</v>
      </c>
      <c r="V261" s="128">
        <f>'[3]data(ソート不可）'!X113</f>
        <v>55</v>
      </c>
      <c r="W261" s="127">
        <f>'[3]data(ソート不可）'!Y113</f>
        <v>47</v>
      </c>
      <c r="X261" s="336">
        <f>SUM(Y261:Z261)</f>
        <v>114</v>
      </c>
      <c r="Y261" s="128">
        <f>'[3]data(ソート不可）'!Z113</f>
        <v>60</v>
      </c>
      <c r="Z261" s="130">
        <f>'[3]data(ソート不可）'!AA113</f>
        <v>54</v>
      </c>
      <c r="AA261" s="129">
        <f>SUM(AB261:AC261)</f>
        <v>104</v>
      </c>
      <c r="AB261" s="128">
        <f>'[3]data(ソート不可）'!AB113</f>
        <v>52</v>
      </c>
      <c r="AC261" s="127">
        <f>'[3]data(ソート不可）'!AC113</f>
        <v>52</v>
      </c>
      <c r="AD261" s="336">
        <f>SUM(AE261:AF261)</f>
        <v>110</v>
      </c>
      <c r="AE261" s="128">
        <f>'[3]data(ソート不可）'!AD113</f>
        <v>52</v>
      </c>
      <c r="AF261" s="127">
        <f>'[3]data(ソート不可）'!AE113</f>
        <v>58</v>
      </c>
    </row>
    <row r="262" spans="1:32" ht="21.4" customHeight="1" x14ac:dyDescent="0.2">
      <c r="A262" s="338"/>
      <c r="B262" s="138"/>
      <c r="C262" s="137"/>
      <c r="D262" s="133"/>
      <c r="E262" s="133"/>
      <c r="F262" s="133"/>
      <c r="G262" s="133"/>
      <c r="H262" s="133"/>
      <c r="I262" s="133"/>
      <c r="J262" s="133"/>
      <c r="K262" s="132"/>
      <c r="L262" s="134">
        <f>SUM(O262,R262,U262,X262,AA262,AD262)</f>
        <v>12</v>
      </c>
      <c r="M262" s="133"/>
      <c r="N262" s="136"/>
      <c r="O262" s="135">
        <f>'[3]data(ソート不可）'!AG114</f>
        <v>1</v>
      </c>
      <c r="P262" s="133"/>
      <c r="Q262" s="132"/>
      <c r="R262" s="134">
        <f>'[3]data(ソート不可）'!AH114</f>
        <v>3</v>
      </c>
      <c r="S262" s="133"/>
      <c r="T262" s="136"/>
      <c r="U262" s="135">
        <f>'[3]data(ソート不可）'!AI114</f>
        <v>0</v>
      </c>
      <c r="V262" s="133"/>
      <c r="W262" s="132"/>
      <c r="X262" s="134">
        <f>'[3]data(ソート不可）'!AJ114</f>
        <v>2</v>
      </c>
      <c r="Y262" s="133"/>
      <c r="Z262" s="136"/>
      <c r="AA262" s="135">
        <f>'[3]data(ソート不可）'!AK114</f>
        <v>2</v>
      </c>
      <c r="AB262" s="133"/>
      <c r="AC262" s="132"/>
      <c r="AD262" s="134">
        <f>'[3]data(ソート不可）'!AL114</f>
        <v>4</v>
      </c>
      <c r="AE262" s="133"/>
      <c r="AF262" s="132"/>
    </row>
    <row r="263" spans="1:32" ht="21.4" customHeight="1" x14ac:dyDescent="0.2">
      <c r="A263" s="421">
        <v>125</v>
      </c>
      <c r="B263" s="420" t="s">
        <v>220</v>
      </c>
      <c r="C263" s="131">
        <f>SUM(D263:K263)</f>
        <v>21</v>
      </c>
      <c r="D263" s="128">
        <f>'[3]data(ソート不可）'!H114</f>
        <v>3</v>
      </c>
      <c r="E263" s="128">
        <f>'[3]data(ソート不可）'!I114</f>
        <v>3</v>
      </c>
      <c r="F263" s="128">
        <f>'[3]data(ソート不可）'!J114</f>
        <v>3</v>
      </c>
      <c r="G263" s="128">
        <f>'[3]data(ソート不可）'!K114</f>
        <v>3</v>
      </c>
      <c r="H263" s="128">
        <f>'[3]data(ソート不可）'!L114</f>
        <v>3</v>
      </c>
      <c r="I263" s="128">
        <f>'[3]data(ソート不可）'!M114</f>
        <v>3</v>
      </c>
      <c r="J263" s="128">
        <f>'[3]data(ソート不可）'!N114</f>
        <v>0</v>
      </c>
      <c r="K263" s="127">
        <f>'[3]data(ソート不可）'!O114</f>
        <v>3</v>
      </c>
      <c r="L263" s="336">
        <f>SUM(M263:N263)</f>
        <v>500</v>
      </c>
      <c r="M263" s="128">
        <f>SUM(P263,S263,V263,Y263,AB263,AE263)</f>
        <v>270</v>
      </c>
      <c r="N263" s="130">
        <f>SUM(Q263,T263,W263,Z263,AC263,AF263)</f>
        <v>230</v>
      </c>
      <c r="O263" s="129">
        <f>SUM(P263:Q263)</f>
        <v>76</v>
      </c>
      <c r="P263" s="128">
        <f>'[3]data(ソート不可）'!T114</f>
        <v>39</v>
      </c>
      <c r="Q263" s="127">
        <f>'[3]data(ソート不可）'!U114</f>
        <v>37</v>
      </c>
      <c r="R263" s="336">
        <f>SUM(S263:T263)</f>
        <v>87</v>
      </c>
      <c r="S263" s="128">
        <f>'[3]data(ソート不可）'!V114</f>
        <v>51</v>
      </c>
      <c r="T263" s="130">
        <f>'[3]data(ソート不可）'!W114</f>
        <v>36</v>
      </c>
      <c r="U263" s="129">
        <f>SUM(V263:W263)</f>
        <v>85</v>
      </c>
      <c r="V263" s="128">
        <f>'[3]data(ソート不可）'!X114</f>
        <v>42</v>
      </c>
      <c r="W263" s="127">
        <f>'[3]data(ソート不可）'!Y114</f>
        <v>43</v>
      </c>
      <c r="X263" s="336">
        <f>SUM(Y263:Z263)</f>
        <v>88</v>
      </c>
      <c r="Y263" s="128">
        <f>'[3]data(ソート不可）'!Z114</f>
        <v>45</v>
      </c>
      <c r="Z263" s="130">
        <f>'[3]data(ソート不可）'!AA114</f>
        <v>43</v>
      </c>
      <c r="AA263" s="129">
        <f>SUM(AB263:AC263)</f>
        <v>84</v>
      </c>
      <c r="AB263" s="128">
        <f>'[3]data(ソート不可）'!AB114</f>
        <v>52</v>
      </c>
      <c r="AC263" s="127">
        <f>'[3]data(ソート不可）'!AC114</f>
        <v>32</v>
      </c>
      <c r="AD263" s="336">
        <f>SUM(AE263:AF263)</f>
        <v>80</v>
      </c>
      <c r="AE263" s="128">
        <f>'[3]data(ソート不可）'!AD114</f>
        <v>41</v>
      </c>
      <c r="AF263" s="127">
        <f>'[3]data(ソート不可）'!AE114</f>
        <v>39</v>
      </c>
    </row>
    <row r="264" spans="1:32" ht="21.4" customHeight="1" x14ac:dyDescent="0.2">
      <c r="A264" s="338"/>
      <c r="B264" s="138"/>
      <c r="C264" s="137"/>
      <c r="D264" s="133"/>
      <c r="E264" s="133"/>
      <c r="F264" s="133"/>
      <c r="G264" s="133"/>
      <c r="H264" s="133"/>
      <c r="I264" s="133"/>
      <c r="J264" s="133"/>
      <c r="K264" s="132"/>
      <c r="L264" s="134">
        <f>SUM(O264,R264,U264,X264,AA264,AD264)</f>
        <v>19</v>
      </c>
      <c r="M264" s="133"/>
      <c r="N264" s="136"/>
      <c r="O264" s="135">
        <f>'[3]data(ソート不可）'!AG116</f>
        <v>2</v>
      </c>
      <c r="P264" s="133"/>
      <c r="Q264" s="132"/>
      <c r="R264" s="134">
        <f>'[3]data(ソート不可）'!AH116</f>
        <v>1</v>
      </c>
      <c r="S264" s="133"/>
      <c r="T264" s="136"/>
      <c r="U264" s="135">
        <f>'[3]data(ソート不可）'!AI116</f>
        <v>2</v>
      </c>
      <c r="V264" s="133"/>
      <c r="W264" s="132"/>
      <c r="X264" s="134">
        <f>'[3]data(ソート不可）'!AJ116</f>
        <v>5</v>
      </c>
      <c r="Y264" s="133"/>
      <c r="Z264" s="136"/>
      <c r="AA264" s="135">
        <f>'[3]data(ソート不可）'!AK116</f>
        <v>4</v>
      </c>
      <c r="AB264" s="133"/>
      <c r="AC264" s="132"/>
      <c r="AD264" s="134">
        <f>'[3]data(ソート不可）'!AL116</f>
        <v>5</v>
      </c>
      <c r="AE264" s="133"/>
      <c r="AF264" s="132"/>
    </row>
    <row r="265" spans="1:32" ht="21.4" customHeight="1" x14ac:dyDescent="0.2">
      <c r="A265" s="421">
        <v>126</v>
      </c>
      <c r="B265" s="420" t="s">
        <v>221</v>
      </c>
      <c r="C265" s="131">
        <f>SUM(D265:K265)</f>
        <v>12</v>
      </c>
      <c r="D265" s="128">
        <f>'[3]data(ソート不可）'!H116</f>
        <v>1</v>
      </c>
      <c r="E265" s="128">
        <f>'[3]data(ソート不可）'!I116</f>
        <v>2</v>
      </c>
      <c r="F265" s="128">
        <f>'[3]data(ソート不可）'!J116</f>
        <v>2</v>
      </c>
      <c r="G265" s="128">
        <f>'[3]data(ソート不可）'!K116</f>
        <v>1</v>
      </c>
      <c r="H265" s="128">
        <f>'[3]data(ソート不可）'!L116</f>
        <v>2</v>
      </c>
      <c r="I265" s="128">
        <f>'[3]data(ソート不可）'!M116</f>
        <v>1</v>
      </c>
      <c r="J265" s="128">
        <f>'[3]data(ソート不可）'!N116</f>
        <v>0</v>
      </c>
      <c r="K265" s="127">
        <f>'[3]data(ソート不可）'!O116</f>
        <v>3</v>
      </c>
      <c r="L265" s="336">
        <f>SUM(M265:N265)</f>
        <v>223</v>
      </c>
      <c r="M265" s="128">
        <f>SUM(P265,S265,V265,Y265,AB265,AE265)</f>
        <v>117</v>
      </c>
      <c r="N265" s="130">
        <f>SUM(Q265,T265,W265,Z265,AC265,AF265)</f>
        <v>106</v>
      </c>
      <c r="O265" s="129">
        <f>SUM(P265:Q265)</f>
        <v>31</v>
      </c>
      <c r="P265" s="128">
        <f>'[3]data(ソート不可）'!T116</f>
        <v>14</v>
      </c>
      <c r="Q265" s="127">
        <f>'[3]data(ソート不可）'!U116</f>
        <v>17</v>
      </c>
      <c r="R265" s="336">
        <f>SUM(S265:T265)</f>
        <v>37</v>
      </c>
      <c r="S265" s="128">
        <f>'[3]data(ソート不可）'!V116</f>
        <v>17</v>
      </c>
      <c r="T265" s="130">
        <f>'[3]data(ソート不可）'!W116</f>
        <v>20</v>
      </c>
      <c r="U265" s="129">
        <f>SUM(V265:W265)</f>
        <v>39</v>
      </c>
      <c r="V265" s="128">
        <f>'[3]data(ソート不可）'!X116</f>
        <v>21</v>
      </c>
      <c r="W265" s="127">
        <f>'[3]data(ソート不可）'!Y116</f>
        <v>18</v>
      </c>
      <c r="X265" s="336">
        <f>SUM(Y265:Z265)</f>
        <v>31</v>
      </c>
      <c r="Y265" s="128">
        <f>'[3]data(ソート不可）'!Z116</f>
        <v>18</v>
      </c>
      <c r="Z265" s="130">
        <f>'[3]data(ソート不可）'!AA116</f>
        <v>13</v>
      </c>
      <c r="AA265" s="129">
        <f>SUM(AB265:AC265)</f>
        <v>50</v>
      </c>
      <c r="AB265" s="128">
        <f>'[3]data(ソート不可）'!AB116</f>
        <v>26</v>
      </c>
      <c r="AC265" s="127">
        <f>'[3]data(ソート不可）'!AC116</f>
        <v>24</v>
      </c>
      <c r="AD265" s="336">
        <f>SUM(AE265:AF265)</f>
        <v>35</v>
      </c>
      <c r="AE265" s="128">
        <f>'[3]data(ソート不可）'!AD116</f>
        <v>21</v>
      </c>
      <c r="AF265" s="127">
        <f>'[3]data(ソート不可）'!AE116</f>
        <v>14</v>
      </c>
    </row>
    <row r="266" spans="1:32" ht="21.4" customHeight="1" x14ac:dyDescent="0.2">
      <c r="A266" s="338"/>
      <c r="B266" s="138"/>
      <c r="C266" s="137"/>
      <c r="D266" s="133"/>
      <c r="E266" s="133"/>
      <c r="F266" s="133"/>
      <c r="G266" s="133"/>
      <c r="H266" s="133"/>
      <c r="I266" s="133"/>
      <c r="J266" s="133"/>
      <c r="K266" s="132"/>
      <c r="L266" s="134">
        <f>SUM(O266,R266,U266,X266,AA266,AD266)</f>
        <v>14</v>
      </c>
      <c r="M266" s="133"/>
      <c r="N266" s="136"/>
      <c r="O266" s="135">
        <f>'[3]data(ソート不可）'!AG117</f>
        <v>1</v>
      </c>
      <c r="P266" s="133"/>
      <c r="Q266" s="132"/>
      <c r="R266" s="134">
        <f>'[3]data(ソート不可）'!AH117</f>
        <v>3</v>
      </c>
      <c r="S266" s="133"/>
      <c r="T266" s="136"/>
      <c r="U266" s="135">
        <f>'[3]data(ソート不可）'!AI117</f>
        <v>0</v>
      </c>
      <c r="V266" s="133"/>
      <c r="W266" s="132"/>
      <c r="X266" s="134">
        <f>'[3]data(ソート不可）'!AJ117</f>
        <v>6</v>
      </c>
      <c r="Y266" s="133"/>
      <c r="Z266" s="136"/>
      <c r="AA266" s="135">
        <f>'[3]data(ソート不可）'!AK117</f>
        <v>2</v>
      </c>
      <c r="AB266" s="133"/>
      <c r="AC266" s="132"/>
      <c r="AD266" s="134">
        <f>'[3]data(ソート不可）'!AL117</f>
        <v>2</v>
      </c>
      <c r="AE266" s="133"/>
      <c r="AF266" s="132"/>
    </row>
    <row r="267" spans="1:32" ht="21.4" customHeight="1" x14ac:dyDescent="0.2">
      <c r="A267" s="421">
        <v>127</v>
      </c>
      <c r="B267" s="420" t="s">
        <v>222</v>
      </c>
      <c r="C267" s="131">
        <f>SUM(D267:K267)</f>
        <v>9</v>
      </c>
      <c r="D267" s="128">
        <f>'[3]data(ソート不可）'!H117</f>
        <v>1</v>
      </c>
      <c r="E267" s="128">
        <f>'[3]data(ソート不可）'!I117</f>
        <v>1</v>
      </c>
      <c r="F267" s="128">
        <f>'[3]data(ソート不可）'!J117</f>
        <v>1</v>
      </c>
      <c r="G267" s="128">
        <f>'[3]data(ソート不可）'!K117</f>
        <v>1</v>
      </c>
      <c r="H267" s="128">
        <f>'[3]data(ソート不可）'!L117</f>
        <v>1</v>
      </c>
      <c r="I267" s="128">
        <f>'[3]data(ソート不可）'!M117</f>
        <v>1</v>
      </c>
      <c r="J267" s="128">
        <f>'[3]data(ソート不可）'!N117</f>
        <v>0</v>
      </c>
      <c r="K267" s="127">
        <f>'[3]data(ソート不可）'!O117</f>
        <v>3</v>
      </c>
      <c r="L267" s="336">
        <f>SUM(M267:N267)</f>
        <v>146</v>
      </c>
      <c r="M267" s="128">
        <f>SUM(P267,S267,V267,Y267,AB267,AE267)</f>
        <v>79</v>
      </c>
      <c r="N267" s="130">
        <f>SUM(Q267,T267,W267,Z267,AC267,AF267)</f>
        <v>67</v>
      </c>
      <c r="O267" s="129">
        <f>SUM(P267:Q267)</f>
        <v>23</v>
      </c>
      <c r="P267" s="128">
        <f>'[3]data(ソート不可）'!T117</f>
        <v>15</v>
      </c>
      <c r="Q267" s="127">
        <f>'[3]data(ソート不可）'!U117</f>
        <v>8</v>
      </c>
      <c r="R267" s="336">
        <f>SUM(S267:T267)</f>
        <v>26</v>
      </c>
      <c r="S267" s="128">
        <f>'[3]data(ソート不可）'!V117</f>
        <v>15</v>
      </c>
      <c r="T267" s="130">
        <f>'[3]data(ソート不可）'!W117</f>
        <v>11</v>
      </c>
      <c r="U267" s="129">
        <f>SUM(V267:W267)</f>
        <v>22</v>
      </c>
      <c r="V267" s="128">
        <f>'[3]data(ソート不可）'!X117</f>
        <v>10</v>
      </c>
      <c r="W267" s="127">
        <f>'[3]data(ソート不可）'!Y117</f>
        <v>12</v>
      </c>
      <c r="X267" s="336">
        <f>SUM(Y267:Z267)</f>
        <v>23</v>
      </c>
      <c r="Y267" s="128">
        <f>'[3]data(ソート不可）'!Z117</f>
        <v>13</v>
      </c>
      <c r="Z267" s="130">
        <f>'[3]data(ソート不可）'!AA117</f>
        <v>10</v>
      </c>
      <c r="AA267" s="129">
        <f>SUM(AB267:AC267)</f>
        <v>35</v>
      </c>
      <c r="AB267" s="128">
        <f>'[3]data(ソート不可）'!AB117</f>
        <v>18</v>
      </c>
      <c r="AC267" s="127">
        <f>'[3]data(ソート不可）'!AC117</f>
        <v>17</v>
      </c>
      <c r="AD267" s="336">
        <f>SUM(AE267:AF267)</f>
        <v>17</v>
      </c>
      <c r="AE267" s="128">
        <f>'[3]data(ソート不可）'!AD117</f>
        <v>8</v>
      </c>
      <c r="AF267" s="127">
        <f>'[3]data(ソート不可）'!AE117</f>
        <v>9</v>
      </c>
    </row>
    <row r="268" spans="1:32" ht="21.4" customHeight="1" x14ac:dyDescent="0.2">
      <c r="A268" s="335"/>
      <c r="B268" s="138"/>
      <c r="C268" s="152"/>
      <c r="D268" s="151"/>
      <c r="E268" s="151"/>
      <c r="F268" s="151"/>
      <c r="G268" s="151"/>
      <c r="H268" s="151"/>
      <c r="I268" s="151"/>
      <c r="J268" s="150"/>
      <c r="K268" s="149"/>
      <c r="L268" s="134">
        <f>SUM(O268,R268,U268,X268,AA268,AD268)</f>
        <v>37</v>
      </c>
      <c r="M268" s="133"/>
      <c r="N268" s="136"/>
      <c r="O268" s="135">
        <f>'[3]data(ソート不可）'!AG115</f>
        <v>4</v>
      </c>
      <c r="P268" s="133"/>
      <c r="Q268" s="132"/>
      <c r="R268" s="134">
        <f>'[3]data(ソート不可）'!AH115</f>
        <v>6</v>
      </c>
      <c r="S268" s="133"/>
      <c r="T268" s="136"/>
      <c r="U268" s="135">
        <f>'[3]data(ソート不可）'!AI115</f>
        <v>6</v>
      </c>
      <c r="V268" s="133"/>
      <c r="W268" s="132"/>
      <c r="X268" s="134">
        <f>'[3]data(ソート不可）'!AJ115</f>
        <v>9</v>
      </c>
      <c r="Y268" s="133"/>
      <c r="Z268" s="136"/>
      <c r="AA268" s="135">
        <f>'[3]data(ソート不可）'!AK115</f>
        <v>8</v>
      </c>
      <c r="AB268" s="133"/>
      <c r="AC268" s="132"/>
      <c r="AD268" s="134">
        <f>'[3]data(ソート不可）'!AL115</f>
        <v>4</v>
      </c>
      <c r="AE268" s="133"/>
      <c r="AF268" s="132"/>
    </row>
    <row r="269" spans="1:32" ht="21.4" customHeight="1" x14ac:dyDescent="0.2">
      <c r="A269" s="421">
        <v>128</v>
      </c>
      <c r="B269" s="420" t="s">
        <v>223</v>
      </c>
      <c r="C269" s="131">
        <f>SUM(D269:K269)</f>
        <v>18</v>
      </c>
      <c r="D269" s="128">
        <f>'[3]data(ソート不可）'!H115</f>
        <v>2</v>
      </c>
      <c r="E269" s="128">
        <f>'[3]data(ソート不可）'!I115</f>
        <v>2</v>
      </c>
      <c r="F269" s="128">
        <f>'[3]data(ソート不可）'!J115</f>
        <v>2</v>
      </c>
      <c r="G269" s="128">
        <f>'[3]data(ソート不可）'!K115</f>
        <v>2</v>
      </c>
      <c r="H269" s="128">
        <f>'[3]data(ソート不可）'!L115</f>
        <v>2</v>
      </c>
      <c r="I269" s="128">
        <f>'[3]data(ソート不可）'!M115</f>
        <v>2</v>
      </c>
      <c r="J269" s="128">
        <f>'[3]data(ソート不可）'!N115</f>
        <v>0</v>
      </c>
      <c r="K269" s="127">
        <f>'[3]data(ソート不可）'!O115</f>
        <v>6</v>
      </c>
      <c r="L269" s="336">
        <f>SUM(M269:N269)</f>
        <v>386</v>
      </c>
      <c r="M269" s="128">
        <f>SUM(P269,S269,V269,Y269,AB269,AE269)</f>
        <v>196</v>
      </c>
      <c r="N269" s="130">
        <f>SUM(Q269,T269,W269,Z269,AC269,AF269)</f>
        <v>190</v>
      </c>
      <c r="O269" s="129">
        <f>SUM(P269:Q269)</f>
        <v>59</v>
      </c>
      <c r="P269" s="128">
        <f>'[3]data(ソート不可）'!T115</f>
        <v>29</v>
      </c>
      <c r="Q269" s="127">
        <f>'[3]data(ソート不可）'!U115</f>
        <v>30</v>
      </c>
      <c r="R269" s="336">
        <f>SUM(S269:T269)</f>
        <v>62</v>
      </c>
      <c r="S269" s="128">
        <f>'[3]data(ソート不可）'!V115</f>
        <v>32</v>
      </c>
      <c r="T269" s="130">
        <f>'[3]data(ソート不可）'!W115</f>
        <v>30</v>
      </c>
      <c r="U269" s="129">
        <f>SUM(V269:W269)</f>
        <v>74</v>
      </c>
      <c r="V269" s="128">
        <f>'[3]data(ソート不可）'!X115</f>
        <v>30</v>
      </c>
      <c r="W269" s="127">
        <f>'[3]data(ソート不可）'!Y115</f>
        <v>44</v>
      </c>
      <c r="X269" s="336">
        <f>SUM(Y269:Z269)</f>
        <v>61</v>
      </c>
      <c r="Y269" s="128">
        <f>'[3]data(ソート不可）'!Z115</f>
        <v>34</v>
      </c>
      <c r="Z269" s="130">
        <f>'[3]data(ソート不可）'!AA115</f>
        <v>27</v>
      </c>
      <c r="AA269" s="129">
        <f>SUM(AB269:AC269)</f>
        <v>64</v>
      </c>
      <c r="AB269" s="128">
        <f>'[3]data(ソート不可）'!AB115</f>
        <v>37</v>
      </c>
      <c r="AC269" s="127">
        <f>'[3]data(ソート不可）'!AC115</f>
        <v>27</v>
      </c>
      <c r="AD269" s="336">
        <f>SUM(AE269:AF269)</f>
        <v>66</v>
      </c>
      <c r="AE269" s="128">
        <f>'[3]data(ソート不可）'!AD115</f>
        <v>34</v>
      </c>
      <c r="AF269" s="127">
        <f>'[3]data(ソート不可）'!AE115</f>
        <v>32</v>
      </c>
    </row>
    <row r="270" spans="1:32" ht="21.4" customHeight="1" x14ac:dyDescent="0.2">
      <c r="A270" s="338"/>
      <c r="B270" s="138"/>
      <c r="C270" s="137"/>
      <c r="D270" s="133"/>
      <c r="E270" s="133"/>
      <c r="F270" s="133"/>
      <c r="G270" s="133"/>
      <c r="H270" s="133"/>
      <c r="I270" s="133"/>
      <c r="J270" s="133"/>
      <c r="K270" s="132"/>
      <c r="L270" s="134">
        <f>SUM(O270,R270,U270,X270,AA270,AD270)</f>
        <v>32</v>
      </c>
      <c r="M270" s="133"/>
      <c r="N270" s="136"/>
      <c r="O270" s="135">
        <f>'[3]data(ソート不可）'!AG118</f>
        <v>6</v>
      </c>
      <c r="P270" s="133"/>
      <c r="Q270" s="132"/>
      <c r="R270" s="134">
        <f>'[3]data(ソート不可）'!AH118</f>
        <v>9</v>
      </c>
      <c r="S270" s="133"/>
      <c r="T270" s="136"/>
      <c r="U270" s="135">
        <f>'[3]data(ソート不可）'!AI118</f>
        <v>6</v>
      </c>
      <c r="V270" s="133"/>
      <c r="W270" s="132"/>
      <c r="X270" s="134">
        <f>'[3]data(ソート不可）'!AJ118</f>
        <v>4</v>
      </c>
      <c r="Y270" s="133"/>
      <c r="Z270" s="136"/>
      <c r="AA270" s="135">
        <f>'[3]data(ソート不可）'!AK118</f>
        <v>6</v>
      </c>
      <c r="AB270" s="133"/>
      <c r="AC270" s="132"/>
      <c r="AD270" s="134">
        <f>'[3]data(ソート不可）'!AL118</f>
        <v>1</v>
      </c>
      <c r="AE270" s="133"/>
      <c r="AF270" s="132"/>
    </row>
    <row r="271" spans="1:32" ht="21.4" customHeight="1" x14ac:dyDescent="0.2">
      <c r="A271" s="421">
        <v>129</v>
      </c>
      <c r="B271" s="420" t="s">
        <v>224</v>
      </c>
      <c r="C271" s="131">
        <f>SUM(D271:K271)</f>
        <v>21</v>
      </c>
      <c r="D271" s="128">
        <f>'[3]data(ソート不可）'!H118</f>
        <v>3</v>
      </c>
      <c r="E271" s="128">
        <f>'[3]data(ソート不可）'!I118</f>
        <v>3</v>
      </c>
      <c r="F271" s="128">
        <f>'[3]data(ソート不可）'!J118</f>
        <v>3</v>
      </c>
      <c r="G271" s="128">
        <f>'[3]data(ソート不可）'!K118</f>
        <v>3</v>
      </c>
      <c r="H271" s="128">
        <f>'[3]data(ソート不可）'!L118</f>
        <v>2</v>
      </c>
      <c r="I271" s="128">
        <f>'[3]data(ソート不可）'!M118</f>
        <v>2</v>
      </c>
      <c r="J271" s="128">
        <f>'[3]data(ソート不可）'!N118</f>
        <v>0</v>
      </c>
      <c r="K271" s="127">
        <f>'[3]data(ソート不可）'!O118</f>
        <v>5</v>
      </c>
      <c r="L271" s="336">
        <f>SUM(M271:N271)</f>
        <v>511</v>
      </c>
      <c r="M271" s="128">
        <f>SUM(P271,S271,V271,Y271,AB271,AE271)</f>
        <v>257</v>
      </c>
      <c r="N271" s="130">
        <f>SUM(Q271,T271,W271,Z271,AC271,AF271)</f>
        <v>254</v>
      </c>
      <c r="O271" s="129">
        <f>SUM(P271:Q271)</f>
        <v>99</v>
      </c>
      <c r="P271" s="128">
        <f>'[3]data(ソート不可）'!T118</f>
        <v>51</v>
      </c>
      <c r="Q271" s="127">
        <f>'[3]data(ソート不可）'!U118</f>
        <v>48</v>
      </c>
      <c r="R271" s="336">
        <f>SUM(S271:T271)</f>
        <v>104</v>
      </c>
      <c r="S271" s="128">
        <f>'[3]data(ソート不可）'!V118</f>
        <v>63</v>
      </c>
      <c r="T271" s="130">
        <f>'[3]data(ソート不可）'!W118</f>
        <v>41</v>
      </c>
      <c r="U271" s="129">
        <f>SUM(V271:W271)</f>
        <v>80</v>
      </c>
      <c r="V271" s="128">
        <f>'[3]data(ソート不可）'!X118</f>
        <v>34</v>
      </c>
      <c r="W271" s="127">
        <f>'[3]data(ソート不可）'!Y118</f>
        <v>46</v>
      </c>
      <c r="X271" s="336">
        <f>SUM(Y271:Z271)</f>
        <v>88</v>
      </c>
      <c r="Y271" s="128">
        <f>'[3]data(ソート不可）'!Z118</f>
        <v>42</v>
      </c>
      <c r="Z271" s="130">
        <f>'[3]data(ソート不可）'!AA118</f>
        <v>46</v>
      </c>
      <c r="AA271" s="129">
        <f>SUM(AB271:AC271)</f>
        <v>76</v>
      </c>
      <c r="AB271" s="128">
        <f>'[3]data(ソート不可）'!AB118</f>
        <v>39</v>
      </c>
      <c r="AC271" s="127">
        <f>'[3]data(ソート不可）'!AC118</f>
        <v>37</v>
      </c>
      <c r="AD271" s="336">
        <f>SUM(AE271:AF271)</f>
        <v>64</v>
      </c>
      <c r="AE271" s="128">
        <f>'[3]data(ソート不可）'!AD118</f>
        <v>28</v>
      </c>
      <c r="AF271" s="127">
        <f>'[3]data(ソート不可）'!AE118</f>
        <v>36</v>
      </c>
    </row>
    <row r="272" spans="1:32" ht="21.4" customHeight="1" x14ac:dyDescent="0.2">
      <c r="A272" s="338"/>
      <c r="B272" s="138"/>
      <c r="C272" s="137"/>
      <c r="D272" s="133"/>
      <c r="E272" s="133"/>
      <c r="F272" s="133"/>
      <c r="G272" s="133"/>
      <c r="H272" s="133"/>
      <c r="I272" s="133"/>
      <c r="J272" s="133"/>
      <c r="K272" s="132"/>
      <c r="L272" s="134">
        <f>SUM(O272,R272,U272,X272,AA272,AD272)</f>
        <v>15</v>
      </c>
      <c r="M272" s="133"/>
      <c r="N272" s="136"/>
      <c r="O272" s="135">
        <f>'[3]data(ソート不可）'!AG119</f>
        <v>3</v>
      </c>
      <c r="P272" s="133"/>
      <c r="Q272" s="132"/>
      <c r="R272" s="134">
        <f>'[3]data(ソート不可）'!AH119</f>
        <v>1</v>
      </c>
      <c r="S272" s="133"/>
      <c r="T272" s="136"/>
      <c r="U272" s="135">
        <f>'[3]data(ソート不可）'!AI119</f>
        <v>4</v>
      </c>
      <c r="V272" s="133"/>
      <c r="W272" s="132"/>
      <c r="X272" s="134">
        <f>'[3]data(ソート不可）'!AJ119</f>
        <v>4</v>
      </c>
      <c r="Y272" s="133"/>
      <c r="Z272" s="136"/>
      <c r="AA272" s="135">
        <f>'[3]data(ソート不可）'!AK119</f>
        <v>0</v>
      </c>
      <c r="AB272" s="133"/>
      <c r="AC272" s="132"/>
      <c r="AD272" s="134">
        <f>'[3]data(ソート不可）'!AL119</f>
        <v>3</v>
      </c>
      <c r="AE272" s="133"/>
      <c r="AF272" s="132"/>
    </row>
    <row r="273" spans="1:32" ht="21.4" customHeight="1" x14ac:dyDescent="0.2">
      <c r="A273" s="421">
        <v>130</v>
      </c>
      <c r="B273" s="420" t="s">
        <v>225</v>
      </c>
      <c r="C273" s="131">
        <f>SUM(D273:K273)</f>
        <v>22</v>
      </c>
      <c r="D273" s="128">
        <f>'[3]data(ソート不可）'!H119</f>
        <v>3</v>
      </c>
      <c r="E273" s="128">
        <f>'[3]data(ソート不可）'!I119</f>
        <v>3</v>
      </c>
      <c r="F273" s="128">
        <f>'[3]data(ソート不可）'!J119</f>
        <v>3</v>
      </c>
      <c r="G273" s="128">
        <f>'[3]data(ソート不可）'!K119</f>
        <v>3</v>
      </c>
      <c r="H273" s="128">
        <f>'[3]data(ソート不可）'!L119</f>
        <v>3</v>
      </c>
      <c r="I273" s="128">
        <f>'[3]data(ソート不可）'!M119</f>
        <v>4</v>
      </c>
      <c r="J273" s="128">
        <f>'[3]data(ソート不可）'!N119</f>
        <v>0</v>
      </c>
      <c r="K273" s="127">
        <f>'[3]data(ソート不可）'!O119</f>
        <v>3</v>
      </c>
      <c r="L273" s="336">
        <f>SUM(M273:N273)</f>
        <v>581</v>
      </c>
      <c r="M273" s="128">
        <f>SUM(P273,S273,V273,Y273,AB273,AE273)</f>
        <v>290</v>
      </c>
      <c r="N273" s="130">
        <f>SUM(Q273,T273,W273,Z273,AC273,AF273)</f>
        <v>291</v>
      </c>
      <c r="O273" s="129">
        <f>SUM(P273:Q273)</f>
        <v>88</v>
      </c>
      <c r="P273" s="128">
        <f>'[3]data(ソート不可）'!T119</f>
        <v>44</v>
      </c>
      <c r="Q273" s="127">
        <f>'[3]data(ソート不可）'!U119</f>
        <v>44</v>
      </c>
      <c r="R273" s="336">
        <f>SUM(S273:T273)</f>
        <v>91</v>
      </c>
      <c r="S273" s="128">
        <f>'[3]data(ソート不可）'!V119</f>
        <v>45</v>
      </c>
      <c r="T273" s="130">
        <f>'[3]data(ソート不可）'!W119</f>
        <v>46</v>
      </c>
      <c r="U273" s="129">
        <f>SUM(V273:W273)</f>
        <v>96</v>
      </c>
      <c r="V273" s="128">
        <f>'[3]data(ソート不可）'!X119</f>
        <v>47</v>
      </c>
      <c r="W273" s="127">
        <f>'[3]data(ソート不可）'!Y119</f>
        <v>49</v>
      </c>
      <c r="X273" s="336">
        <f>SUM(Y273:Z273)</f>
        <v>96</v>
      </c>
      <c r="Y273" s="128">
        <f>'[3]data(ソート不可）'!Z119</f>
        <v>54</v>
      </c>
      <c r="Z273" s="130">
        <f>'[3]data(ソート不可）'!AA119</f>
        <v>42</v>
      </c>
      <c r="AA273" s="129">
        <f>SUM(AB273:AC273)</f>
        <v>95</v>
      </c>
      <c r="AB273" s="128">
        <f>'[3]data(ソート不可）'!AB119</f>
        <v>42</v>
      </c>
      <c r="AC273" s="127">
        <f>'[3]data(ソート不可）'!AC119</f>
        <v>53</v>
      </c>
      <c r="AD273" s="336">
        <f>SUM(AE273:AF273)</f>
        <v>115</v>
      </c>
      <c r="AE273" s="128">
        <f>'[3]data(ソート不可）'!AD119</f>
        <v>58</v>
      </c>
      <c r="AF273" s="127">
        <f>'[3]data(ソート不可）'!AE119</f>
        <v>57</v>
      </c>
    </row>
    <row r="274" spans="1:32" ht="21.4" customHeight="1" x14ac:dyDescent="0.2">
      <c r="A274" s="338"/>
      <c r="B274" s="138"/>
      <c r="C274" s="137"/>
      <c r="D274" s="133"/>
      <c r="E274" s="133"/>
      <c r="F274" s="133"/>
      <c r="G274" s="133"/>
      <c r="H274" s="133"/>
      <c r="I274" s="133"/>
      <c r="J274" s="133"/>
      <c r="K274" s="132"/>
      <c r="L274" s="134">
        <f>SUM(O274,R274,U274,X274,AA274,AD274)</f>
        <v>9</v>
      </c>
      <c r="M274" s="133"/>
      <c r="N274" s="136"/>
      <c r="O274" s="135">
        <f>'[3]data(ソート不可）'!AG120</f>
        <v>1</v>
      </c>
      <c r="P274" s="133"/>
      <c r="Q274" s="132"/>
      <c r="R274" s="134">
        <f>'[3]data(ソート不可）'!AH120</f>
        <v>1</v>
      </c>
      <c r="S274" s="133"/>
      <c r="T274" s="136"/>
      <c r="U274" s="135">
        <f>'[3]data(ソート不可）'!AI120</f>
        <v>2</v>
      </c>
      <c r="V274" s="133"/>
      <c r="W274" s="132"/>
      <c r="X274" s="134">
        <f>'[3]data(ソート不可）'!AJ120</f>
        <v>2</v>
      </c>
      <c r="Y274" s="133"/>
      <c r="Z274" s="136"/>
      <c r="AA274" s="135">
        <f>'[3]data(ソート不可）'!AK120</f>
        <v>1</v>
      </c>
      <c r="AB274" s="133"/>
      <c r="AC274" s="132"/>
      <c r="AD274" s="134">
        <f>'[3]data(ソート不可）'!AL120</f>
        <v>2</v>
      </c>
      <c r="AE274" s="133"/>
      <c r="AF274" s="132"/>
    </row>
    <row r="275" spans="1:32" ht="21.4" customHeight="1" x14ac:dyDescent="0.2">
      <c r="A275" s="421">
        <v>131</v>
      </c>
      <c r="B275" s="420" t="s">
        <v>226</v>
      </c>
      <c r="C275" s="131">
        <f>SUM(D275:K275)</f>
        <v>9</v>
      </c>
      <c r="D275" s="128">
        <f>'[3]data(ソート不可）'!H120</f>
        <v>1</v>
      </c>
      <c r="E275" s="128">
        <f>'[3]data(ソート不可）'!I120</f>
        <v>2</v>
      </c>
      <c r="F275" s="128">
        <f>'[3]data(ソート不可）'!J120</f>
        <v>1</v>
      </c>
      <c r="G275" s="128">
        <f>'[3]data(ソート不可）'!K120</f>
        <v>1</v>
      </c>
      <c r="H275" s="128">
        <f>'[3]data(ソート不可）'!L120</f>
        <v>1</v>
      </c>
      <c r="I275" s="128">
        <f>'[3]data(ソート不可）'!M120</f>
        <v>1</v>
      </c>
      <c r="J275" s="128">
        <f>'[3]data(ソート不可）'!N120</f>
        <v>0</v>
      </c>
      <c r="K275" s="127">
        <f>'[3]data(ソート不可）'!O120</f>
        <v>2</v>
      </c>
      <c r="L275" s="336">
        <f>SUM(M275:N275)</f>
        <v>175</v>
      </c>
      <c r="M275" s="128">
        <f>SUM(P275,S275,V275,Y275,AB275,AE275)</f>
        <v>92</v>
      </c>
      <c r="N275" s="130">
        <f>SUM(Q275,T275,W275,Z275,AC275,AF275)</f>
        <v>83</v>
      </c>
      <c r="O275" s="129">
        <f>SUM(P275:Q275)</f>
        <v>33</v>
      </c>
      <c r="P275" s="128">
        <f>'[3]data(ソート不可）'!T120</f>
        <v>15</v>
      </c>
      <c r="Q275" s="127">
        <f>'[3]data(ソート不可）'!U120</f>
        <v>18</v>
      </c>
      <c r="R275" s="336">
        <f>SUM(S275:T275)</f>
        <v>37</v>
      </c>
      <c r="S275" s="128">
        <f>'[3]data(ソート不可）'!V120</f>
        <v>21</v>
      </c>
      <c r="T275" s="130">
        <f>'[3]data(ソート不可）'!W120</f>
        <v>16</v>
      </c>
      <c r="U275" s="129">
        <f>SUM(V275:W275)</f>
        <v>25</v>
      </c>
      <c r="V275" s="128">
        <f>'[3]data(ソート不可）'!X120</f>
        <v>12</v>
      </c>
      <c r="W275" s="127">
        <f>'[3]data(ソート不可）'!Y120</f>
        <v>13</v>
      </c>
      <c r="X275" s="336">
        <f>SUM(Y275:Z275)</f>
        <v>22</v>
      </c>
      <c r="Y275" s="128">
        <f>'[3]data(ソート不可）'!Z120</f>
        <v>8</v>
      </c>
      <c r="Z275" s="130">
        <f>'[3]data(ソート不可）'!AA120</f>
        <v>14</v>
      </c>
      <c r="AA275" s="129">
        <f>SUM(AB275:AC275)</f>
        <v>30</v>
      </c>
      <c r="AB275" s="128">
        <f>'[3]data(ソート不可）'!AB120</f>
        <v>20</v>
      </c>
      <c r="AC275" s="127">
        <f>'[3]data(ソート不可）'!AC120</f>
        <v>10</v>
      </c>
      <c r="AD275" s="336">
        <f>SUM(AE275:AF275)</f>
        <v>28</v>
      </c>
      <c r="AE275" s="128">
        <f>'[3]data(ソート不可）'!AD120</f>
        <v>16</v>
      </c>
      <c r="AF275" s="127">
        <f>'[3]data(ソート不可）'!AE120</f>
        <v>12</v>
      </c>
    </row>
    <row r="276" spans="1:32" ht="18.75" customHeight="1" x14ac:dyDescent="0.15">
      <c r="A276" s="991" t="s">
        <v>125</v>
      </c>
      <c r="B276" s="991"/>
      <c r="C276" s="991"/>
      <c r="D276" s="991"/>
      <c r="E276" s="991"/>
      <c r="F276" s="991"/>
      <c r="G276" s="991"/>
      <c r="H276" s="991"/>
      <c r="I276" s="991"/>
      <c r="J276" s="991"/>
      <c r="K276" s="991"/>
      <c r="L276" s="991"/>
      <c r="M276" s="991"/>
      <c r="N276" s="991"/>
    </row>
    <row r="277" spans="1:32" s="568" customFormat="1" ht="24" customHeight="1" x14ac:dyDescent="0.15">
      <c r="A277" s="565" t="s">
        <v>631</v>
      </c>
      <c r="C277" s="565"/>
      <c r="D277" s="565"/>
      <c r="E277" s="565"/>
      <c r="F277" s="565"/>
      <c r="G277" s="565"/>
      <c r="H277" s="565"/>
      <c r="I277" s="565"/>
      <c r="J277" s="565"/>
      <c r="K277" s="565"/>
      <c r="L277" s="565"/>
      <c r="M277" s="565"/>
      <c r="N277" s="566"/>
      <c r="O277" s="566"/>
      <c r="P277" s="566"/>
      <c r="Q277" s="566"/>
      <c r="R277" s="566"/>
      <c r="S277" s="566"/>
      <c r="T277" s="566"/>
      <c r="U277" s="566"/>
      <c r="V277" s="566"/>
      <c r="W277" s="566"/>
      <c r="X277" s="566"/>
      <c r="Y277" s="567"/>
      <c r="Z277" s="567"/>
      <c r="AA277" s="567"/>
      <c r="AB277" s="567"/>
      <c r="AC277" s="567"/>
      <c r="AD277" s="567"/>
      <c r="AE277" s="567"/>
      <c r="AF277" s="163" t="s">
        <v>831</v>
      </c>
    </row>
    <row r="278" spans="1:32" ht="17.25" customHeight="1" x14ac:dyDescent="0.15">
      <c r="A278" s="992" t="s">
        <v>78</v>
      </c>
      <c r="B278" s="993" t="s">
        <v>79</v>
      </c>
      <c r="C278" s="996" t="s">
        <v>80</v>
      </c>
      <c r="D278" s="997"/>
      <c r="E278" s="997"/>
      <c r="F278" s="997"/>
      <c r="G278" s="997"/>
      <c r="H278" s="997"/>
      <c r="I278" s="997"/>
      <c r="J278" s="997"/>
      <c r="K278" s="998"/>
      <c r="L278" s="999" t="s">
        <v>81</v>
      </c>
      <c r="M278" s="1000"/>
      <c r="N278" s="1000"/>
      <c r="O278" s="1000"/>
      <c r="P278" s="1000"/>
      <c r="Q278" s="1000"/>
      <c r="R278" s="1000"/>
      <c r="S278" s="1000"/>
      <c r="T278" s="1000"/>
      <c r="U278" s="1000"/>
      <c r="V278" s="1000"/>
      <c r="W278" s="1000"/>
      <c r="X278" s="1000"/>
      <c r="Y278" s="1000"/>
      <c r="Z278" s="1000"/>
      <c r="AA278" s="1000"/>
      <c r="AB278" s="1000"/>
      <c r="AC278" s="1000"/>
      <c r="AD278" s="1000"/>
      <c r="AE278" s="1000"/>
      <c r="AF278" s="1000"/>
    </row>
    <row r="279" spans="1:32" ht="17.25" customHeight="1" x14ac:dyDescent="0.15">
      <c r="A279" s="992"/>
      <c r="B279" s="994"/>
      <c r="C279" s="1001" t="s">
        <v>82</v>
      </c>
      <c r="D279" s="997" t="s">
        <v>83</v>
      </c>
      <c r="E279" s="997"/>
      <c r="F279" s="997"/>
      <c r="G279" s="997"/>
      <c r="H279" s="997"/>
      <c r="I279" s="997"/>
      <c r="J279" s="1003" t="s">
        <v>84</v>
      </c>
      <c r="K279" s="1004" t="s">
        <v>85</v>
      </c>
      <c r="L279" s="1005" t="s">
        <v>86</v>
      </c>
      <c r="M279" s="1003"/>
      <c r="N279" s="1006"/>
      <c r="O279" s="996" t="s">
        <v>87</v>
      </c>
      <c r="P279" s="997"/>
      <c r="Q279" s="998"/>
      <c r="R279" s="1007" t="s">
        <v>88</v>
      </c>
      <c r="S279" s="997"/>
      <c r="T279" s="1008"/>
      <c r="U279" s="996" t="s">
        <v>89</v>
      </c>
      <c r="V279" s="997"/>
      <c r="W279" s="998"/>
      <c r="X279" s="1007" t="s">
        <v>90</v>
      </c>
      <c r="Y279" s="997"/>
      <c r="Z279" s="1008"/>
      <c r="AA279" s="996" t="s">
        <v>91</v>
      </c>
      <c r="AB279" s="997"/>
      <c r="AC279" s="998"/>
      <c r="AD279" s="1007" t="s">
        <v>92</v>
      </c>
      <c r="AE279" s="997"/>
      <c r="AF279" s="998"/>
    </row>
    <row r="280" spans="1:32" ht="46.5" customHeight="1" x14ac:dyDescent="0.15">
      <c r="A280" s="992"/>
      <c r="B280" s="995"/>
      <c r="C280" s="1002"/>
      <c r="D280" s="148" t="s">
        <v>93</v>
      </c>
      <c r="E280" s="148" t="s">
        <v>94</v>
      </c>
      <c r="F280" s="148" t="s">
        <v>95</v>
      </c>
      <c r="G280" s="148" t="s">
        <v>96</v>
      </c>
      <c r="H280" s="148" t="s">
        <v>97</v>
      </c>
      <c r="I280" s="148" t="s">
        <v>98</v>
      </c>
      <c r="J280" s="1003"/>
      <c r="K280" s="1004"/>
      <c r="L280" s="449" t="s">
        <v>99</v>
      </c>
      <c r="M280" s="446" t="s">
        <v>100</v>
      </c>
      <c r="N280" s="447" t="s">
        <v>101</v>
      </c>
      <c r="O280" s="334" t="s">
        <v>99</v>
      </c>
      <c r="P280" s="446" t="s">
        <v>100</v>
      </c>
      <c r="Q280" s="448" t="s">
        <v>101</v>
      </c>
      <c r="R280" s="449" t="s">
        <v>99</v>
      </c>
      <c r="S280" s="446" t="s">
        <v>100</v>
      </c>
      <c r="T280" s="447" t="s">
        <v>101</v>
      </c>
      <c r="U280" s="334" t="s">
        <v>99</v>
      </c>
      <c r="V280" s="446" t="s">
        <v>100</v>
      </c>
      <c r="W280" s="448" t="s">
        <v>101</v>
      </c>
      <c r="X280" s="449" t="s">
        <v>99</v>
      </c>
      <c r="Y280" s="446" t="s">
        <v>100</v>
      </c>
      <c r="Z280" s="447" t="s">
        <v>101</v>
      </c>
      <c r="AA280" s="334" t="s">
        <v>99</v>
      </c>
      <c r="AB280" s="446" t="s">
        <v>100</v>
      </c>
      <c r="AC280" s="448" t="s">
        <v>101</v>
      </c>
      <c r="AD280" s="449" t="s">
        <v>99</v>
      </c>
      <c r="AE280" s="446" t="s">
        <v>100</v>
      </c>
      <c r="AF280" s="448" t="s">
        <v>101</v>
      </c>
    </row>
    <row r="281" spans="1:32" ht="21.4" customHeight="1" x14ac:dyDescent="0.2">
      <c r="A281" s="338"/>
      <c r="B281" s="138"/>
      <c r="C281" s="137"/>
      <c r="D281" s="133"/>
      <c r="E281" s="133"/>
      <c r="F281" s="133"/>
      <c r="G281" s="133"/>
      <c r="H281" s="133"/>
      <c r="I281" s="133"/>
      <c r="J281" s="133"/>
      <c r="K281" s="132"/>
      <c r="L281" s="134">
        <f>SUM(O281,R281,U281,X281,AA281,AD281)</f>
        <v>59</v>
      </c>
      <c r="M281" s="133"/>
      <c r="N281" s="136"/>
      <c r="O281" s="135">
        <f>'[3]data(ソート不可）'!AG121</f>
        <v>10</v>
      </c>
      <c r="P281" s="133"/>
      <c r="Q281" s="132"/>
      <c r="R281" s="134">
        <f>'[3]data(ソート不可）'!AH121</f>
        <v>7</v>
      </c>
      <c r="S281" s="133"/>
      <c r="T281" s="136"/>
      <c r="U281" s="135">
        <f>'[3]data(ソート不可）'!AI121</f>
        <v>8</v>
      </c>
      <c r="V281" s="133"/>
      <c r="W281" s="132"/>
      <c r="X281" s="134">
        <f>'[3]data(ソート不可）'!AJ121</f>
        <v>14</v>
      </c>
      <c r="Y281" s="133"/>
      <c r="Z281" s="136"/>
      <c r="AA281" s="135">
        <f>'[3]data(ソート不可）'!AK121</f>
        <v>12</v>
      </c>
      <c r="AB281" s="133"/>
      <c r="AC281" s="132"/>
      <c r="AD281" s="134">
        <f>'[3]data(ソート不可）'!AL121</f>
        <v>8</v>
      </c>
      <c r="AE281" s="133"/>
      <c r="AF281" s="132"/>
    </row>
    <row r="282" spans="1:32" ht="21.4" customHeight="1" x14ac:dyDescent="0.2">
      <c r="A282" s="421">
        <v>132</v>
      </c>
      <c r="B282" s="420" t="s">
        <v>227</v>
      </c>
      <c r="C282" s="131">
        <f t="shared" ref="C282:C312" si="0">SUM(D282:K282)</f>
        <v>39</v>
      </c>
      <c r="D282" s="128">
        <f>'[3]data(ソート不可）'!H121</f>
        <v>5</v>
      </c>
      <c r="E282" s="128">
        <f>'[3]data(ソート不可）'!I121</f>
        <v>5</v>
      </c>
      <c r="F282" s="128">
        <f>'[3]data(ソート不可）'!J121</f>
        <v>5</v>
      </c>
      <c r="G282" s="128">
        <f>'[3]data(ソート不可）'!K121</f>
        <v>5</v>
      </c>
      <c r="H282" s="128">
        <f>'[3]data(ソート不可）'!L121</f>
        <v>4</v>
      </c>
      <c r="I282" s="128">
        <f>'[3]data(ソート不可）'!M121</f>
        <v>5</v>
      </c>
      <c r="J282" s="128">
        <f>'[3]data(ソート不可）'!N121</f>
        <v>0</v>
      </c>
      <c r="K282" s="127">
        <f>'[3]data(ソート不可）'!O121</f>
        <v>10</v>
      </c>
      <c r="L282" s="336">
        <f t="shared" ref="L282:L312" si="1">SUM(M282:N282)</f>
        <v>945</v>
      </c>
      <c r="M282" s="128">
        <f t="shared" ref="M282:N312" si="2">SUM(P282,S282,V282,Y282,AB282,AE282)</f>
        <v>504</v>
      </c>
      <c r="N282" s="130">
        <f t="shared" si="2"/>
        <v>441</v>
      </c>
      <c r="O282" s="129">
        <f t="shared" ref="O282:O312" si="3">SUM(P282:Q282)</f>
        <v>155</v>
      </c>
      <c r="P282" s="128">
        <f>'[3]data(ソート不可）'!T121</f>
        <v>75</v>
      </c>
      <c r="Q282" s="127">
        <f>'[3]data(ソート不可）'!U121</f>
        <v>80</v>
      </c>
      <c r="R282" s="336">
        <f t="shared" ref="R282:R312" si="4">SUM(S282:T282)</f>
        <v>164</v>
      </c>
      <c r="S282" s="128">
        <f>'[3]data(ソート不可）'!V121</f>
        <v>89</v>
      </c>
      <c r="T282" s="130">
        <f>'[3]data(ソート不可）'!W121</f>
        <v>75</v>
      </c>
      <c r="U282" s="129">
        <f t="shared" ref="U282:U312" si="5">SUM(V282:W282)</f>
        <v>158</v>
      </c>
      <c r="V282" s="128">
        <f>'[3]data(ソート不可）'!X121</f>
        <v>91</v>
      </c>
      <c r="W282" s="127">
        <f>'[3]data(ソート不可）'!Y121</f>
        <v>67</v>
      </c>
      <c r="X282" s="336">
        <f t="shared" ref="X282:X312" si="6">SUM(Y282:Z282)</f>
        <v>164</v>
      </c>
      <c r="Y282" s="128">
        <f>'[3]data(ソート不可）'!Z121</f>
        <v>93</v>
      </c>
      <c r="Z282" s="130">
        <f>'[3]data(ソート不可）'!AA121</f>
        <v>71</v>
      </c>
      <c r="AA282" s="129">
        <f t="shared" ref="AA282:AA312" si="7">SUM(AB282:AC282)</f>
        <v>145</v>
      </c>
      <c r="AB282" s="128">
        <f>'[3]data(ソート不可）'!AB121</f>
        <v>67</v>
      </c>
      <c r="AC282" s="127">
        <f>'[3]data(ソート不可）'!AC121</f>
        <v>78</v>
      </c>
      <c r="AD282" s="336">
        <f t="shared" ref="AD282:AD312" si="8">SUM(AE282:AF282)</f>
        <v>159</v>
      </c>
      <c r="AE282" s="128">
        <f>'[3]data(ソート不可）'!AD121</f>
        <v>89</v>
      </c>
      <c r="AF282" s="127">
        <f>'[3]data(ソート不可）'!AE121</f>
        <v>70</v>
      </c>
    </row>
    <row r="283" spans="1:32" ht="21.4" customHeight="1" x14ac:dyDescent="0.2">
      <c r="A283" s="338"/>
      <c r="B283" s="138"/>
      <c r="C283" s="137"/>
      <c r="D283" s="133"/>
      <c r="E283" s="133"/>
      <c r="F283" s="133"/>
      <c r="G283" s="133"/>
      <c r="H283" s="133"/>
      <c r="I283" s="133"/>
      <c r="J283" s="133"/>
      <c r="K283" s="132"/>
      <c r="L283" s="134">
        <f>SUM(O283,R283,U283,X283,AA283,AD283)</f>
        <v>25</v>
      </c>
      <c r="M283" s="133"/>
      <c r="N283" s="136"/>
      <c r="O283" s="135">
        <f>'[3]data(ソート不可）'!AG122</f>
        <v>4</v>
      </c>
      <c r="P283" s="133"/>
      <c r="Q283" s="132"/>
      <c r="R283" s="134">
        <f>'[3]data(ソート不可）'!AH122</f>
        <v>4</v>
      </c>
      <c r="S283" s="133"/>
      <c r="T283" s="136"/>
      <c r="U283" s="135">
        <f>'[3]data(ソート不可）'!AI122</f>
        <v>7</v>
      </c>
      <c r="V283" s="133"/>
      <c r="W283" s="132"/>
      <c r="X283" s="134">
        <f>'[3]data(ソート不可）'!AJ122</f>
        <v>3</v>
      </c>
      <c r="Y283" s="133"/>
      <c r="Z283" s="136"/>
      <c r="AA283" s="135">
        <f>'[3]data(ソート不可）'!AK122</f>
        <v>4</v>
      </c>
      <c r="AB283" s="133"/>
      <c r="AC283" s="132"/>
      <c r="AD283" s="134">
        <f>'[3]data(ソート不可）'!AL122</f>
        <v>3</v>
      </c>
      <c r="AE283" s="133"/>
      <c r="AF283" s="132"/>
    </row>
    <row r="284" spans="1:32" ht="21.4" customHeight="1" x14ac:dyDescent="0.2">
      <c r="A284" s="147">
        <v>133</v>
      </c>
      <c r="B284" s="146" t="s">
        <v>228</v>
      </c>
      <c r="C284" s="145">
        <f t="shared" si="0"/>
        <v>20</v>
      </c>
      <c r="D284" s="141">
        <f>'[3]data(ソート不可）'!H122</f>
        <v>3</v>
      </c>
      <c r="E284" s="141">
        <f>'[3]data(ソート不可）'!I122</f>
        <v>2</v>
      </c>
      <c r="F284" s="141">
        <f>'[3]data(ソート不可）'!J122</f>
        <v>2</v>
      </c>
      <c r="G284" s="141">
        <f>'[3]data(ソート不可）'!K122</f>
        <v>3</v>
      </c>
      <c r="H284" s="141">
        <f>'[3]data(ソート不可）'!L122</f>
        <v>3</v>
      </c>
      <c r="I284" s="141">
        <f>'[3]data(ソート不可）'!M122</f>
        <v>2</v>
      </c>
      <c r="J284" s="141">
        <f>'[3]data(ソート不可）'!N122</f>
        <v>0</v>
      </c>
      <c r="K284" s="140">
        <f>'[3]data(ソート不可）'!O122</f>
        <v>5</v>
      </c>
      <c r="L284" s="142">
        <f t="shared" si="1"/>
        <v>447</v>
      </c>
      <c r="M284" s="141">
        <f t="shared" si="2"/>
        <v>241</v>
      </c>
      <c r="N284" s="144">
        <f t="shared" si="2"/>
        <v>206</v>
      </c>
      <c r="O284" s="143">
        <f t="shared" si="3"/>
        <v>82</v>
      </c>
      <c r="P284" s="141">
        <f>'[3]data(ソート不可）'!T122</f>
        <v>45</v>
      </c>
      <c r="Q284" s="140">
        <f>'[3]data(ソート不可）'!U122</f>
        <v>37</v>
      </c>
      <c r="R284" s="142">
        <f t="shared" si="4"/>
        <v>67</v>
      </c>
      <c r="S284" s="141">
        <f>'[3]data(ソート不可）'!V122</f>
        <v>35</v>
      </c>
      <c r="T284" s="144">
        <f>'[3]data(ソート不可）'!W122</f>
        <v>32</v>
      </c>
      <c r="U284" s="143">
        <f t="shared" si="5"/>
        <v>77</v>
      </c>
      <c r="V284" s="141">
        <f>'[3]data(ソート不可）'!X122</f>
        <v>47</v>
      </c>
      <c r="W284" s="140">
        <f>'[3]data(ソート不可）'!Y122</f>
        <v>30</v>
      </c>
      <c r="X284" s="142">
        <f t="shared" si="6"/>
        <v>77</v>
      </c>
      <c r="Y284" s="141">
        <f>'[3]data(ソート不可）'!Z122</f>
        <v>39</v>
      </c>
      <c r="Z284" s="144">
        <f>'[3]data(ソート不可）'!AA122</f>
        <v>38</v>
      </c>
      <c r="AA284" s="143">
        <f t="shared" si="7"/>
        <v>81</v>
      </c>
      <c r="AB284" s="141">
        <f>'[3]data(ソート不可）'!AB122</f>
        <v>44</v>
      </c>
      <c r="AC284" s="140">
        <f>'[3]data(ソート不可）'!AC122</f>
        <v>37</v>
      </c>
      <c r="AD284" s="142">
        <f t="shared" si="8"/>
        <v>63</v>
      </c>
      <c r="AE284" s="141">
        <f>'[3]data(ソート不可）'!AD122</f>
        <v>31</v>
      </c>
      <c r="AF284" s="140">
        <f>'[3]data(ソート不可）'!AE122</f>
        <v>32</v>
      </c>
    </row>
    <row r="285" spans="1:32" ht="21.4" customHeight="1" x14ac:dyDescent="0.2">
      <c r="A285" s="338"/>
      <c r="B285" s="138"/>
      <c r="C285" s="137"/>
      <c r="D285" s="133"/>
      <c r="E285" s="133"/>
      <c r="F285" s="133"/>
      <c r="G285" s="133"/>
      <c r="H285" s="133"/>
      <c r="I285" s="133"/>
      <c r="J285" s="133"/>
      <c r="K285" s="132"/>
      <c r="L285" s="134">
        <f>SUM(O285,R285,U285,X285,AA285,AD285)</f>
        <v>31</v>
      </c>
      <c r="M285" s="133"/>
      <c r="N285" s="136"/>
      <c r="O285" s="135">
        <f>'[3]data(ソート不可）'!AG123</f>
        <v>6</v>
      </c>
      <c r="P285" s="133"/>
      <c r="Q285" s="132"/>
      <c r="R285" s="134">
        <f>'[3]data(ソート不可）'!AH123</f>
        <v>4</v>
      </c>
      <c r="S285" s="133"/>
      <c r="T285" s="136"/>
      <c r="U285" s="135">
        <f>'[3]data(ソート不可）'!AI123</f>
        <v>5</v>
      </c>
      <c r="V285" s="133"/>
      <c r="W285" s="132"/>
      <c r="X285" s="134">
        <f>'[3]data(ソート不可）'!AJ123</f>
        <v>2</v>
      </c>
      <c r="Y285" s="133"/>
      <c r="Z285" s="136"/>
      <c r="AA285" s="135">
        <f>'[3]data(ソート不可）'!AK123</f>
        <v>6</v>
      </c>
      <c r="AB285" s="133"/>
      <c r="AC285" s="132"/>
      <c r="AD285" s="134">
        <f>'[3]data(ソート不可）'!AL123</f>
        <v>8</v>
      </c>
      <c r="AE285" s="133"/>
      <c r="AF285" s="132"/>
    </row>
    <row r="286" spans="1:32" ht="21.4" customHeight="1" x14ac:dyDescent="0.2">
      <c r="A286" s="421">
        <v>134</v>
      </c>
      <c r="B286" s="420" t="s">
        <v>229</v>
      </c>
      <c r="C286" s="131">
        <f t="shared" si="0"/>
        <v>28</v>
      </c>
      <c r="D286" s="128">
        <f>'[3]data(ソート不可）'!H123</f>
        <v>3</v>
      </c>
      <c r="E286" s="128">
        <f>'[3]data(ソート不可）'!I123</f>
        <v>4</v>
      </c>
      <c r="F286" s="128">
        <f>'[3]data(ソート不可）'!J123</f>
        <v>4</v>
      </c>
      <c r="G286" s="128">
        <f>'[3]data(ソート不可）'!K123</f>
        <v>4</v>
      </c>
      <c r="H286" s="128">
        <f>'[3]data(ソート不可）'!L123</f>
        <v>4</v>
      </c>
      <c r="I286" s="128">
        <f>'[3]data(ソート不可）'!M123</f>
        <v>4</v>
      </c>
      <c r="J286" s="128">
        <f>'[3]data(ソート不可）'!N123</f>
        <v>0</v>
      </c>
      <c r="K286" s="127">
        <f>'[3]data(ソート不可）'!O123</f>
        <v>5</v>
      </c>
      <c r="L286" s="336">
        <f t="shared" si="1"/>
        <v>724</v>
      </c>
      <c r="M286" s="128">
        <f t="shared" si="2"/>
        <v>373</v>
      </c>
      <c r="N286" s="130">
        <f t="shared" si="2"/>
        <v>351</v>
      </c>
      <c r="O286" s="129">
        <f t="shared" si="3"/>
        <v>103</v>
      </c>
      <c r="P286" s="128">
        <f>'[3]data(ソート不可）'!T123</f>
        <v>48</v>
      </c>
      <c r="Q286" s="127">
        <f>'[3]data(ソート不可）'!U123</f>
        <v>55</v>
      </c>
      <c r="R286" s="336">
        <f t="shared" si="4"/>
        <v>116</v>
      </c>
      <c r="S286" s="128">
        <f>'[3]data(ソート不可）'!V123</f>
        <v>63</v>
      </c>
      <c r="T286" s="130">
        <f>'[3]data(ソート不可）'!W123</f>
        <v>53</v>
      </c>
      <c r="U286" s="129">
        <f t="shared" si="5"/>
        <v>129</v>
      </c>
      <c r="V286" s="128">
        <f>'[3]data(ソート不可）'!X123</f>
        <v>64</v>
      </c>
      <c r="W286" s="127">
        <f>'[3]data(ソート不可）'!Y123</f>
        <v>65</v>
      </c>
      <c r="X286" s="336">
        <f t="shared" si="6"/>
        <v>124</v>
      </c>
      <c r="Y286" s="128">
        <f>'[3]data(ソート不可）'!Z123</f>
        <v>57</v>
      </c>
      <c r="Z286" s="130">
        <f>'[3]data(ソート不可）'!AA123</f>
        <v>67</v>
      </c>
      <c r="AA286" s="129">
        <f t="shared" si="7"/>
        <v>114</v>
      </c>
      <c r="AB286" s="128">
        <f>'[3]data(ソート不可）'!AB123</f>
        <v>65</v>
      </c>
      <c r="AC286" s="127">
        <f>'[3]data(ソート不可）'!AC123</f>
        <v>49</v>
      </c>
      <c r="AD286" s="336">
        <f t="shared" si="8"/>
        <v>138</v>
      </c>
      <c r="AE286" s="128">
        <f>'[3]data(ソート不可）'!AD123</f>
        <v>76</v>
      </c>
      <c r="AF286" s="127">
        <f>'[3]data(ソート不可）'!AE123</f>
        <v>62</v>
      </c>
    </row>
    <row r="287" spans="1:32" ht="21.4" customHeight="1" x14ac:dyDescent="0.2">
      <c r="A287" s="338"/>
      <c r="B287" s="138"/>
      <c r="C287" s="137"/>
      <c r="D287" s="133"/>
      <c r="E287" s="133"/>
      <c r="F287" s="133"/>
      <c r="G287" s="133"/>
      <c r="H287" s="133"/>
      <c r="I287" s="133"/>
      <c r="J287" s="133"/>
      <c r="K287" s="132"/>
      <c r="L287" s="134">
        <f>SUM(O287,R287,U287,X287,AA287,AD287)</f>
        <v>33</v>
      </c>
      <c r="M287" s="133"/>
      <c r="N287" s="136"/>
      <c r="O287" s="135">
        <f>'[3]data(ソート不可）'!AG124</f>
        <v>6</v>
      </c>
      <c r="P287" s="133"/>
      <c r="Q287" s="132"/>
      <c r="R287" s="134">
        <f>'[3]data(ソート不可）'!AH124</f>
        <v>5</v>
      </c>
      <c r="S287" s="133"/>
      <c r="T287" s="139"/>
      <c r="U287" s="135">
        <f>'[3]data(ソート不可）'!AI124</f>
        <v>7</v>
      </c>
      <c r="V287" s="133"/>
      <c r="W287" s="132"/>
      <c r="X287" s="134">
        <f>'[3]data(ソート不可）'!AJ124</f>
        <v>4</v>
      </c>
      <c r="Y287" s="133"/>
      <c r="Z287" s="136"/>
      <c r="AA287" s="135">
        <f>'[3]data(ソート不可）'!AK124</f>
        <v>6</v>
      </c>
      <c r="AB287" s="133"/>
      <c r="AC287" s="132"/>
      <c r="AD287" s="134">
        <f>'[3]data(ソート不可）'!AL124</f>
        <v>5</v>
      </c>
      <c r="AE287" s="133"/>
      <c r="AF287" s="132"/>
    </row>
    <row r="288" spans="1:32" ht="21.4" customHeight="1" x14ac:dyDescent="0.2">
      <c r="A288" s="421">
        <v>135</v>
      </c>
      <c r="B288" s="420" t="s">
        <v>230</v>
      </c>
      <c r="C288" s="131">
        <f t="shared" si="0"/>
        <v>27</v>
      </c>
      <c r="D288" s="128">
        <f>'[3]data(ソート不可）'!H124</f>
        <v>3</v>
      </c>
      <c r="E288" s="128">
        <f>'[3]data(ソート不可）'!I124</f>
        <v>3</v>
      </c>
      <c r="F288" s="128">
        <f>'[3]data(ソート不可）'!J124</f>
        <v>4</v>
      </c>
      <c r="G288" s="128">
        <f>'[3]data(ソート不可）'!K124</f>
        <v>4</v>
      </c>
      <c r="H288" s="128">
        <f>'[3]data(ソート不可）'!L124</f>
        <v>4</v>
      </c>
      <c r="I288" s="128">
        <f>'[3]data(ソート不可）'!M124</f>
        <v>3</v>
      </c>
      <c r="J288" s="128">
        <f>'[3]data(ソート不可）'!N124</f>
        <v>0</v>
      </c>
      <c r="K288" s="127">
        <f>'[3]data(ソート不可）'!O124</f>
        <v>6</v>
      </c>
      <c r="L288" s="336">
        <f t="shared" si="1"/>
        <v>666</v>
      </c>
      <c r="M288" s="128">
        <f t="shared" si="2"/>
        <v>343</v>
      </c>
      <c r="N288" s="130">
        <f t="shared" si="2"/>
        <v>323</v>
      </c>
      <c r="O288" s="129">
        <f t="shared" si="3"/>
        <v>105</v>
      </c>
      <c r="P288" s="128">
        <f>'[3]data(ソート不可）'!T124</f>
        <v>56</v>
      </c>
      <c r="Q288" s="127">
        <f>'[3]data(ソート不可）'!U124</f>
        <v>49</v>
      </c>
      <c r="R288" s="336">
        <f t="shared" si="4"/>
        <v>101</v>
      </c>
      <c r="S288" s="128">
        <f>'[3]data(ソート不可）'!V124</f>
        <v>50</v>
      </c>
      <c r="T288" s="130">
        <f>'[3]data(ソート不可）'!W124</f>
        <v>51</v>
      </c>
      <c r="U288" s="129">
        <f t="shared" si="5"/>
        <v>118</v>
      </c>
      <c r="V288" s="128">
        <f>'[3]data(ソート不可）'!X124</f>
        <v>55</v>
      </c>
      <c r="W288" s="127">
        <f>'[3]data(ソート不可）'!Y124</f>
        <v>63</v>
      </c>
      <c r="X288" s="336">
        <f t="shared" si="6"/>
        <v>118</v>
      </c>
      <c r="Y288" s="128">
        <f>'[3]data(ソート不可）'!Z124</f>
        <v>56</v>
      </c>
      <c r="Z288" s="130">
        <f>'[3]data(ソート不可）'!AA124</f>
        <v>62</v>
      </c>
      <c r="AA288" s="129">
        <f t="shared" si="7"/>
        <v>134</v>
      </c>
      <c r="AB288" s="128">
        <f>'[3]data(ソート不可）'!AB124</f>
        <v>84</v>
      </c>
      <c r="AC288" s="127">
        <f>'[3]data(ソート不可）'!AC124</f>
        <v>50</v>
      </c>
      <c r="AD288" s="336">
        <f t="shared" si="8"/>
        <v>90</v>
      </c>
      <c r="AE288" s="128">
        <f>'[3]data(ソート不可）'!AD124</f>
        <v>42</v>
      </c>
      <c r="AF288" s="127">
        <f>'[3]data(ソート不可）'!AE124</f>
        <v>48</v>
      </c>
    </row>
    <row r="289" spans="1:32" ht="21.4" customHeight="1" x14ac:dyDescent="0.2">
      <c r="A289" s="338"/>
      <c r="B289" s="138"/>
      <c r="C289" s="137"/>
      <c r="D289" s="133"/>
      <c r="E289" s="133"/>
      <c r="F289" s="133"/>
      <c r="G289" s="133"/>
      <c r="H289" s="133"/>
      <c r="I289" s="133"/>
      <c r="J289" s="133"/>
      <c r="K289" s="132"/>
      <c r="L289" s="134">
        <f>SUM(O289,R289,U289,X289,AA289,AD289)</f>
        <v>37</v>
      </c>
      <c r="M289" s="133"/>
      <c r="N289" s="136"/>
      <c r="O289" s="135">
        <f>'[3]data(ソート不可）'!AG35</f>
        <v>3</v>
      </c>
      <c r="P289" s="133"/>
      <c r="Q289" s="132"/>
      <c r="R289" s="134">
        <f>'[3]data(ソート不可）'!AH35</f>
        <v>11</v>
      </c>
      <c r="S289" s="133"/>
      <c r="T289" s="136"/>
      <c r="U289" s="135">
        <f>'[3]data(ソート不可）'!AI35</f>
        <v>7</v>
      </c>
      <c r="V289" s="133"/>
      <c r="W289" s="132"/>
      <c r="X289" s="134">
        <f>'[3]data(ソート不可）'!AJ35</f>
        <v>8</v>
      </c>
      <c r="Y289" s="133"/>
      <c r="Z289" s="136"/>
      <c r="AA289" s="135">
        <f>'[3]data(ソート不可）'!AK35</f>
        <v>4</v>
      </c>
      <c r="AB289" s="133"/>
      <c r="AC289" s="132"/>
      <c r="AD289" s="134">
        <f>'[3]data(ソート不可）'!AL35</f>
        <v>4</v>
      </c>
      <c r="AE289" s="133"/>
      <c r="AF289" s="132"/>
    </row>
    <row r="290" spans="1:32" ht="21.4" customHeight="1" x14ac:dyDescent="0.2">
      <c r="A290" s="421">
        <v>136</v>
      </c>
      <c r="B290" s="420" t="s">
        <v>231</v>
      </c>
      <c r="C290" s="131">
        <f t="shared" si="0"/>
        <v>19</v>
      </c>
      <c r="D290" s="128">
        <f>'[3]data(ソート不可）'!H35</f>
        <v>2</v>
      </c>
      <c r="E290" s="128">
        <f>'[3]data(ソート不可）'!I35</f>
        <v>2</v>
      </c>
      <c r="F290" s="128">
        <f>'[3]data(ソート不可）'!J35</f>
        <v>2</v>
      </c>
      <c r="G290" s="128">
        <f>'[3]data(ソート不可）'!K35</f>
        <v>2</v>
      </c>
      <c r="H290" s="128">
        <f>'[3]data(ソート不可）'!L35</f>
        <v>2</v>
      </c>
      <c r="I290" s="128">
        <f>'[3]data(ソート不可）'!M35</f>
        <v>2</v>
      </c>
      <c r="J290" s="128">
        <f>'[3]data(ソート不可）'!N35</f>
        <v>0</v>
      </c>
      <c r="K290" s="127">
        <f>'[3]data(ソート不可）'!O35</f>
        <v>7</v>
      </c>
      <c r="L290" s="336">
        <f t="shared" si="1"/>
        <v>381</v>
      </c>
      <c r="M290" s="128">
        <f t="shared" si="2"/>
        <v>211</v>
      </c>
      <c r="N290" s="130">
        <f t="shared" si="2"/>
        <v>170</v>
      </c>
      <c r="O290" s="129">
        <f t="shared" si="3"/>
        <v>66</v>
      </c>
      <c r="P290" s="128">
        <f>'[3]data(ソート不可）'!T35</f>
        <v>36</v>
      </c>
      <c r="Q290" s="127">
        <f>'[3]data(ソート不可）'!U35</f>
        <v>30</v>
      </c>
      <c r="R290" s="336">
        <f t="shared" si="4"/>
        <v>71</v>
      </c>
      <c r="S290" s="128">
        <f>'[3]data(ソート不可）'!V35</f>
        <v>39</v>
      </c>
      <c r="T290" s="130">
        <f>'[3]data(ソート不可）'!W35</f>
        <v>32</v>
      </c>
      <c r="U290" s="129">
        <f t="shared" si="5"/>
        <v>70</v>
      </c>
      <c r="V290" s="128">
        <f>'[3]data(ソート不可）'!X35</f>
        <v>39</v>
      </c>
      <c r="W290" s="127">
        <f>'[3]data(ソート不可）'!Y35</f>
        <v>31</v>
      </c>
      <c r="X290" s="336">
        <f t="shared" si="6"/>
        <v>53</v>
      </c>
      <c r="Y290" s="128">
        <f>'[3]data(ソート不可）'!Z35</f>
        <v>34</v>
      </c>
      <c r="Z290" s="130">
        <f>'[3]data(ソート不可）'!AA35</f>
        <v>19</v>
      </c>
      <c r="AA290" s="129">
        <f t="shared" si="7"/>
        <v>63</v>
      </c>
      <c r="AB290" s="128">
        <f>'[3]data(ソート不可）'!AB35</f>
        <v>33</v>
      </c>
      <c r="AC290" s="127">
        <f>'[3]data(ソート不可）'!AC35</f>
        <v>30</v>
      </c>
      <c r="AD290" s="336">
        <f t="shared" si="8"/>
        <v>58</v>
      </c>
      <c r="AE290" s="128">
        <f>'[3]data(ソート不可）'!AD35</f>
        <v>30</v>
      </c>
      <c r="AF290" s="127">
        <f>'[3]data(ソート不可）'!AE35</f>
        <v>28</v>
      </c>
    </row>
    <row r="291" spans="1:32" ht="21.4" customHeight="1" x14ac:dyDescent="0.2">
      <c r="A291" s="338"/>
      <c r="B291" s="138"/>
      <c r="C291" s="137"/>
      <c r="D291" s="133"/>
      <c r="E291" s="133"/>
      <c r="F291" s="133"/>
      <c r="G291" s="133"/>
      <c r="H291" s="133"/>
      <c r="I291" s="133"/>
      <c r="J291" s="133"/>
      <c r="K291" s="132"/>
      <c r="L291" s="134">
        <f>SUM(O291,R291,U291,X291,AA291,AD291)</f>
        <v>31</v>
      </c>
      <c r="M291" s="133"/>
      <c r="N291" s="136"/>
      <c r="O291" s="135">
        <f>'[3]data(ソート不可）'!AG52</f>
        <v>4</v>
      </c>
      <c r="P291" s="133"/>
      <c r="Q291" s="132"/>
      <c r="R291" s="134">
        <f>'[3]data(ソート不可）'!AH52</f>
        <v>8</v>
      </c>
      <c r="S291" s="133"/>
      <c r="T291" s="136"/>
      <c r="U291" s="135">
        <f>'[3]data(ソート不可）'!AI52</f>
        <v>6</v>
      </c>
      <c r="V291" s="133"/>
      <c r="W291" s="132"/>
      <c r="X291" s="134">
        <f>'[3]data(ソート不可）'!AJ52</f>
        <v>5</v>
      </c>
      <c r="Y291" s="133"/>
      <c r="Z291" s="136"/>
      <c r="AA291" s="135">
        <f>'[3]data(ソート不可）'!AK52</f>
        <v>2</v>
      </c>
      <c r="AB291" s="133"/>
      <c r="AC291" s="132"/>
      <c r="AD291" s="134">
        <f>'[3]data(ソート不可）'!AL52</f>
        <v>6</v>
      </c>
      <c r="AE291" s="133"/>
      <c r="AF291" s="132"/>
    </row>
    <row r="292" spans="1:32" ht="21.4" customHeight="1" x14ac:dyDescent="0.2">
      <c r="A292" s="421">
        <v>137</v>
      </c>
      <c r="B292" s="420" t="s">
        <v>232</v>
      </c>
      <c r="C292" s="131">
        <f t="shared" si="0"/>
        <v>17</v>
      </c>
      <c r="D292" s="128">
        <f>'[3]data(ソート不可）'!H52</f>
        <v>2</v>
      </c>
      <c r="E292" s="128">
        <f>'[3]data(ソート不可）'!I52</f>
        <v>2</v>
      </c>
      <c r="F292" s="128">
        <f>'[3]data(ソート不可）'!J52</f>
        <v>2</v>
      </c>
      <c r="G292" s="128">
        <f>'[3]data(ソート不可）'!K52</f>
        <v>2</v>
      </c>
      <c r="H292" s="128">
        <f>'[3]data(ソート不可）'!L52</f>
        <v>2</v>
      </c>
      <c r="I292" s="128">
        <f>'[3]data(ソート不可）'!M52</f>
        <v>2</v>
      </c>
      <c r="J292" s="128">
        <f>'[3]data(ソート不可）'!N52</f>
        <v>0</v>
      </c>
      <c r="K292" s="127">
        <f>'[3]data(ソート不可）'!O52</f>
        <v>5</v>
      </c>
      <c r="L292" s="336">
        <f t="shared" si="1"/>
        <v>358</v>
      </c>
      <c r="M292" s="128">
        <f t="shared" si="2"/>
        <v>168</v>
      </c>
      <c r="N292" s="130">
        <f t="shared" si="2"/>
        <v>190</v>
      </c>
      <c r="O292" s="129">
        <f t="shared" si="3"/>
        <v>64</v>
      </c>
      <c r="P292" s="128">
        <f>'[3]data(ソート不可）'!T52</f>
        <v>28</v>
      </c>
      <c r="Q292" s="127">
        <f>'[3]data(ソート不可）'!U52</f>
        <v>36</v>
      </c>
      <c r="R292" s="336">
        <f t="shared" si="4"/>
        <v>58</v>
      </c>
      <c r="S292" s="128">
        <f>'[3]data(ソート不可）'!V52</f>
        <v>27</v>
      </c>
      <c r="T292" s="130">
        <f>'[3]data(ソート不可）'!W52</f>
        <v>31</v>
      </c>
      <c r="U292" s="129">
        <f t="shared" si="5"/>
        <v>56</v>
      </c>
      <c r="V292" s="128">
        <f>'[3]data(ソート不可）'!X52</f>
        <v>27</v>
      </c>
      <c r="W292" s="127">
        <f>'[3]data(ソート不可）'!Y52</f>
        <v>29</v>
      </c>
      <c r="X292" s="336">
        <f t="shared" si="6"/>
        <v>59</v>
      </c>
      <c r="Y292" s="128">
        <f>'[3]data(ソート不可）'!Z52</f>
        <v>22</v>
      </c>
      <c r="Z292" s="130">
        <f>'[3]data(ソート不可）'!AA52</f>
        <v>37</v>
      </c>
      <c r="AA292" s="129">
        <f t="shared" si="7"/>
        <v>66</v>
      </c>
      <c r="AB292" s="128">
        <f>'[3]data(ソート不可）'!AB52</f>
        <v>37</v>
      </c>
      <c r="AC292" s="127">
        <f>'[3]data(ソート不可）'!AC52</f>
        <v>29</v>
      </c>
      <c r="AD292" s="336">
        <f t="shared" si="8"/>
        <v>55</v>
      </c>
      <c r="AE292" s="128">
        <f>'[3]data(ソート不可）'!AD52</f>
        <v>27</v>
      </c>
      <c r="AF292" s="127">
        <f>'[3]data(ソート不可）'!AE52</f>
        <v>28</v>
      </c>
    </row>
    <row r="293" spans="1:32" ht="21.4" customHeight="1" x14ac:dyDescent="0.2">
      <c r="A293" s="338"/>
      <c r="B293" s="138"/>
      <c r="C293" s="137"/>
      <c r="D293" s="133"/>
      <c r="E293" s="133"/>
      <c r="F293" s="133"/>
      <c r="G293" s="133"/>
      <c r="H293" s="133"/>
      <c r="I293" s="133"/>
      <c r="J293" s="133"/>
      <c r="K293" s="132"/>
      <c r="L293" s="134">
        <f>SUM(O293,R293,U293,X293,AA293,AD293)</f>
        <v>30</v>
      </c>
      <c r="M293" s="133"/>
      <c r="N293" s="136"/>
      <c r="O293" s="135">
        <f>'[3]data(ソート不可）'!AG125</f>
        <v>4</v>
      </c>
      <c r="P293" s="133"/>
      <c r="Q293" s="132"/>
      <c r="R293" s="134">
        <f>'[3]data(ソート不可）'!AH125</f>
        <v>8</v>
      </c>
      <c r="S293" s="133"/>
      <c r="T293" s="136"/>
      <c r="U293" s="135">
        <f>'[3]data(ソート不可）'!AI125</f>
        <v>3</v>
      </c>
      <c r="V293" s="133"/>
      <c r="W293" s="132"/>
      <c r="X293" s="134">
        <f>'[3]data(ソート不可）'!AJ125</f>
        <v>7</v>
      </c>
      <c r="Y293" s="133"/>
      <c r="Z293" s="136"/>
      <c r="AA293" s="135">
        <f>'[3]data(ソート不可）'!AK125</f>
        <v>3</v>
      </c>
      <c r="AB293" s="133"/>
      <c r="AC293" s="132"/>
      <c r="AD293" s="134">
        <f>'[3]data(ソート不可）'!AL125</f>
        <v>5</v>
      </c>
      <c r="AE293" s="133"/>
      <c r="AF293" s="132"/>
    </row>
    <row r="294" spans="1:32" ht="21.4" customHeight="1" x14ac:dyDescent="0.2">
      <c r="A294" s="421">
        <v>138</v>
      </c>
      <c r="B294" s="420" t="s">
        <v>233</v>
      </c>
      <c r="C294" s="131">
        <f t="shared" si="0"/>
        <v>23</v>
      </c>
      <c r="D294" s="128">
        <f>'[3]data(ソート不可）'!H125</f>
        <v>3</v>
      </c>
      <c r="E294" s="128">
        <f>'[3]data(ソート不可）'!I125</f>
        <v>3</v>
      </c>
      <c r="F294" s="128">
        <f>'[3]data(ソート不可）'!J125</f>
        <v>3</v>
      </c>
      <c r="G294" s="128">
        <f>'[3]data(ソート不可）'!K125</f>
        <v>3</v>
      </c>
      <c r="H294" s="128">
        <f>'[3]data(ソート不可）'!L125</f>
        <v>3</v>
      </c>
      <c r="I294" s="128">
        <f>'[3]data(ソート不可）'!M125</f>
        <v>3</v>
      </c>
      <c r="J294" s="128">
        <f>'[3]data(ソート不可）'!N125</f>
        <v>0</v>
      </c>
      <c r="K294" s="127">
        <f>'[3]data(ソート不可）'!O125</f>
        <v>5</v>
      </c>
      <c r="L294" s="336">
        <f t="shared" si="1"/>
        <v>550</v>
      </c>
      <c r="M294" s="128">
        <f t="shared" si="2"/>
        <v>293</v>
      </c>
      <c r="N294" s="130">
        <f t="shared" si="2"/>
        <v>257</v>
      </c>
      <c r="O294" s="129">
        <f t="shared" si="3"/>
        <v>88</v>
      </c>
      <c r="P294" s="128">
        <f>'[3]data(ソート不可）'!T125</f>
        <v>46</v>
      </c>
      <c r="Q294" s="127">
        <f>'[3]data(ソート不可）'!U125</f>
        <v>42</v>
      </c>
      <c r="R294" s="336">
        <f t="shared" si="4"/>
        <v>86</v>
      </c>
      <c r="S294" s="128">
        <f>'[3]data(ソート不可）'!V125</f>
        <v>44</v>
      </c>
      <c r="T294" s="130">
        <f>'[3]data(ソート不可）'!W125</f>
        <v>42</v>
      </c>
      <c r="U294" s="129">
        <f t="shared" si="5"/>
        <v>89</v>
      </c>
      <c r="V294" s="128">
        <f>'[3]data(ソート不可）'!X125</f>
        <v>50</v>
      </c>
      <c r="W294" s="127">
        <f>'[3]data(ソート不可）'!Y125</f>
        <v>39</v>
      </c>
      <c r="X294" s="336">
        <f t="shared" si="6"/>
        <v>91</v>
      </c>
      <c r="Y294" s="128">
        <f>'[3]data(ソート不可）'!Z125</f>
        <v>52</v>
      </c>
      <c r="Z294" s="130">
        <f>'[3]data(ソート不可）'!AA125</f>
        <v>39</v>
      </c>
      <c r="AA294" s="129">
        <f t="shared" si="7"/>
        <v>97</v>
      </c>
      <c r="AB294" s="128">
        <f>'[3]data(ソート不可）'!AB125</f>
        <v>52</v>
      </c>
      <c r="AC294" s="127">
        <f>'[3]data(ソート不可）'!AC125</f>
        <v>45</v>
      </c>
      <c r="AD294" s="336">
        <f t="shared" si="8"/>
        <v>99</v>
      </c>
      <c r="AE294" s="128">
        <f>'[3]data(ソート不可）'!AD125</f>
        <v>49</v>
      </c>
      <c r="AF294" s="127">
        <f>'[3]data(ソート不可）'!AE125</f>
        <v>50</v>
      </c>
    </row>
    <row r="295" spans="1:32" ht="21.4" customHeight="1" x14ac:dyDescent="0.2">
      <c r="A295" s="338"/>
      <c r="B295" s="138"/>
      <c r="C295" s="137"/>
      <c r="D295" s="133"/>
      <c r="E295" s="133"/>
      <c r="F295" s="133"/>
      <c r="G295" s="133"/>
      <c r="H295" s="133"/>
      <c r="I295" s="133"/>
      <c r="J295" s="133"/>
      <c r="K295" s="132"/>
      <c r="L295" s="134">
        <f>SUM(O295,R295,U295,X295,AA295,AD295)</f>
        <v>12</v>
      </c>
      <c r="M295" s="133"/>
      <c r="N295" s="136"/>
      <c r="O295" s="135">
        <f>'[3]data(ソート不可）'!AG126</f>
        <v>2</v>
      </c>
      <c r="P295" s="133"/>
      <c r="Q295" s="132"/>
      <c r="R295" s="134">
        <f>'[3]data(ソート不可）'!AH126</f>
        <v>4</v>
      </c>
      <c r="S295" s="133"/>
      <c r="T295" s="136"/>
      <c r="U295" s="135">
        <f>'[3]data(ソート不可）'!AI126</f>
        <v>0</v>
      </c>
      <c r="V295" s="133"/>
      <c r="W295" s="132"/>
      <c r="X295" s="134">
        <f>'[3]data(ソート不可）'!AJ126</f>
        <v>1</v>
      </c>
      <c r="Y295" s="133"/>
      <c r="Z295" s="136"/>
      <c r="AA295" s="135">
        <f>'[3]data(ソート不可）'!AK126</f>
        <v>3</v>
      </c>
      <c r="AB295" s="133"/>
      <c r="AC295" s="132"/>
      <c r="AD295" s="134">
        <f>'[3]data(ソート不可）'!AL126</f>
        <v>2</v>
      </c>
      <c r="AE295" s="133"/>
      <c r="AF295" s="132"/>
    </row>
    <row r="296" spans="1:32" ht="21.4" customHeight="1" x14ac:dyDescent="0.2">
      <c r="A296" s="421">
        <v>139</v>
      </c>
      <c r="B296" s="420" t="s">
        <v>234</v>
      </c>
      <c r="C296" s="131">
        <f t="shared" si="0"/>
        <v>15</v>
      </c>
      <c r="D296" s="128">
        <f>'[3]data(ソート不可）'!H126</f>
        <v>2</v>
      </c>
      <c r="E296" s="128">
        <f>'[3]data(ソート不可）'!I126</f>
        <v>2</v>
      </c>
      <c r="F296" s="128">
        <f>'[3]data(ソート不可）'!J126</f>
        <v>2</v>
      </c>
      <c r="G296" s="128">
        <f>'[3]data(ソート不可）'!K126</f>
        <v>2</v>
      </c>
      <c r="H296" s="128">
        <f>'[3]data(ソート不可）'!L126</f>
        <v>3</v>
      </c>
      <c r="I296" s="128">
        <f>'[3]data(ソート不可）'!M126</f>
        <v>2</v>
      </c>
      <c r="J296" s="128">
        <f>'[3]data(ソート不可）'!N126</f>
        <v>0</v>
      </c>
      <c r="K296" s="127">
        <f>'[3]data(ソート不可）'!O126</f>
        <v>2</v>
      </c>
      <c r="L296" s="336">
        <f t="shared" si="1"/>
        <v>404</v>
      </c>
      <c r="M296" s="128">
        <f t="shared" si="2"/>
        <v>210</v>
      </c>
      <c r="N296" s="130">
        <f t="shared" si="2"/>
        <v>194</v>
      </c>
      <c r="O296" s="129">
        <f t="shared" si="3"/>
        <v>57</v>
      </c>
      <c r="P296" s="128">
        <f>'[3]data(ソート不可）'!T126</f>
        <v>28</v>
      </c>
      <c r="Q296" s="127">
        <f>'[3]data(ソート不可）'!U126</f>
        <v>29</v>
      </c>
      <c r="R296" s="336">
        <f t="shared" si="4"/>
        <v>72</v>
      </c>
      <c r="S296" s="128">
        <f>'[3]data(ソート不可）'!V126</f>
        <v>37</v>
      </c>
      <c r="T296" s="130">
        <f>'[3]data(ソート不可）'!W126</f>
        <v>35</v>
      </c>
      <c r="U296" s="129">
        <f t="shared" si="5"/>
        <v>68</v>
      </c>
      <c r="V296" s="128">
        <f>'[3]data(ソート不可）'!X126</f>
        <v>36</v>
      </c>
      <c r="W296" s="127">
        <f>'[3]data(ソート不可）'!Y126</f>
        <v>32</v>
      </c>
      <c r="X296" s="336">
        <f t="shared" si="6"/>
        <v>61</v>
      </c>
      <c r="Y296" s="128">
        <f>'[3]data(ソート不可）'!Z126</f>
        <v>37</v>
      </c>
      <c r="Z296" s="130">
        <f>'[3]data(ソート不可）'!AA126</f>
        <v>24</v>
      </c>
      <c r="AA296" s="129">
        <f t="shared" si="7"/>
        <v>80</v>
      </c>
      <c r="AB296" s="128">
        <f>'[3]data(ソート不可）'!AB126</f>
        <v>43</v>
      </c>
      <c r="AC296" s="127">
        <f>'[3]data(ソート不可）'!AC126</f>
        <v>37</v>
      </c>
      <c r="AD296" s="336">
        <f t="shared" si="8"/>
        <v>66</v>
      </c>
      <c r="AE296" s="128">
        <f>'[3]data(ソート不可）'!AD126</f>
        <v>29</v>
      </c>
      <c r="AF296" s="127">
        <f>'[3]data(ソート不可）'!AE126</f>
        <v>37</v>
      </c>
    </row>
    <row r="297" spans="1:32" ht="21.4" customHeight="1" x14ac:dyDescent="0.2">
      <c r="A297" s="338"/>
      <c r="B297" s="138"/>
      <c r="C297" s="137"/>
      <c r="D297" s="133"/>
      <c r="E297" s="133"/>
      <c r="F297" s="133"/>
      <c r="G297" s="133"/>
      <c r="H297" s="133"/>
      <c r="I297" s="133"/>
      <c r="J297" s="133"/>
      <c r="K297" s="132"/>
      <c r="L297" s="134">
        <f>SUM(O297,R297,U297,X297,AA297,AD297)</f>
        <v>25</v>
      </c>
      <c r="M297" s="133"/>
      <c r="N297" s="136"/>
      <c r="O297" s="135">
        <f>'[3]data(ソート不可）'!AG127</f>
        <v>2</v>
      </c>
      <c r="P297" s="133"/>
      <c r="Q297" s="132"/>
      <c r="R297" s="134">
        <f>'[3]data(ソート不可）'!AH127</f>
        <v>7</v>
      </c>
      <c r="S297" s="133"/>
      <c r="T297" s="136"/>
      <c r="U297" s="135">
        <f>'[3]data(ソート不可）'!AI127</f>
        <v>6</v>
      </c>
      <c r="V297" s="133"/>
      <c r="W297" s="132"/>
      <c r="X297" s="134">
        <f>'[3]data(ソート不可）'!AJ127</f>
        <v>3</v>
      </c>
      <c r="Y297" s="133"/>
      <c r="Z297" s="136"/>
      <c r="AA297" s="135">
        <f>'[3]data(ソート不可）'!AK127</f>
        <v>3</v>
      </c>
      <c r="AB297" s="133"/>
      <c r="AC297" s="132"/>
      <c r="AD297" s="134">
        <f>'[3]data(ソート不可）'!AL127</f>
        <v>4</v>
      </c>
      <c r="AE297" s="133"/>
      <c r="AF297" s="132"/>
    </row>
    <row r="298" spans="1:32" ht="21.4" customHeight="1" x14ac:dyDescent="0.2">
      <c r="A298" s="421">
        <v>140</v>
      </c>
      <c r="B298" s="420" t="s">
        <v>235</v>
      </c>
      <c r="C298" s="131">
        <f t="shared" si="0"/>
        <v>26</v>
      </c>
      <c r="D298" s="128">
        <f>'[3]data(ソート不可）'!H127</f>
        <v>3</v>
      </c>
      <c r="E298" s="128">
        <f>'[3]data(ソート不可）'!I127</f>
        <v>4</v>
      </c>
      <c r="F298" s="128">
        <f>'[3]data(ソート不可）'!J127</f>
        <v>3</v>
      </c>
      <c r="G298" s="128">
        <f>'[3]data(ソート不可）'!K127</f>
        <v>4</v>
      </c>
      <c r="H298" s="128">
        <f>'[3]data(ソート不可）'!L127</f>
        <v>4</v>
      </c>
      <c r="I298" s="128">
        <f>'[3]data(ソート不可）'!M127</f>
        <v>4</v>
      </c>
      <c r="J298" s="128">
        <f>'[3]data(ソート不可）'!N127</f>
        <v>0</v>
      </c>
      <c r="K298" s="127">
        <f>'[3]data(ソート不可）'!O127</f>
        <v>4</v>
      </c>
      <c r="L298" s="336">
        <f t="shared" si="1"/>
        <v>734</v>
      </c>
      <c r="M298" s="128">
        <f t="shared" si="2"/>
        <v>375</v>
      </c>
      <c r="N298" s="130">
        <f t="shared" si="2"/>
        <v>359</v>
      </c>
      <c r="O298" s="129">
        <f t="shared" si="3"/>
        <v>93</v>
      </c>
      <c r="P298" s="128">
        <f>'[3]data(ソート不可）'!T127</f>
        <v>45</v>
      </c>
      <c r="Q298" s="127">
        <f>'[3]data(ソート不可）'!U127</f>
        <v>48</v>
      </c>
      <c r="R298" s="336">
        <f t="shared" si="4"/>
        <v>128</v>
      </c>
      <c r="S298" s="128">
        <f>'[3]data(ソート不可）'!V127</f>
        <v>74</v>
      </c>
      <c r="T298" s="130">
        <f>'[3]data(ソート不可）'!W127</f>
        <v>54</v>
      </c>
      <c r="U298" s="129">
        <f t="shared" si="5"/>
        <v>110</v>
      </c>
      <c r="V298" s="128">
        <f>'[3]data(ソート不可）'!X127</f>
        <v>54</v>
      </c>
      <c r="W298" s="127">
        <f>'[3]data(ソート不可）'!Y127</f>
        <v>56</v>
      </c>
      <c r="X298" s="336">
        <f t="shared" si="6"/>
        <v>128</v>
      </c>
      <c r="Y298" s="128">
        <f>'[3]data(ソート不可）'!Z127</f>
        <v>60</v>
      </c>
      <c r="Z298" s="130">
        <f>'[3]data(ソート不可）'!AA127</f>
        <v>68</v>
      </c>
      <c r="AA298" s="129">
        <f t="shared" si="7"/>
        <v>134</v>
      </c>
      <c r="AB298" s="128">
        <f>'[3]data(ソート不可）'!AB127</f>
        <v>66</v>
      </c>
      <c r="AC298" s="127">
        <f>'[3]data(ソート不可）'!AC127</f>
        <v>68</v>
      </c>
      <c r="AD298" s="336">
        <f t="shared" si="8"/>
        <v>141</v>
      </c>
      <c r="AE298" s="128">
        <f>'[3]data(ソート不可）'!AD127</f>
        <v>76</v>
      </c>
      <c r="AF298" s="127">
        <f>'[3]data(ソート不可）'!AE127</f>
        <v>65</v>
      </c>
    </row>
    <row r="299" spans="1:32" ht="21.4" customHeight="1" x14ac:dyDescent="0.2">
      <c r="A299" s="338"/>
      <c r="B299" s="138"/>
      <c r="C299" s="137"/>
      <c r="D299" s="133"/>
      <c r="E299" s="133"/>
      <c r="F299" s="133"/>
      <c r="G299" s="133"/>
      <c r="H299" s="133"/>
      <c r="I299" s="133"/>
      <c r="J299" s="133"/>
      <c r="K299" s="132"/>
      <c r="L299" s="134">
        <f>SUM(O299,R299,U299,X299,AA299,AD299)</f>
        <v>15</v>
      </c>
      <c r="M299" s="133"/>
      <c r="N299" s="136"/>
      <c r="O299" s="135">
        <f>'[3]data(ソート不可）'!AG128</f>
        <v>3</v>
      </c>
      <c r="P299" s="133"/>
      <c r="Q299" s="132"/>
      <c r="R299" s="134">
        <f>'[3]data(ソート不可）'!AH128</f>
        <v>1</v>
      </c>
      <c r="S299" s="133"/>
      <c r="T299" s="136"/>
      <c r="U299" s="135">
        <f>'[3]data(ソート不可）'!AI128</f>
        <v>0</v>
      </c>
      <c r="V299" s="133"/>
      <c r="W299" s="132"/>
      <c r="X299" s="134">
        <f>'[3]data(ソート不可）'!AJ128</f>
        <v>2</v>
      </c>
      <c r="Y299" s="133"/>
      <c r="Z299" s="136"/>
      <c r="AA299" s="135">
        <f>'[3]data(ソート不可）'!AK128</f>
        <v>5</v>
      </c>
      <c r="AB299" s="133"/>
      <c r="AC299" s="132"/>
      <c r="AD299" s="134">
        <f>'[3]data(ソート不可）'!AL128</f>
        <v>4</v>
      </c>
      <c r="AE299" s="133"/>
      <c r="AF299" s="132"/>
    </row>
    <row r="300" spans="1:32" ht="21.4" customHeight="1" x14ac:dyDescent="0.2">
      <c r="A300" s="421">
        <v>141</v>
      </c>
      <c r="B300" s="420" t="s">
        <v>236</v>
      </c>
      <c r="C300" s="131">
        <f t="shared" si="0"/>
        <v>27</v>
      </c>
      <c r="D300" s="128">
        <f>'[3]data(ソート不可）'!H128</f>
        <v>4</v>
      </c>
      <c r="E300" s="128">
        <f>'[3]data(ソート不可）'!I128</f>
        <v>4</v>
      </c>
      <c r="F300" s="128">
        <f>'[3]data(ソート不可）'!J128</f>
        <v>4</v>
      </c>
      <c r="G300" s="128">
        <f>'[3]data(ソート不可）'!K128</f>
        <v>4</v>
      </c>
      <c r="H300" s="128">
        <f>'[3]data(ソート不可）'!L128</f>
        <v>4</v>
      </c>
      <c r="I300" s="128">
        <f>'[3]data(ソート不可）'!M128</f>
        <v>4</v>
      </c>
      <c r="J300" s="128">
        <f>'[3]data(ソート不可）'!N128</f>
        <v>0</v>
      </c>
      <c r="K300" s="127">
        <f>'[3]data(ソート不可）'!O128</f>
        <v>3</v>
      </c>
      <c r="L300" s="336">
        <f t="shared" si="1"/>
        <v>687</v>
      </c>
      <c r="M300" s="128">
        <f t="shared" si="2"/>
        <v>340</v>
      </c>
      <c r="N300" s="130">
        <f t="shared" si="2"/>
        <v>347</v>
      </c>
      <c r="O300" s="129">
        <f t="shared" si="3"/>
        <v>112</v>
      </c>
      <c r="P300" s="128">
        <f>'[3]data(ソート不可）'!T128</f>
        <v>43</v>
      </c>
      <c r="Q300" s="127">
        <f>'[3]data(ソート不可）'!U128</f>
        <v>69</v>
      </c>
      <c r="R300" s="336">
        <f t="shared" si="4"/>
        <v>107</v>
      </c>
      <c r="S300" s="128">
        <f>'[3]data(ソート不可）'!V128</f>
        <v>52</v>
      </c>
      <c r="T300" s="130">
        <f>'[3]data(ソート不可）'!W128</f>
        <v>55</v>
      </c>
      <c r="U300" s="129">
        <f t="shared" si="5"/>
        <v>108</v>
      </c>
      <c r="V300" s="128">
        <f>'[3]data(ソート不可）'!X128</f>
        <v>58</v>
      </c>
      <c r="W300" s="127">
        <f>'[3]data(ソート不可）'!Y128</f>
        <v>50</v>
      </c>
      <c r="X300" s="336">
        <f t="shared" si="6"/>
        <v>113</v>
      </c>
      <c r="Y300" s="128">
        <f>'[3]data(ソート不可）'!Z128</f>
        <v>57</v>
      </c>
      <c r="Z300" s="130">
        <f>'[3]data(ソート不可）'!AA128</f>
        <v>56</v>
      </c>
      <c r="AA300" s="129">
        <f t="shared" si="7"/>
        <v>116</v>
      </c>
      <c r="AB300" s="128">
        <f>'[3]data(ソート不可）'!AB128</f>
        <v>61</v>
      </c>
      <c r="AC300" s="127">
        <f>'[3]data(ソート不可）'!AC128</f>
        <v>55</v>
      </c>
      <c r="AD300" s="336">
        <f t="shared" si="8"/>
        <v>131</v>
      </c>
      <c r="AE300" s="128">
        <f>'[3]data(ソート不可）'!AD128</f>
        <v>69</v>
      </c>
      <c r="AF300" s="127">
        <f>'[3]data(ソート不可）'!AE128</f>
        <v>62</v>
      </c>
    </row>
    <row r="301" spans="1:32" ht="21.4" customHeight="1" x14ac:dyDescent="0.2">
      <c r="A301" s="338"/>
      <c r="B301" s="138"/>
      <c r="C301" s="137"/>
      <c r="D301" s="133"/>
      <c r="E301" s="133"/>
      <c r="F301" s="133"/>
      <c r="G301" s="133"/>
      <c r="H301" s="133"/>
      <c r="I301" s="133"/>
      <c r="J301" s="133"/>
      <c r="K301" s="132"/>
      <c r="L301" s="134">
        <f>SUM(O301,R301,U301,X301,AA301,AD301)</f>
        <v>8</v>
      </c>
      <c r="M301" s="133"/>
      <c r="N301" s="136"/>
      <c r="O301" s="135">
        <f>'[3]data(ソート不可）'!AG129</f>
        <v>0</v>
      </c>
      <c r="P301" s="133"/>
      <c r="Q301" s="132"/>
      <c r="R301" s="134">
        <f>'[3]data(ソート不可）'!AH129</f>
        <v>0</v>
      </c>
      <c r="S301" s="133"/>
      <c r="T301" s="136"/>
      <c r="U301" s="135">
        <f>'[3]data(ソート不可）'!AI129</f>
        <v>0</v>
      </c>
      <c r="V301" s="133"/>
      <c r="W301" s="132"/>
      <c r="X301" s="134">
        <f>'[3]data(ソート不可）'!AJ129</f>
        <v>4</v>
      </c>
      <c r="Y301" s="133"/>
      <c r="Z301" s="136"/>
      <c r="AA301" s="135">
        <f>'[3]data(ソート不可）'!AK129</f>
        <v>2</v>
      </c>
      <c r="AB301" s="133"/>
      <c r="AC301" s="132"/>
      <c r="AD301" s="134">
        <f>'[3]data(ソート不可）'!AL129</f>
        <v>2</v>
      </c>
      <c r="AE301" s="133"/>
      <c r="AF301" s="132"/>
    </row>
    <row r="302" spans="1:32" ht="21.4" customHeight="1" x14ac:dyDescent="0.2">
      <c r="A302" s="421">
        <v>142</v>
      </c>
      <c r="B302" s="420" t="s">
        <v>237</v>
      </c>
      <c r="C302" s="131">
        <f t="shared" si="0"/>
        <v>19</v>
      </c>
      <c r="D302" s="128">
        <f>'[3]data(ソート不可）'!H129</f>
        <v>3</v>
      </c>
      <c r="E302" s="128">
        <f>'[3]data(ソート不可）'!I129</f>
        <v>3</v>
      </c>
      <c r="F302" s="128">
        <f>'[3]data(ソート不可）'!J129</f>
        <v>3</v>
      </c>
      <c r="G302" s="128">
        <f>'[3]data(ソート不可）'!K129</f>
        <v>3</v>
      </c>
      <c r="H302" s="128">
        <f>'[3]data(ソート不可）'!L129</f>
        <v>2</v>
      </c>
      <c r="I302" s="128">
        <f>'[3]data(ソート不可）'!M129</f>
        <v>3</v>
      </c>
      <c r="J302" s="128">
        <f>'[3]data(ソート不可）'!N129</f>
        <v>0</v>
      </c>
      <c r="K302" s="127">
        <f>'[3]data(ソート不可）'!O129</f>
        <v>2</v>
      </c>
      <c r="L302" s="336">
        <f t="shared" si="1"/>
        <v>463</v>
      </c>
      <c r="M302" s="128">
        <f t="shared" si="2"/>
        <v>229</v>
      </c>
      <c r="N302" s="130">
        <f t="shared" si="2"/>
        <v>234</v>
      </c>
      <c r="O302" s="129">
        <f t="shared" si="3"/>
        <v>82</v>
      </c>
      <c r="P302" s="128">
        <f>'[3]data(ソート不可）'!T129</f>
        <v>42</v>
      </c>
      <c r="Q302" s="127">
        <f>'[3]data(ソート不可）'!U129</f>
        <v>40</v>
      </c>
      <c r="R302" s="336">
        <f t="shared" si="4"/>
        <v>78</v>
      </c>
      <c r="S302" s="128">
        <f>'[3]data(ソート不可）'!V129</f>
        <v>40</v>
      </c>
      <c r="T302" s="130">
        <f>'[3]data(ソート不可）'!W129</f>
        <v>38</v>
      </c>
      <c r="U302" s="129">
        <f t="shared" si="5"/>
        <v>82</v>
      </c>
      <c r="V302" s="128">
        <f>'[3]data(ソート不可）'!X129</f>
        <v>40</v>
      </c>
      <c r="W302" s="127">
        <f>'[3]data(ソート不可）'!Y129</f>
        <v>42</v>
      </c>
      <c r="X302" s="336">
        <f t="shared" si="6"/>
        <v>85</v>
      </c>
      <c r="Y302" s="128">
        <f>'[3]data(ソート不可）'!Z129</f>
        <v>36</v>
      </c>
      <c r="Z302" s="130">
        <f>'[3]data(ソート不可）'!AA129</f>
        <v>49</v>
      </c>
      <c r="AA302" s="129">
        <f t="shared" si="7"/>
        <v>58</v>
      </c>
      <c r="AB302" s="128">
        <f>'[3]data(ソート不可）'!AB129</f>
        <v>28</v>
      </c>
      <c r="AC302" s="127">
        <f>'[3]data(ソート不可）'!AC129</f>
        <v>30</v>
      </c>
      <c r="AD302" s="336">
        <f t="shared" si="8"/>
        <v>78</v>
      </c>
      <c r="AE302" s="128">
        <f>'[3]data(ソート不可）'!AD129</f>
        <v>43</v>
      </c>
      <c r="AF302" s="127">
        <f>'[3]data(ソート不可）'!AE129</f>
        <v>35</v>
      </c>
    </row>
    <row r="303" spans="1:32" ht="21.4" customHeight="1" x14ac:dyDescent="0.2">
      <c r="A303" s="338"/>
      <c r="B303" s="138"/>
      <c r="C303" s="137"/>
      <c r="D303" s="133"/>
      <c r="E303" s="133"/>
      <c r="F303" s="133"/>
      <c r="G303" s="133"/>
      <c r="H303" s="133"/>
      <c r="I303" s="133"/>
      <c r="J303" s="133"/>
      <c r="K303" s="132"/>
      <c r="L303" s="134">
        <f>SUM(O303,R303,U303,X303,AA303,AD303)</f>
        <v>14</v>
      </c>
      <c r="M303" s="133"/>
      <c r="N303" s="136"/>
      <c r="O303" s="135">
        <f>'[3]data(ソート不可）'!AG131</f>
        <v>1</v>
      </c>
      <c r="P303" s="133"/>
      <c r="Q303" s="132"/>
      <c r="R303" s="134">
        <f>'[3]data(ソート不可）'!AH131</f>
        <v>3</v>
      </c>
      <c r="S303" s="133"/>
      <c r="T303" s="136"/>
      <c r="U303" s="135">
        <f>'[3]data(ソート不可）'!AI131</f>
        <v>4</v>
      </c>
      <c r="V303" s="133"/>
      <c r="W303" s="132"/>
      <c r="X303" s="134">
        <f>'[3]data(ソート不可）'!AJ131</f>
        <v>1</v>
      </c>
      <c r="Y303" s="133"/>
      <c r="Z303" s="136"/>
      <c r="AA303" s="135">
        <f>'[3]data(ソート不可）'!AK131</f>
        <v>2</v>
      </c>
      <c r="AB303" s="133"/>
      <c r="AC303" s="132"/>
      <c r="AD303" s="134">
        <f>'[3]data(ソート不可）'!AL131</f>
        <v>3</v>
      </c>
      <c r="AE303" s="133"/>
      <c r="AF303" s="132"/>
    </row>
    <row r="304" spans="1:32" ht="21.4" customHeight="1" x14ac:dyDescent="0.2">
      <c r="A304" s="421">
        <v>143</v>
      </c>
      <c r="B304" s="420" t="s">
        <v>238</v>
      </c>
      <c r="C304" s="131">
        <f t="shared" si="0"/>
        <v>19</v>
      </c>
      <c r="D304" s="128">
        <f>'[3]data(ソート不可）'!H131</f>
        <v>2</v>
      </c>
      <c r="E304" s="128">
        <f>'[3]data(ソート不可）'!I131</f>
        <v>2</v>
      </c>
      <c r="F304" s="128">
        <f>'[3]data(ソート不可）'!J131</f>
        <v>3</v>
      </c>
      <c r="G304" s="128">
        <f>'[3]data(ソート不可）'!K131</f>
        <v>3</v>
      </c>
      <c r="H304" s="128">
        <f>'[3]data(ソート不可）'!L131</f>
        <v>3</v>
      </c>
      <c r="I304" s="128">
        <f>'[3]data(ソート不可）'!M131</f>
        <v>3</v>
      </c>
      <c r="J304" s="128">
        <f>'[3]data(ソート不可）'!N131</f>
        <v>0</v>
      </c>
      <c r="K304" s="127">
        <f>'[3]data(ソート不可）'!O131</f>
        <v>3</v>
      </c>
      <c r="L304" s="336">
        <f t="shared" si="1"/>
        <v>467</v>
      </c>
      <c r="M304" s="128">
        <f t="shared" si="2"/>
        <v>248</v>
      </c>
      <c r="N304" s="130">
        <f t="shared" si="2"/>
        <v>219</v>
      </c>
      <c r="O304" s="129">
        <f t="shared" si="3"/>
        <v>45</v>
      </c>
      <c r="P304" s="128">
        <f>'[3]data(ソート不可）'!T131</f>
        <v>19</v>
      </c>
      <c r="Q304" s="127">
        <f>'[3]data(ソート不可）'!U131</f>
        <v>26</v>
      </c>
      <c r="R304" s="336">
        <f t="shared" si="4"/>
        <v>72</v>
      </c>
      <c r="S304" s="128">
        <f>'[3]data(ソート不可）'!V131</f>
        <v>37</v>
      </c>
      <c r="T304" s="130">
        <f>'[3]data(ソート不可）'!W131</f>
        <v>35</v>
      </c>
      <c r="U304" s="129">
        <f t="shared" si="5"/>
        <v>92</v>
      </c>
      <c r="V304" s="128">
        <f>'[3]data(ソート不可）'!X131</f>
        <v>55</v>
      </c>
      <c r="W304" s="127">
        <f>'[3]data(ソート不可）'!Y131</f>
        <v>37</v>
      </c>
      <c r="X304" s="336">
        <f t="shared" si="6"/>
        <v>90</v>
      </c>
      <c r="Y304" s="128">
        <f>'[3]data(ソート不可）'!Z131</f>
        <v>48</v>
      </c>
      <c r="Z304" s="130">
        <f>'[3]data(ソート不可）'!AA131</f>
        <v>42</v>
      </c>
      <c r="AA304" s="129">
        <f t="shared" si="7"/>
        <v>76</v>
      </c>
      <c r="AB304" s="128">
        <f>'[3]data(ソート不可）'!AB131</f>
        <v>40</v>
      </c>
      <c r="AC304" s="127">
        <f>'[3]data(ソート不可）'!AC131</f>
        <v>36</v>
      </c>
      <c r="AD304" s="336">
        <f t="shared" si="8"/>
        <v>92</v>
      </c>
      <c r="AE304" s="128">
        <f>'[3]data(ソート不可）'!AD131</f>
        <v>49</v>
      </c>
      <c r="AF304" s="127">
        <f>'[3]data(ソート不可）'!AE131</f>
        <v>43</v>
      </c>
    </row>
    <row r="305" spans="1:32" ht="21.4" customHeight="1" x14ac:dyDescent="0.2">
      <c r="A305" s="338"/>
      <c r="B305" s="138"/>
      <c r="C305" s="137"/>
      <c r="D305" s="133"/>
      <c r="E305" s="133"/>
      <c r="F305" s="133"/>
      <c r="G305" s="133"/>
      <c r="H305" s="133"/>
      <c r="I305" s="133"/>
      <c r="J305" s="133"/>
      <c r="K305" s="132"/>
      <c r="L305" s="134">
        <f>SUM(O305,R305,U305,X305,AA305,AD305)</f>
        <v>56</v>
      </c>
      <c r="M305" s="133"/>
      <c r="N305" s="136"/>
      <c r="O305" s="135">
        <f>'[3]data(ソート不可）'!AG130</f>
        <v>11</v>
      </c>
      <c r="P305" s="133"/>
      <c r="Q305" s="132"/>
      <c r="R305" s="134">
        <f>'[3]data(ソート不可）'!AH130</f>
        <v>6</v>
      </c>
      <c r="S305" s="133"/>
      <c r="T305" s="136"/>
      <c r="U305" s="135">
        <f>'[3]data(ソート不可）'!AI130</f>
        <v>7</v>
      </c>
      <c r="V305" s="133"/>
      <c r="W305" s="132"/>
      <c r="X305" s="134">
        <f>'[3]data(ソート不可）'!AJ130</f>
        <v>13</v>
      </c>
      <c r="Y305" s="133"/>
      <c r="Z305" s="136"/>
      <c r="AA305" s="135">
        <f>'[3]data(ソート不可）'!AK130</f>
        <v>12</v>
      </c>
      <c r="AB305" s="133"/>
      <c r="AC305" s="132"/>
      <c r="AD305" s="134">
        <f>'[3]data(ソート不可）'!AL130</f>
        <v>7</v>
      </c>
      <c r="AE305" s="133"/>
      <c r="AF305" s="132"/>
    </row>
    <row r="306" spans="1:32" ht="21.4" customHeight="1" x14ac:dyDescent="0.2">
      <c r="A306" s="421">
        <v>144</v>
      </c>
      <c r="B306" s="420" t="s">
        <v>239</v>
      </c>
      <c r="C306" s="131">
        <f t="shared" si="0"/>
        <v>39</v>
      </c>
      <c r="D306" s="128">
        <f>'[3]data(ソート不可）'!H130</f>
        <v>6</v>
      </c>
      <c r="E306" s="128">
        <f>'[3]data(ソート不可）'!I130</f>
        <v>4</v>
      </c>
      <c r="F306" s="128">
        <f>'[3]data(ソート不可）'!J130</f>
        <v>5</v>
      </c>
      <c r="G306" s="128">
        <f>'[3]data(ソート不可）'!K130</f>
        <v>5</v>
      </c>
      <c r="H306" s="128">
        <f>'[3]data(ソート不可）'!L130</f>
        <v>5</v>
      </c>
      <c r="I306" s="128">
        <f>'[3]data(ソート不可）'!M130</f>
        <v>5</v>
      </c>
      <c r="J306" s="128">
        <f>'[3]data(ソート不可）'!N130</f>
        <v>0</v>
      </c>
      <c r="K306" s="127">
        <f>'[3]data(ソート不可）'!O130</f>
        <v>9</v>
      </c>
      <c r="L306" s="339">
        <f t="shared" si="1"/>
        <v>1006</v>
      </c>
      <c r="M306" s="128">
        <f t="shared" si="2"/>
        <v>527</v>
      </c>
      <c r="N306" s="130">
        <f t="shared" si="2"/>
        <v>479</v>
      </c>
      <c r="O306" s="129">
        <f t="shared" si="3"/>
        <v>195</v>
      </c>
      <c r="P306" s="128">
        <f>'[3]data(ソート不可）'!T130</f>
        <v>91</v>
      </c>
      <c r="Q306" s="127">
        <f>'[3]data(ソート不可）'!U130</f>
        <v>104</v>
      </c>
      <c r="R306" s="336">
        <f t="shared" si="4"/>
        <v>137</v>
      </c>
      <c r="S306" s="128">
        <f>'[3]data(ソート不可）'!V130</f>
        <v>68</v>
      </c>
      <c r="T306" s="130">
        <f>'[3]data(ソート不可）'!W130</f>
        <v>69</v>
      </c>
      <c r="U306" s="129">
        <f t="shared" si="5"/>
        <v>170</v>
      </c>
      <c r="V306" s="128">
        <f>'[3]data(ソート不可）'!X130</f>
        <v>90</v>
      </c>
      <c r="W306" s="127">
        <f>'[3]data(ソート不可）'!Y130</f>
        <v>80</v>
      </c>
      <c r="X306" s="336">
        <f t="shared" si="6"/>
        <v>184</v>
      </c>
      <c r="Y306" s="128">
        <f>'[3]data(ソート不可）'!Z130</f>
        <v>104</v>
      </c>
      <c r="Z306" s="130">
        <f>'[3]data(ソート不可）'!AA130</f>
        <v>80</v>
      </c>
      <c r="AA306" s="129">
        <f t="shared" si="7"/>
        <v>159</v>
      </c>
      <c r="AB306" s="128">
        <f>'[3]data(ソート不可）'!AB130</f>
        <v>89</v>
      </c>
      <c r="AC306" s="127">
        <f>'[3]data(ソート不可）'!AC130</f>
        <v>70</v>
      </c>
      <c r="AD306" s="336">
        <f t="shared" si="8"/>
        <v>161</v>
      </c>
      <c r="AE306" s="128">
        <f>'[3]data(ソート不可）'!AD130</f>
        <v>85</v>
      </c>
      <c r="AF306" s="127">
        <f>'[3]data(ソート不可）'!AE130</f>
        <v>76</v>
      </c>
    </row>
    <row r="307" spans="1:32" ht="21.4" customHeight="1" x14ac:dyDescent="0.2">
      <c r="A307" s="338"/>
      <c r="B307" s="138"/>
      <c r="C307" s="137"/>
      <c r="D307" s="133"/>
      <c r="E307" s="133"/>
      <c r="F307" s="133"/>
      <c r="G307" s="133"/>
      <c r="H307" s="133"/>
      <c r="I307" s="133"/>
      <c r="J307" s="133"/>
      <c r="K307" s="132"/>
      <c r="L307" s="134">
        <f>SUM(O307,R307,U307,X307,AA307,AD307)</f>
        <v>24</v>
      </c>
      <c r="M307" s="133"/>
      <c r="N307" s="136"/>
      <c r="O307" s="135">
        <f>'[3]data(ソート不可）'!AG132</f>
        <v>4</v>
      </c>
      <c r="P307" s="133"/>
      <c r="Q307" s="132"/>
      <c r="R307" s="134">
        <f>'[3]data(ソート不可）'!AH132</f>
        <v>8</v>
      </c>
      <c r="S307" s="133"/>
      <c r="T307" s="136"/>
      <c r="U307" s="135">
        <f>'[3]data(ソート不可）'!AI132</f>
        <v>5</v>
      </c>
      <c r="V307" s="133"/>
      <c r="W307" s="132"/>
      <c r="X307" s="134">
        <f>'[3]data(ソート不可）'!AJ132</f>
        <v>2</v>
      </c>
      <c r="Y307" s="133"/>
      <c r="Z307" s="136"/>
      <c r="AA307" s="135">
        <f>'[3]data(ソート不可）'!AK132</f>
        <v>1</v>
      </c>
      <c r="AB307" s="133"/>
      <c r="AC307" s="132"/>
      <c r="AD307" s="134">
        <f>'[3]data(ソート不可）'!AL132</f>
        <v>4</v>
      </c>
      <c r="AE307" s="133"/>
      <c r="AF307" s="132"/>
    </row>
    <row r="308" spans="1:32" ht="21.4" customHeight="1" x14ac:dyDescent="0.2">
      <c r="A308" s="421">
        <v>145</v>
      </c>
      <c r="B308" s="420" t="s">
        <v>240</v>
      </c>
      <c r="C308" s="131">
        <f t="shared" si="0"/>
        <v>22</v>
      </c>
      <c r="D308" s="128">
        <f>'[3]data(ソート不可）'!H132</f>
        <v>3</v>
      </c>
      <c r="E308" s="128">
        <f>'[3]data(ソート不可）'!I132</f>
        <v>3</v>
      </c>
      <c r="F308" s="128">
        <f>'[3]data(ソート不可）'!J132</f>
        <v>3</v>
      </c>
      <c r="G308" s="128">
        <f>'[3]data(ソート不可）'!K132</f>
        <v>3</v>
      </c>
      <c r="H308" s="128">
        <f>'[3]data(ソート不可）'!L132</f>
        <v>3</v>
      </c>
      <c r="I308" s="128">
        <f>'[3]data(ソート不可）'!M132</f>
        <v>3</v>
      </c>
      <c r="J308" s="128">
        <f>'[3]data(ソート不可）'!N132</f>
        <v>0</v>
      </c>
      <c r="K308" s="127">
        <f>'[3]data(ソート不可）'!O132</f>
        <v>4</v>
      </c>
      <c r="L308" s="336">
        <f t="shared" si="1"/>
        <v>509</v>
      </c>
      <c r="M308" s="128">
        <f t="shared" si="2"/>
        <v>258</v>
      </c>
      <c r="N308" s="130">
        <f t="shared" si="2"/>
        <v>251</v>
      </c>
      <c r="O308" s="129">
        <f t="shared" si="3"/>
        <v>82</v>
      </c>
      <c r="P308" s="128">
        <f>'[3]data(ソート不可）'!T132</f>
        <v>51</v>
      </c>
      <c r="Q308" s="127">
        <f>'[3]data(ソート不可）'!U132</f>
        <v>31</v>
      </c>
      <c r="R308" s="336">
        <f t="shared" si="4"/>
        <v>88</v>
      </c>
      <c r="S308" s="128">
        <f>'[3]data(ソート不可）'!V132</f>
        <v>43</v>
      </c>
      <c r="T308" s="130">
        <f>'[3]data(ソート不可）'!W132</f>
        <v>45</v>
      </c>
      <c r="U308" s="129">
        <f t="shared" si="5"/>
        <v>92</v>
      </c>
      <c r="V308" s="128">
        <f>'[3]data(ソート不可）'!X132</f>
        <v>44</v>
      </c>
      <c r="W308" s="127">
        <f>'[3]data(ソート不可）'!Y132</f>
        <v>48</v>
      </c>
      <c r="X308" s="336">
        <f t="shared" si="6"/>
        <v>87</v>
      </c>
      <c r="Y308" s="128">
        <f>'[3]data(ソート不可）'!Z132</f>
        <v>37</v>
      </c>
      <c r="Z308" s="130">
        <f>'[3]data(ソート不可）'!AA132</f>
        <v>50</v>
      </c>
      <c r="AA308" s="129">
        <f t="shared" si="7"/>
        <v>81</v>
      </c>
      <c r="AB308" s="128">
        <f>'[3]data(ソート不可）'!AB132</f>
        <v>44</v>
      </c>
      <c r="AC308" s="127">
        <f>'[3]data(ソート不可）'!AC132</f>
        <v>37</v>
      </c>
      <c r="AD308" s="336">
        <f t="shared" si="8"/>
        <v>79</v>
      </c>
      <c r="AE308" s="128">
        <f>'[3]data(ソート不可）'!AD132</f>
        <v>39</v>
      </c>
      <c r="AF308" s="127">
        <f>'[3]data(ソート不可）'!AE132</f>
        <v>40</v>
      </c>
    </row>
    <row r="309" spans="1:32" ht="21.4" customHeight="1" x14ac:dyDescent="0.2">
      <c r="A309" s="338"/>
      <c r="B309" s="138"/>
      <c r="C309" s="137"/>
      <c r="D309" s="133"/>
      <c r="E309" s="133"/>
      <c r="F309" s="133"/>
      <c r="G309" s="133"/>
      <c r="H309" s="133"/>
      <c r="I309" s="133"/>
      <c r="J309" s="133"/>
      <c r="K309" s="132"/>
      <c r="L309" s="134">
        <f>SUM(O309,R309,U309,X309,AA309,AD309)</f>
        <v>43</v>
      </c>
      <c r="M309" s="133"/>
      <c r="N309" s="136"/>
      <c r="O309" s="135">
        <f>'[3]data(ソート不可）'!AG133</f>
        <v>0</v>
      </c>
      <c r="P309" s="133"/>
      <c r="Q309" s="132"/>
      <c r="R309" s="134">
        <f>'[3]data(ソート不可）'!AH133</f>
        <v>9</v>
      </c>
      <c r="S309" s="133"/>
      <c r="T309" s="136"/>
      <c r="U309" s="135">
        <f>'[3]data(ソート不可）'!AI133</f>
        <v>13</v>
      </c>
      <c r="V309" s="133"/>
      <c r="W309" s="132"/>
      <c r="X309" s="134">
        <f>'[3]data(ソート不可）'!AJ133</f>
        <v>9</v>
      </c>
      <c r="Y309" s="133"/>
      <c r="Z309" s="136"/>
      <c r="AA309" s="135">
        <f>'[3]data(ソート不可）'!AK133</f>
        <v>9</v>
      </c>
      <c r="AB309" s="133"/>
      <c r="AC309" s="132"/>
      <c r="AD309" s="134">
        <f>'[3]data(ソート不可）'!AL133</f>
        <v>3</v>
      </c>
      <c r="AE309" s="133"/>
      <c r="AF309" s="132"/>
    </row>
    <row r="310" spans="1:32" ht="21.4" customHeight="1" x14ac:dyDescent="0.2">
      <c r="A310" s="421">
        <v>146</v>
      </c>
      <c r="B310" s="420" t="s">
        <v>241</v>
      </c>
      <c r="C310" s="131">
        <f t="shared" si="0"/>
        <v>27</v>
      </c>
      <c r="D310" s="128">
        <f>'[3]data(ソート不可）'!H133</f>
        <v>3</v>
      </c>
      <c r="E310" s="128">
        <f>'[3]data(ソート不可）'!I133</f>
        <v>3</v>
      </c>
      <c r="F310" s="128">
        <f>'[3]data(ソート不可）'!J133</f>
        <v>3</v>
      </c>
      <c r="G310" s="128">
        <f>'[3]data(ソート不可）'!K133</f>
        <v>3</v>
      </c>
      <c r="H310" s="128">
        <f>'[3]data(ソート不可）'!L133</f>
        <v>3</v>
      </c>
      <c r="I310" s="128">
        <f>'[3]data(ソート不可）'!M133</f>
        <v>3</v>
      </c>
      <c r="J310" s="128">
        <f>'[3]data(ソート不可）'!N133</f>
        <v>0</v>
      </c>
      <c r="K310" s="127">
        <f>'[3]data(ソート不可）'!O133</f>
        <v>9</v>
      </c>
      <c r="L310" s="336">
        <f t="shared" si="1"/>
        <v>528</v>
      </c>
      <c r="M310" s="128">
        <f t="shared" si="2"/>
        <v>266</v>
      </c>
      <c r="N310" s="130">
        <f t="shared" si="2"/>
        <v>262</v>
      </c>
      <c r="O310" s="129">
        <f t="shared" si="3"/>
        <v>88</v>
      </c>
      <c r="P310" s="128">
        <f>'[3]data(ソート不可）'!T133</f>
        <v>38</v>
      </c>
      <c r="Q310" s="127">
        <f>'[3]data(ソート不可）'!U133</f>
        <v>50</v>
      </c>
      <c r="R310" s="336">
        <f t="shared" si="4"/>
        <v>88</v>
      </c>
      <c r="S310" s="128">
        <f>'[3]data(ソート不可）'!V133</f>
        <v>50</v>
      </c>
      <c r="T310" s="130">
        <f>'[3]data(ソート不可）'!W133</f>
        <v>38</v>
      </c>
      <c r="U310" s="129">
        <f t="shared" si="5"/>
        <v>85</v>
      </c>
      <c r="V310" s="128">
        <f>'[3]data(ソート不可）'!X133</f>
        <v>41</v>
      </c>
      <c r="W310" s="127">
        <f>'[3]data(ソート不可）'!Y133</f>
        <v>44</v>
      </c>
      <c r="X310" s="336">
        <f t="shared" si="6"/>
        <v>99</v>
      </c>
      <c r="Y310" s="128">
        <f>'[3]data(ソート不可）'!Z133</f>
        <v>52</v>
      </c>
      <c r="Z310" s="130">
        <f>'[3]data(ソート不可）'!AA133</f>
        <v>47</v>
      </c>
      <c r="AA310" s="129">
        <f t="shared" si="7"/>
        <v>89</v>
      </c>
      <c r="AB310" s="128">
        <f>'[3]data(ソート不可）'!AB133</f>
        <v>44</v>
      </c>
      <c r="AC310" s="127">
        <f>'[3]data(ソート不可）'!AC133</f>
        <v>45</v>
      </c>
      <c r="AD310" s="336">
        <f t="shared" si="8"/>
        <v>79</v>
      </c>
      <c r="AE310" s="128">
        <f>'[3]data(ソート不可）'!AD133</f>
        <v>41</v>
      </c>
      <c r="AF310" s="127">
        <f>'[3]data(ソート不可）'!AE133</f>
        <v>38</v>
      </c>
    </row>
    <row r="311" spans="1:32" ht="21.4" customHeight="1" x14ac:dyDescent="0.2">
      <c r="A311" s="338"/>
      <c r="B311" s="138"/>
      <c r="C311" s="137"/>
      <c r="D311" s="133"/>
      <c r="E311" s="133"/>
      <c r="F311" s="133"/>
      <c r="G311" s="133"/>
      <c r="H311" s="133"/>
      <c r="I311" s="133"/>
      <c r="J311" s="133"/>
      <c r="K311" s="132"/>
      <c r="L311" s="134">
        <f>SUM(O311,R311,U311,X311,AA311,AD311)</f>
        <v>13</v>
      </c>
      <c r="M311" s="133"/>
      <c r="N311" s="136"/>
      <c r="O311" s="135">
        <f>'[3]data(ソート不可）'!AG134</f>
        <v>2</v>
      </c>
      <c r="P311" s="133"/>
      <c r="Q311" s="132"/>
      <c r="R311" s="134">
        <f>'[3]data(ソート不可）'!AH134</f>
        <v>3</v>
      </c>
      <c r="S311" s="133"/>
      <c r="T311" s="136"/>
      <c r="U311" s="135">
        <f>'[3]data(ソート不可）'!AI134</f>
        <v>3</v>
      </c>
      <c r="V311" s="133"/>
      <c r="W311" s="132"/>
      <c r="X311" s="134">
        <f>'[3]data(ソート不可）'!AJ134</f>
        <v>1</v>
      </c>
      <c r="Y311" s="133"/>
      <c r="Z311" s="136"/>
      <c r="AA311" s="135">
        <f>'[3]data(ソート不可）'!AK134</f>
        <v>1</v>
      </c>
      <c r="AB311" s="133"/>
      <c r="AC311" s="132"/>
      <c r="AD311" s="134">
        <f>'[3]data(ソート不可）'!AL134</f>
        <v>3</v>
      </c>
      <c r="AE311" s="133"/>
      <c r="AF311" s="132"/>
    </row>
    <row r="312" spans="1:32" ht="21.4" customHeight="1" x14ac:dyDescent="0.2">
      <c r="A312" s="421">
        <v>147</v>
      </c>
      <c r="B312" s="420" t="s">
        <v>242</v>
      </c>
      <c r="C312" s="131">
        <f t="shared" si="0"/>
        <v>13</v>
      </c>
      <c r="D312" s="128">
        <f>'[3]data(ソート不可）'!H134</f>
        <v>2</v>
      </c>
      <c r="E312" s="128">
        <f>'[3]data(ソート不可）'!I134</f>
        <v>1</v>
      </c>
      <c r="F312" s="128">
        <f>'[3]data(ソート不可）'!J134</f>
        <v>2</v>
      </c>
      <c r="G312" s="128">
        <f>'[3]data(ソート不可）'!K134</f>
        <v>2</v>
      </c>
      <c r="H312" s="128">
        <f>'[3]data(ソート不可）'!L134</f>
        <v>2</v>
      </c>
      <c r="I312" s="128">
        <f>'[3]data(ソート不可）'!M134</f>
        <v>2</v>
      </c>
      <c r="J312" s="128">
        <f>'[3]data(ソート不可）'!N134</f>
        <v>0</v>
      </c>
      <c r="K312" s="127">
        <f>'[3]data(ソート不可）'!O134</f>
        <v>2</v>
      </c>
      <c r="L312" s="336">
        <f t="shared" si="1"/>
        <v>286</v>
      </c>
      <c r="M312" s="128">
        <f t="shared" si="2"/>
        <v>137</v>
      </c>
      <c r="N312" s="130">
        <f t="shared" si="2"/>
        <v>149</v>
      </c>
      <c r="O312" s="129">
        <f t="shared" si="3"/>
        <v>44</v>
      </c>
      <c r="P312" s="128">
        <f>'[3]data(ソート不可）'!T134</f>
        <v>21</v>
      </c>
      <c r="Q312" s="127">
        <f>'[3]data(ソート不可）'!U134</f>
        <v>23</v>
      </c>
      <c r="R312" s="336">
        <f t="shared" si="4"/>
        <v>37</v>
      </c>
      <c r="S312" s="128">
        <f>'[3]data(ソート不可）'!V134</f>
        <v>19</v>
      </c>
      <c r="T312" s="130">
        <f>'[3]data(ソート不可）'!W134</f>
        <v>18</v>
      </c>
      <c r="U312" s="129">
        <f t="shared" si="5"/>
        <v>46</v>
      </c>
      <c r="V312" s="128">
        <f>'[3]data(ソート不可）'!X134</f>
        <v>25</v>
      </c>
      <c r="W312" s="127">
        <f>'[3]data(ソート不可）'!Y134</f>
        <v>21</v>
      </c>
      <c r="X312" s="336">
        <f t="shared" si="6"/>
        <v>52</v>
      </c>
      <c r="Y312" s="128">
        <f>'[3]data(ソート不可）'!Z134</f>
        <v>23</v>
      </c>
      <c r="Z312" s="130">
        <f>'[3]data(ソート不可）'!AA134</f>
        <v>29</v>
      </c>
      <c r="AA312" s="129">
        <f t="shared" si="7"/>
        <v>42</v>
      </c>
      <c r="AB312" s="128">
        <f>'[3]data(ソート不可）'!AB134</f>
        <v>22</v>
      </c>
      <c r="AC312" s="127">
        <f>'[3]data(ソート不可）'!AC134</f>
        <v>20</v>
      </c>
      <c r="AD312" s="336">
        <f t="shared" si="8"/>
        <v>65</v>
      </c>
      <c r="AE312" s="128">
        <f>'[3]data(ソート不可）'!AD134</f>
        <v>27</v>
      </c>
      <c r="AF312" s="127">
        <f>'[3]data(ソート不可）'!AE134</f>
        <v>38</v>
      </c>
    </row>
    <row r="313" spans="1:32" ht="21.4" customHeight="1" x14ac:dyDescent="0.2">
      <c r="A313" s="338"/>
      <c r="B313" s="138"/>
      <c r="C313" s="137"/>
      <c r="D313" s="133"/>
      <c r="E313" s="133"/>
      <c r="F313" s="133"/>
      <c r="G313" s="133"/>
      <c r="H313" s="133"/>
      <c r="I313" s="133"/>
      <c r="J313" s="133"/>
      <c r="K313" s="132"/>
      <c r="L313" s="134">
        <f>SUM(O313,R313,U313,X313,AA313,AD313)</f>
        <v>65</v>
      </c>
      <c r="M313" s="133"/>
      <c r="N313" s="136"/>
      <c r="O313" s="135">
        <f>'[3]data(ソート不可）'!AG136</f>
        <v>7</v>
      </c>
      <c r="P313" s="133"/>
      <c r="Q313" s="132"/>
      <c r="R313" s="134">
        <f>'[3]data(ソート不可）'!AH136</f>
        <v>10</v>
      </c>
      <c r="S313" s="133"/>
      <c r="T313" s="136"/>
      <c r="U313" s="135">
        <f>'[3]data(ソート不可）'!AI136</f>
        <v>13</v>
      </c>
      <c r="V313" s="133"/>
      <c r="W313" s="132"/>
      <c r="X313" s="134">
        <f>'[3]data(ソート不可）'!AJ136</f>
        <v>12</v>
      </c>
      <c r="Y313" s="133"/>
      <c r="Z313" s="136"/>
      <c r="AA313" s="135">
        <f>'[3]data(ソート不可）'!AK136</f>
        <v>13</v>
      </c>
      <c r="AB313" s="133"/>
      <c r="AC313" s="132"/>
      <c r="AD313" s="134">
        <f>'[3]data(ソート不可）'!AL136</f>
        <v>10</v>
      </c>
      <c r="AE313" s="133"/>
      <c r="AF313" s="132"/>
    </row>
    <row r="314" spans="1:32" ht="21.4" customHeight="1" x14ac:dyDescent="0.2">
      <c r="A314" s="421">
        <v>148</v>
      </c>
      <c r="B314" s="420" t="s">
        <v>243</v>
      </c>
      <c r="C314" s="131">
        <f>SUM(D314:K314)</f>
        <v>25</v>
      </c>
      <c r="D314" s="128">
        <f>'[3]data(ソート不可）'!H136</f>
        <v>2</v>
      </c>
      <c r="E314" s="128">
        <f>'[3]data(ソート不可）'!I136</f>
        <v>2</v>
      </c>
      <c r="F314" s="128">
        <f>'[3]data(ソート不可）'!J136</f>
        <v>2</v>
      </c>
      <c r="G314" s="128">
        <f>'[3]data(ソート不可）'!K136</f>
        <v>3</v>
      </c>
      <c r="H314" s="128">
        <f>'[3]data(ソート不可）'!L136</f>
        <v>3</v>
      </c>
      <c r="I314" s="128">
        <f>'[3]data(ソート不可）'!M136</f>
        <v>2</v>
      </c>
      <c r="J314" s="128">
        <f>'[3]data(ソート不可）'!N136</f>
        <v>0</v>
      </c>
      <c r="K314" s="127">
        <f>'[3]data(ソート不可）'!O136</f>
        <v>11</v>
      </c>
      <c r="L314" s="336">
        <f>SUM(M314:N314)</f>
        <v>471</v>
      </c>
      <c r="M314" s="128">
        <f>SUM(P314,S314,V314,Y314,AB314,AE314)</f>
        <v>259</v>
      </c>
      <c r="N314" s="130">
        <f>SUM(Q314,T314,W314,Z314,AC314,AF314)</f>
        <v>212</v>
      </c>
      <c r="O314" s="129">
        <f>SUM(P314:Q314)</f>
        <v>71</v>
      </c>
      <c r="P314" s="128">
        <f>'[3]data(ソート不可）'!T136</f>
        <v>35</v>
      </c>
      <c r="Q314" s="127">
        <f>'[3]data(ソート不可）'!U136</f>
        <v>36</v>
      </c>
      <c r="R314" s="336">
        <f>SUM(S314:T314)</f>
        <v>78</v>
      </c>
      <c r="S314" s="128">
        <f>'[3]data(ソート不可）'!V136</f>
        <v>40</v>
      </c>
      <c r="T314" s="130">
        <f>'[3]data(ソート不可）'!W136</f>
        <v>38</v>
      </c>
      <c r="U314" s="129">
        <f>SUM(V314:W314)</f>
        <v>80</v>
      </c>
      <c r="V314" s="128">
        <f>'[3]data(ソート不可）'!X136</f>
        <v>40</v>
      </c>
      <c r="W314" s="127">
        <f>'[3]data(ソート不可）'!Y136</f>
        <v>40</v>
      </c>
      <c r="X314" s="336">
        <f>SUM(Y314:Z314)</f>
        <v>83</v>
      </c>
      <c r="Y314" s="128">
        <f>'[3]data(ソート不可）'!Z136</f>
        <v>53</v>
      </c>
      <c r="Z314" s="130">
        <f>'[3]data(ソート不可）'!AA136</f>
        <v>30</v>
      </c>
      <c r="AA314" s="129">
        <f>SUM(AB314:AC314)</f>
        <v>93</v>
      </c>
      <c r="AB314" s="128">
        <f>'[3]data(ソート不可）'!AB136</f>
        <v>54</v>
      </c>
      <c r="AC314" s="127">
        <f>'[3]data(ソート不可）'!AC136</f>
        <v>39</v>
      </c>
      <c r="AD314" s="336">
        <f>SUM(AE314:AF314)</f>
        <v>66</v>
      </c>
      <c r="AE314" s="128">
        <f>'[3]data(ソート不可）'!AD136</f>
        <v>37</v>
      </c>
      <c r="AF314" s="127">
        <f>'[3]data(ソート不可）'!AE136</f>
        <v>29</v>
      </c>
    </row>
    <row r="315" spans="1:32" ht="21.4" customHeight="1" x14ac:dyDescent="0.2">
      <c r="A315" s="338"/>
      <c r="B315" s="138"/>
      <c r="C315" s="137"/>
      <c r="D315" s="133"/>
      <c r="E315" s="133"/>
      <c r="F315" s="133"/>
      <c r="G315" s="133"/>
      <c r="H315" s="133"/>
      <c r="I315" s="133"/>
      <c r="J315" s="133"/>
      <c r="K315" s="132"/>
      <c r="L315" s="134">
        <f>SUM(O315,R315,U315,X315,AA315,AD315)</f>
        <v>32</v>
      </c>
      <c r="M315" s="133"/>
      <c r="N315" s="136"/>
      <c r="O315" s="135">
        <f>'[3]data(ソート不可）'!AG137</f>
        <v>4</v>
      </c>
      <c r="P315" s="133"/>
      <c r="Q315" s="132"/>
      <c r="R315" s="134">
        <f>'[3]data(ソート不可）'!AH137</f>
        <v>2</v>
      </c>
      <c r="S315" s="133"/>
      <c r="T315" s="136"/>
      <c r="U315" s="135">
        <f>'[3]data(ソート不可）'!AI137</f>
        <v>6</v>
      </c>
      <c r="V315" s="133"/>
      <c r="W315" s="132"/>
      <c r="X315" s="134">
        <f>'[3]data(ソート不可）'!AJ137</f>
        <v>5</v>
      </c>
      <c r="Y315" s="133"/>
      <c r="Z315" s="136"/>
      <c r="AA315" s="135">
        <f>'[3]data(ソート不可）'!AK137</f>
        <v>7</v>
      </c>
      <c r="AB315" s="133"/>
      <c r="AC315" s="132"/>
      <c r="AD315" s="134">
        <f>'[3]data(ソート不可）'!AL137</f>
        <v>8</v>
      </c>
      <c r="AE315" s="133"/>
      <c r="AF315" s="132"/>
    </row>
    <row r="316" spans="1:32" ht="21.4" customHeight="1" x14ac:dyDescent="0.2">
      <c r="A316" s="421">
        <v>149</v>
      </c>
      <c r="B316" s="420" t="s">
        <v>244</v>
      </c>
      <c r="C316" s="131">
        <f>SUM(D316:K316)</f>
        <v>29</v>
      </c>
      <c r="D316" s="128">
        <f>'[3]data(ソート不可）'!H137</f>
        <v>3</v>
      </c>
      <c r="E316" s="128">
        <f>'[3]data(ソート不可）'!I137</f>
        <v>4</v>
      </c>
      <c r="F316" s="128">
        <f>'[3]data(ソート不可）'!J137</f>
        <v>4</v>
      </c>
      <c r="G316" s="128">
        <f>'[3]data(ソート不可）'!K137</f>
        <v>4</v>
      </c>
      <c r="H316" s="128">
        <f>'[3]data(ソート不可）'!L137</f>
        <v>5</v>
      </c>
      <c r="I316" s="128">
        <f>'[3]data(ソート不可）'!M137</f>
        <v>4</v>
      </c>
      <c r="J316" s="128">
        <f>'[3]data(ソート不可）'!N137</f>
        <v>0</v>
      </c>
      <c r="K316" s="127">
        <f>'[3]data(ソート不可）'!O137</f>
        <v>5</v>
      </c>
      <c r="L316" s="336">
        <f>SUM(M316:N316)</f>
        <v>769</v>
      </c>
      <c r="M316" s="128">
        <f>SUM(P316,S316,V316,Y316,AB316,AE316)</f>
        <v>384</v>
      </c>
      <c r="N316" s="130">
        <f>SUM(Q316,T316,W316,Z316,AC316,AF316)</f>
        <v>385</v>
      </c>
      <c r="O316" s="129">
        <f>SUM(P316:Q316)</f>
        <v>101</v>
      </c>
      <c r="P316" s="128">
        <f>'[3]data(ソート不可）'!T137</f>
        <v>54</v>
      </c>
      <c r="Q316" s="127">
        <f>'[3]data(ソート不可）'!U137</f>
        <v>47</v>
      </c>
      <c r="R316" s="336">
        <f>SUM(S316:T316)</f>
        <v>127</v>
      </c>
      <c r="S316" s="128">
        <f>'[3]data(ソート不可）'!V137</f>
        <v>62</v>
      </c>
      <c r="T316" s="130">
        <f>'[3]data(ソート不可）'!W137</f>
        <v>65</v>
      </c>
      <c r="U316" s="129">
        <f>SUM(V316:W316)</f>
        <v>121</v>
      </c>
      <c r="V316" s="128">
        <f>'[3]data(ソート不可）'!X137</f>
        <v>63</v>
      </c>
      <c r="W316" s="127">
        <f>'[3]data(ソート不可）'!Y137</f>
        <v>58</v>
      </c>
      <c r="X316" s="336">
        <f>SUM(Y316:Z316)</f>
        <v>127</v>
      </c>
      <c r="Y316" s="128">
        <f>'[3]data(ソート不可）'!Z137</f>
        <v>58</v>
      </c>
      <c r="Z316" s="130">
        <f>'[3]data(ソート不可）'!AA137</f>
        <v>69</v>
      </c>
      <c r="AA316" s="129">
        <f>SUM(AB316:AC316)</f>
        <v>151</v>
      </c>
      <c r="AB316" s="128">
        <f>'[3]data(ソート不可）'!AB137</f>
        <v>73</v>
      </c>
      <c r="AC316" s="127">
        <f>'[3]data(ソート不可）'!AC137</f>
        <v>78</v>
      </c>
      <c r="AD316" s="336">
        <f>SUM(AE316:AF316)</f>
        <v>142</v>
      </c>
      <c r="AE316" s="128">
        <f>'[3]data(ソート不可）'!AD137</f>
        <v>74</v>
      </c>
      <c r="AF316" s="127">
        <f>'[3]data(ソート不可）'!AE137</f>
        <v>68</v>
      </c>
    </row>
    <row r="317" spans="1:32" ht="21.4" customHeight="1" x14ac:dyDescent="0.2">
      <c r="A317" s="338"/>
      <c r="B317" s="138"/>
      <c r="C317" s="137"/>
      <c r="D317" s="133"/>
      <c r="E317" s="133"/>
      <c r="F317" s="133"/>
      <c r="G317" s="133"/>
      <c r="H317" s="133"/>
      <c r="I317" s="133"/>
      <c r="J317" s="133"/>
      <c r="K317" s="132"/>
      <c r="L317" s="134">
        <f>SUM(O317,R317,U317,X317,AA317,AD317)</f>
        <v>31</v>
      </c>
      <c r="M317" s="133"/>
      <c r="N317" s="136"/>
      <c r="O317" s="135">
        <f>'[3]data(ソート不可）'!AG139</f>
        <v>8</v>
      </c>
      <c r="P317" s="133"/>
      <c r="Q317" s="132"/>
      <c r="R317" s="134">
        <f>'[3]data(ソート不可）'!AH139</f>
        <v>4</v>
      </c>
      <c r="S317" s="133"/>
      <c r="T317" s="136"/>
      <c r="U317" s="135">
        <f>'[3]data(ソート不可）'!AI139</f>
        <v>3</v>
      </c>
      <c r="V317" s="133"/>
      <c r="W317" s="132"/>
      <c r="X317" s="134">
        <f>'[3]data(ソート不可）'!AJ139</f>
        <v>5</v>
      </c>
      <c r="Y317" s="133"/>
      <c r="Z317" s="136"/>
      <c r="AA317" s="135">
        <f>'[3]data(ソート不可）'!AK139</f>
        <v>4</v>
      </c>
      <c r="AB317" s="133"/>
      <c r="AC317" s="132"/>
      <c r="AD317" s="134">
        <f>'[3]data(ソート不可）'!AL139</f>
        <v>7</v>
      </c>
      <c r="AE317" s="133"/>
      <c r="AF317" s="132"/>
    </row>
    <row r="318" spans="1:32" ht="21.4" customHeight="1" x14ac:dyDescent="0.2">
      <c r="A318" s="421">
        <v>150</v>
      </c>
      <c r="B318" s="420" t="s">
        <v>330</v>
      </c>
      <c r="C318" s="131">
        <f>SUM(D318:K318)</f>
        <v>29</v>
      </c>
      <c r="D318" s="128">
        <f>'[3]data(ソート不可）'!H139</f>
        <v>3</v>
      </c>
      <c r="E318" s="128">
        <f>'[3]data(ソート不可）'!I139</f>
        <v>4</v>
      </c>
      <c r="F318" s="128">
        <f>'[3]data(ソート不可）'!J139</f>
        <v>4</v>
      </c>
      <c r="G318" s="128">
        <f>'[3]data(ソート不可）'!K139</f>
        <v>5</v>
      </c>
      <c r="H318" s="128">
        <f>'[3]data(ソート不可）'!L139</f>
        <v>4</v>
      </c>
      <c r="I318" s="128">
        <f>'[3]data(ソート不可）'!M139</f>
        <v>5</v>
      </c>
      <c r="J318" s="128">
        <f>'[3]data(ソート不可）'!N139</f>
        <v>0</v>
      </c>
      <c r="K318" s="127">
        <f>'[3]data(ソート不可）'!O139</f>
        <v>4</v>
      </c>
      <c r="L318" s="336">
        <f>SUM(M318:N318)</f>
        <v>742</v>
      </c>
      <c r="M318" s="128">
        <f>SUM(P318,S318,V318,Y318,AB318,AE318)</f>
        <v>371</v>
      </c>
      <c r="N318" s="130">
        <f>SUM(Q318,T318,W318,Z318,AC318,AF318)</f>
        <v>371</v>
      </c>
      <c r="O318" s="129">
        <f>SUM(P318:Q318)</f>
        <v>81</v>
      </c>
      <c r="P318" s="128">
        <f>'[3]data(ソート不可）'!T139</f>
        <v>45</v>
      </c>
      <c r="Q318" s="127">
        <f>'[3]data(ソート不可）'!U139</f>
        <v>36</v>
      </c>
      <c r="R318" s="336">
        <f>SUM(S318:T318)</f>
        <v>110</v>
      </c>
      <c r="S318" s="128">
        <f>'[3]data(ソート不可）'!V139</f>
        <v>54</v>
      </c>
      <c r="T318" s="130">
        <f>'[3]data(ソート不可）'!W139</f>
        <v>56</v>
      </c>
      <c r="U318" s="129">
        <f>SUM(V318:W318)</f>
        <v>110</v>
      </c>
      <c r="V318" s="128">
        <f>'[3]data(ソート不可）'!X139</f>
        <v>59</v>
      </c>
      <c r="W318" s="127">
        <f>'[3]data(ソート不可）'!Y139</f>
        <v>51</v>
      </c>
      <c r="X318" s="336">
        <f>SUM(Y318:Z318)</f>
        <v>162</v>
      </c>
      <c r="Y318" s="128">
        <f>'[3]data(ソート不可）'!Z139</f>
        <v>78</v>
      </c>
      <c r="Z318" s="130">
        <f>'[3]data(ソート不可）'!AA139</f>
        <v>84</v>
      </c>
      <c r="AA318" s="129">
        <f>SUM(AB318:AC318)</f>
        <v>121</v>
      </c>
      <c r="AB318" s="128">
        <f>'[3]data(ソート不可）'!AB139</f>
        <v>65</v>
      </c>
      <c r="AC318" s="127">
        <f>'[3]data(ソート不可）'!AC139</f>
        <v>56</v>
      </c>
      <c r="AD318" s="336">
        <f>SUM(AE318:AF318)</f>
        <v>158</v>
      </c>
      <c r="AE318" s="128">
        <f>'[3]data(ソート不可）'!AD139</f>
        <v>70</v>
      </c>
      <c r="AF318" s="127">
        <f>'[3]data(ソート不可）'!AE139</f>
        <v>88</v>
      </c>
    </row>
    <row r="319" spans="1:32" ht="21.4" customHeight="1" x14ac:dyDescent="0.2">
      <c r="A319" s="338"/>
      <c r="B319" s="138"/>
      <c r="C319" s="137"/>
      <c r="D319" s="133"/>
      <c r="E319" s="133"/>
      <c r="F319" s="133"/>
      <c r="G319" s="133"/>
      <c r="H319" s="133"/>
      <c r="I319" s="133"/>
      <c r="J319" s="133"/>
      <c r="K319" s="132"/>
      <c r="L319" s="134">
        <f>SUM(O319,R319,U319,X319,AA319,AD319)</f>
        <v>28</v>
      </c>
      <c r="M319" s="133"/>
      <c r="N319" s="136"/>
      <c r="O319" s="135">
        <f>'[3]data(ソート不可）'!AG140</f>
        <v>4</v>
      </c>
      <c r="P319" s="133"/>
      <c r="Q319" s="132"/>
      <c r="R319" s="134">
        <f>'[3]data(ソート不可）'!AH140</f>
        <v>6</v>
      </c>
      <c r="S319" s="133"/>
      <c r="T319" s="136"/>
      <c r="U319" s="135">
        <f>'[3]data(ソート不可）'!AI140</f>
        <v>4</v>
      </c>
      <c r="V319" s="133"/>
      <c r="W319" s="132"/>
      <c r="X319" s="134">
        <f>'[3]data(ソート不可）'!AJ140</f>
        <v>2</v>
      </c>
      <c r="Y319" s="133"/>
      <c r="Z319" s="136"/>
      <c r="AA319" s="135">
        <f>'[3]data(ソート不可）'!AK140</f>
        <v>6</v>
      </c>
      <c r="AB319" s="133"/>
      <c r="AC319" s="132"/>
      <c r="AD319" s="134">
        <f>'[3]data(ソート不可）'!AL140</f>
        <v>6</v>
      </c>
      <c r="AE319" s="133"/>
      <c r="AF319" s="132"/>
    </row>
    <row r="320" spans="1:32" ht="21.4" customHeight="1" x14ac:dyDescent="0.2">
      <c r="A320" s="421">
        <v>151</v>
      </c>
      <c r="B320" s="420" t="s">
        <v>493</v>
      </c>
      <c r="C320" s="131">
        <f>SUM(D320:K320)</f>
        <v>29</v>
      </c>
      <c r="D320" s="128">
        <f>'[3]data(ソート不可）'!H140</f>
        <v>4</v>
      </c>
      <c r="E320" s="128">
        <f>'[3]data(ソート不可）'!I140</f>
        <v>4</v>
      </c>
      <c r="F320" s="128">
        <f>'[3]data(ソート不可）'!J140</f>
        <v>4</v>
      </c>
      <c r="G320" s="128">
        <f>'[3]data(ソート不可）'!K140</f>
        <v>4</v>
      </c>
      <c r="H320" s="128">
        <f>'[3]data(ソート不可）'!L140</f>
        <v>4</v>
      </c>
      <c r="I320" s="128">
        <f>'[3]data(ソート不可）'!M140</f>
        <v>4</v>
      </c>
      <c r="J320" s="128">
        <f>'[3]data(ソート不可）'!N140</f>
        <v>0</v>
      </c>
      <c r="K320" s="127">
        <f>'[3]data(ソート不可）'!O140</f>
        <v>5</v>
      </c>
      <c r="L320" s="336">
        <f>SUM(M320:N320)</f>
        <v>753</v>
      </c>
      <c r="M320" s="128">
        <f>SUM(P320,S320,V320,Y320,AB320,AE320)</f>
        <v>394</v>
      </c>
      <c r="N320" s="130">
        <f>SUM(Q320,T320,W320,Z320,AC320,AF320)</f>
        <v>359</v>
      </c>
      <c r="O320" s="129">
        <f>SUM(P320:Q320)</f>
        <v>111</v>
      </c>
      <c r="P320" s="128">
        <f>'[3]data(ソート不可）'!T140</f>
        <v>52</v>
      </c>
      <c r="Q320" s="127">
        <f>'[3]data(ソート不可）'!U140</f>
        <v>59</v>
      </c>
      <c r="R320" s="336">
        <f>SUM(S320:T320)</f>
        <v>121</v>
      </c>
      <c r="S320" s="128">
        <f>'[3]data(ソート不可）'!V140</f>
        <v>58</v>
      </c>
      <c r="T320" s="130">
        <f>'[3]data(ソート不可）'!W140</f>
        <v>63</v>
      </c>
      <c r="U320" s="129">
        <f>SUM(V320:W320)</f>
        <v>115</v>
      </c>
      <c r="V320" s="128">
        <f>'[3]data(ソート不可）'!X140</f>
        <v>61</v>
      </c>
      <c r="W320" s="127">
        <f>'[3]data(ソート不可）'!Y140</f>
        <v>54</v>
      </c>
      <c r="X320" s="336">
        <f>SUM(Y320:Z320)</f>
        <v>120</v>
      </c>
      <c r="Y320" s="128">
        <f>'[3]data(ソート不可）'!Z140</f>
        <v>66</v>
      </c>
      <c r="Z320" s="130">
        <f>'[3]data(ソート不可）'!AA140</f>
        <v>54</v>
      </c>
      <c r="AA320" s="129">
        <f>SUM(AB320:AC320)</f>
        <v>144</v>
      </c>
      <c r="AB320" s="128">
        <f>'[3]data(ソート不可）'!AB140</f>
        <v>88</v>
      </c>
      <c r="AC320" s="127">
        <f>'[3]data(ソート不可）'!AC140</f>
        <v>56</v>
      </c>
      <c r="AD320" s="336">
        <f>SUM(AE320:AF320)</f>
        <v>142</v>
      </c>
      <c r="AE320" s="128">
        <f>'[3]data(ソート不可）'!AD140</f>
        <v>69</v>
      </c>
      <c r="AF320" s="127">
        <f>'[3]data(ソート不可）'!AE140</f>
        <v>73</v>
      </c>
    </row>
    <row r="321" spans="1:32" ht="21.4" customHeight="1" x14ac:dyDescent="0.2">
      <c r="A321" s="341"/>
      <c r="B321" s="342"/>
      <c r="C321" s="343"/>
      <c r="D321" s="133"/>
      <c r="E321" s="133"/>
      <c r="F321" s="133"/>
      <c r="G321" s="133"/>
      <c r="H321" s="133"/>
      <c r="I321" s="133"/>
      <c r="J321" s="133"/>
      <c r="K321" s="344"/>
      <c r="L321" s="422">
        <f>SUM(O321,R321,U321,X321,AA321,AD321)</f>
        <v>19</v>
      </c>
      <c r="M321" s="153"/>
      <c r="N321" s="423"/>
      <c r="O321" s="424">
        <f>'[3]data(ソート不可）'!AG148</f>
        <v>3</v>
      </c>
      <c r="P321" s="153"/>
      <c r="Q321" s="424"/>
      <c r="R321" s="422">
        <f>'[3]data(ソート不可）'!AH148</f>
        <v>3</v>
      </c>
      <c r="S321" s="153"/>
      <c r="T321" s="423"/>
      <c r="U321" s="424">
        <f>'[3]data(ソート不可）'!AI148</f>
        <v>2</v>
      </c>
      <c r="V321" s="153"/>
      <c r="W321" s="424"/>
      <c r="X321" s="422">
        <f>'[3]data(ソート不可）'!AJ148</f>
        <v>4</v>
      </c>
      <c r="Y321" s="153"/>
      <c r="Z321" s="423"/>
      <c r="AA321" s="424">
        <f>'[3]data(ソート不可）'!AK148</f>
        <v>3</v>
      </c>
      <c r="AB321" s="153"/>
      <c r="AC321" s="424"/>
      <c r="AD321" s="422">
        <f>'[3]data(ソート不可）'!AL148</f>
        <v>4</v>
      </c>
      <c r="AE321" s="153"/>
      <c r="AF321" s="423"/>
    </row>
    <row r="322" spans="1:32" ht="21.4" customHeight="1" x14ac:dyDescent="0.2">
      <c r="A322" s="425">
        <v>152</v>
      </c>
      <c r="B322" s="426" t="s">
        <v>551</v>
      </c>
      <c r="C322" s="345">
        <f>SUM(D322:K322)</f>
        <v>16</v>
      </c>
      <c r="D322" s="128">
        <f>'[3]data(ソート不可）'!H148</f>
        <v>2</v>
      </c>
      <c r="E322" s="128">
        <f>'[3]data(ソート不可）'!I148</f>
        <v>2</v>
      </c>
      <c r="F322" s="128">
        <f>'[3]data(ソート不可）'!J148</f>
        <v>2</v>
      </c>
      <c r="G322" s="128">
        <f>'[3]data(ソート不可）'!K148</f>
        <v>3</v>
      </c>
      <c r="H322" s="128">
        <f>'[3]data(ソート不可）'!L148</f>
        <v>2</v>
      </c>
      <c r="I322" s="128">
        <f>'[3]data(ソート不可）'!M148</f>
        <v>2</v>
      </c>
      <c r="J322" s="128">
        <f>'[3]data(ソート不可）'!N148</f>
        <v>0</v>
      </c>
      <c r="K322" s="346">
        <f>'[3]data(ソート不可）'!O148</f>
        <v>3</v>
      </c>
      <c r="L322" s="427">
        <f>SUM(M322:N322)</f>
        <v>383</v>
      </c>
      <c r="M322" s="128">
        <f>SUM(P322,S322,V322,Y322,AB322,AE322)</f>
        <v>199</v>
      </c>
      <c r="N322" s="428">
        <f>SUM(Q322,T322,W322,Z322,AC322,AF322)</f>
        <v>184</v>
      </c>
      <c r="O322" s="346">
        <f>SUM(P322:Q322)</f>
        <v>54</v>
      </c>
      <c r="P322" s="128">
        <f>'[3]data(ソート不可）'!T148</f>
        <v>27</v>
      </c>
      <c r="Q322" s="346">
        <f>'[3]data(ソート不可）'!U148</f>
        <v>27</v>
      </c>
      <c r="R322" s="427">
        <f>SUM(S322:T322)</f>
        <v>55</v>
      </c>
      <c r="S322" s="128">
        <f>'[3]data(ソート不可）'!V148</f>
        <v>26</v>
      </c>
      <c r="T322" s="428">
        <f>'[3]data(ソート不可）'!W148</f>
        <v>29</v>
      </c>
      <c r="U322" s="346">
        <f>SUM(V322:W322)</f>
        <v>63</v>
      </c>
      <c r="V322" s="128">
        <f>'[3]data(ソート不可）'!X148</f>
        <v>37</v>
      </c>
      <c r="W322" s="346">
        <f>'[3]data(ソート不可）'!Y148</f>
        <v>26</v>
      </c>
      <c r="X322" s="427">
        <f>SUM(Y322:Z322)</f>
        <v>85</v>
      </c>
      <c r="Y322" s="128">
        <f>'[3]data(ソート不可）'!Z148</f>
        <v>43</v>
      </c>
      <c r="Z322" s="428">
        <f>'[3]data(ソート不可）'!AA148</f>
        <v>42</v>
      </c>
      <c r="AA322" s="346">
        <f>SUM(AB322:AC322)</f>
        <v>57</v>
      </c>
      <c r="AB322" s="128">
        <f>'[3]data(ソート不可）'!AB148</f>
        <v>32</v>
      </c>
      <c r="AC322" s="346">
        <f>'[3]data(ソート不可）'!AC148</f>
        <v>25</v>
      </c>
      <c r="AD322" s="427">
        <f>SUM(AE322:AF322)</f>
        <v>69</v>
      </c>
      <c r="AE322" s="128">
        <f>'[3]data(ソート不可）'!AD148</f>
        <v>34</v>
      </c>
      <c r="AF322" s="428">
        <f>'[3]data(ソート不可）'!AE148</f>
        <v>35</v>
      </c>
    </row>
    <row r="323" spans="1:32" ht="21.4" customHeight="1" x14ac:dyDescent="0.2">
      <c r="A323" s="338"/>
      <c r="B323" s="342" t="s">
        <v>561</v>
      </c>
      <c r="C323" s="343"/>
      <c r="D323" s="133"/>
      <c r="E323" s="133"/>
      <c r="F323" s="133"/>
      <c r="G323" s="133"/>
      <c r="H323" s="133"/>
      <c r="I323" s="133"/>
      <c r="J323" s="133"/>
      <c r="K323" s="344"/>
      <c r="L323" s="422">
        <f>SUM(O323,R323,U323,X323,AA323,AD323)</f>
        <v>20</v>
      </c>
      <c r="M323" s="153"/>
      <c r="N323" s="423"/>
      <c r="O323" s="424">
        <f>'[3]data(ソート不可）'!AG149</f>
        <v>3</v>
      </c>
      <c r="P323" s="153"/>
      <c r="Q323" s="424"/>
      <c r="R323" s="422">
        <f>'[3]data(ソート不可）'!AH149</f>
        <v>2</v>
      </c>
      <c r="S323" s="153"/>
      <c r="T323" s="423"/>
      <c r="U323" s="424">
        <f>'[3]data(ソート不可）'!AI149</f>
        <v>4</v>
      </c>
      <c r="V323" s="153"/>
      <c r="W323" s="424"/>
      <c r="X323" s="422">
        <f>'[3]data(ソート不可）'!AJ149</f>
        <v>6</v>
      </c>
      <c r="Y323" s="153"/>
      <c r="Z323" s="423"/>
      <c r="AA323" s="424">
        <f>'[3]data(ソート不可）'!AK149</f>
        <v>3</v>
      </c>
      <c r="AB323" s="153"/>
      <c r="AC323" s="424"/>
      <c r="AD323" s="422">
        <f>'[3]data(ソート不可）'!AL149</f>
        <v>2</v>
      </c>
      <c r="AE323" s="153"/>
      <c r="AF323" s="423"/>
    </row>
    <row r="324" spans="1:32" ht="21.4" customHeight="1" x14ac:dyDescent="0.2">
      <c r="A324" s="421">
        <v>153</v>
      </c>
      <c r="B324" s="426" t="s">
        <v>562</v>
      </c>
      <c r="C324" s="345">
        <f>SUM(D324:K324)</f>
        <v>21</v>
      </c>
      <c r="D324" s="128">
        <f>'[3]data(ソート不可）'!H149</f>
        <v>3</v>
      </c>
      <c r="E324" s="128">
        <f>'[3]data(ソート不可）'!I149</f>
        <v>4</v>
      </c>
      <c r="F324" s="128">
        <f>'[3]data(ソート不可）'!J149</f>
        <v>3</v>
      </c>
      <c r="G324" s="128">
        <f>'[3]data(ソート不可）'!K149</f>
        <v>3</v>
      </c>
      <c r="H324" s="128">
        <f>'[3]data(ソート不可）'!L149</f>
        <v>2</v>
      </c>
      <c r="I324" s="128">
        <f>'[3]data(ソート不可）'!M149</f>
        <v>2</v>
      </c>
      <c r="J324" s="128">
        <f>'[3]data(ソート不可）'!N149</f>
        <v>0</v>
      </c>
      <c r="K324" s="346">
        <f>'[3]data(ソート不可）'!O149</f>
        <v>4</v>
      </c>
      <c r="L324" s="427">
        <f>SUM(M324:N324)</f>
        <v>528</v>
      </c>
      <c r="M324" s="128">
        <f>SUM(P324,S324,V324,Y324,AB324,AE324)</f>
        <v>274</v>
      </c>
      <c r="N324" s="428">
        <f>SUM(Q324,T324,W324,Z324,AC324,AF324)</f>
        <v>254</v>
      </c>
      <c r="O324" s="346">
        <f>SUM(P324:Q324)</f>
        <v>108</v>
      </c>
      <c r="P324" s="128">
        <f>'[3]data(ソート不可）'!T149</f>
        <v>57</v>
      </c>
      <c r="Q324" s="346">
        <f>'[3]data(ソート不可）'!U149</f>
        <v>51</v>
      </c>
      <c r="R324" s="427">
        <f>SUM(S324:T324)</f>
        <v>116</v>
      </c>
      <c r="S324" s="128">
        <f>'[3]data(ソート不可）'!V149</f>
        <v>72</v>
      </c>
      <c r="T324" s="428">
        <f>'[3]data(ソート不可）'!W149</f>
        <v>44</v>
      </c>
      <c r="U324" s="346">
        <f>SUM(V324:W324)</f>
        <v>93</v>
      </c>
      <c r="V324" s="128">
        <f>'[3]data(ソート不可）'!X149</f>
        <v>44</v>
      </c>
      <c r="W324" s="346">
        <f>'[3]data(ソート不可）'!Y149</f>
        <v>49</v>
      </c>
      <c r="X324" s="427">
        <f>SUM(Y324:Z324)</f>
        <v>92</v>
      </c>
      <c r="Y324" s="128">
        <f>'[3]data(ソート不可）'!Z149</f>
        <v>42</v>
      </c>
      <c r="Z324" s="428">
        <f>'[3]data(ソート不可）'!AA149</f>
        <v>50</v>
      </c>
      <c r="AA324" s="346">
        <f>SUM(AB324:AC324)</f>
        <v>66</v>
      </c>
      <c r="AB324" s="128">
        <f>'[3]data(ソート不可）'!AB149</f>
        <v>36</v>
      </c>
      <c r="AC324" s="346">
        <f>'[3]data(ソート不可）'!AC149</f>
        <v>30</v>
      </c>
      <c r="AD324" s="427">
        <f>SUM(AE324:AF324)</f>
        <v>53</v>
      </c>
      <c r="AE324" s="128">
        <f>'[3]data(ソート不可）'!AD149</f>
        <v>23</v>
      </c>
      <c r="AF324" s="428">
        <f>'[3]data(ソート不可）'!AE149</f>
        <v>30</v>
      </c>
    </row>
    <row r="325" spans="1:32" ht="16.5" customHeight="1" x14ac:dyDescent="0.15">
      <c r="A325" s="991" t="s">
        <v>125</v>
      </c>
      <c r="B325" s="991"/>
      <c r="C325" s="991"/>
      <c r="D325" s="991"/>
      <c r="E325" s="991"/>
      <c r="F325" s="991"/>
      <c r="G325" s="991"/>
      <c r="H325" s="991"/>
      <c r="I325" s="991"/>
      <c r="J325" s="991"/>
      <c r="K325" s="991"/>
      <c r="L325" s="991"/>
      <c r="M325" s="991"/>
      <c r="N325" s="991"/>
    </row>
    <row r="326" spans="1:32" ht="33.950000000000003" customHeight="1" x14ac:dyDescent="0.15">
      <c r="B326" s="488"/>
      <c r="D326" s="96"/>
      <c r="E326" s="96"/>
      <c r="F326" s="96"/>
      <c r="G326" s="96"/>
      <c r="H326" s="96"/>
      <c r="I326" s="96"/>
      <c r="J326" s="96"/>
    </row>
    <row r="327" spans="1:32" ht="15.95" customHeight="1" x14ac:dyDescent="0.2">
      <c r="E327" s="488"/>
      <c r="F327" s="488"/>
      <c r="G327" s="488"/>
      <c r="H327" s="488"/>
      <c r="I327" s="96"/>
      <c r="J327" s="96"/>
    </row>
  </sheetData>
  <mergeCells count="98">
    <mergeCell ref="A1:M1"/>
    <mergeCell ref="Y1:AF1"/>
    <mergeCell ref="A3:A5"/>
    <mergeCell ref="B3:B5"/>
    <mergeCell ref="C3:K3"/>
    <mergeCell ref="L3:AF3"/>
    <mergeCell ref="C4:C5"/>
    <mergeCell ref="D4:I4"/>
    <mergeCell ref="J4:J5"/>
    <mergeCell ref="K4:K5"/>
    <mergeCell ref="AD4:AF4"/>
    <mergeCell ref="L4:N4"/>
    <mergeCell ref="O4:Q4"/>
    <mergeCell ref="R4:T4"/>
    <mergeCell ref="U4:W4"/>
    <mergeCell ref="X4:Z4"/>
    <mergeCell ref="AA4:AC4"/>
    <mergeCell ref="A56:N56"/>
    <mergeCell ref="A58:A60"/>
    <mergeCell ref="B58:B60"/>
    <mergeCell ref="C58:K58"/>
    <mergeCell ref="L58:AF58"/>
    <mergeCell ref="C59:C60"/>
    <mergeCell ref="D59:I59"/>
    <mergeCell ref="X59:Z59"/>
    <mergeCell ref="AA59:AC59"/>
    <mergeCell ref="AD59:AF59"/>
    <mergeCell ref="R59:T59"/>
    <mergeCell ref="U59:W59"/>
    <mergeCell ref="A111:N111"/>
    <mergeCell ref="J59:J60"/>
    <mergeCell ref="K59:K60"/>
    <mergeCell ref="L59:N59"/>
    <mergeCell ref="O59:Q59"/>
    <mergeCell ref="A166:N166"/>
    <mergeCell ref="A113:A115"/>
    <mergeCell ref="B113:B115"/>
    <mergeCell ref="C113:K113"/>
    <mergeCell ref="L113:AF113"/>
    <mergeCell ref="C114:C115"/>
    <mergeCell ref="D114:I114"/>
    <mergeCell ref="J114:J115"/>
    <mergeCell ref="K114:K115"/>
    <mergeCell ref="L114:N114"/>
    <mergeCell ref="O114:Q114"/>
    <mergeCell ref="R114:T114"/>
    <mergeCell ref="U114:W114"/>
    <mergeCell ref="X114:Z114"/>
    <mergeCell ref="AA114:AC114"/>
    <mergeCell ref="AD114:AF114"/>
    <mergeCell ref="A168:A170"/>
    <mergeCell ref="B168:B170"/>
    <mergeCell ref="C168:K168"/>
    <mergeCell ref="L168:AF168"/>
    <mergeCell ref="C169:C170"/>
    <mergeCell ref="D169:I169"/>
    <mergeCell ref="J169:J170"/>
    <mergeCell ref="K169:K170"/>
    <mergeCell ref="AD169:AF169"/>
    <mergeCell ref="L169:N169"/>
    <mergeCell ref="O169:Q169"/>
    <mergeCell ref="R169:T169"/>
    <mergeCell ref="U169:W169"/>
    <mergeCell ref="X169:Z169"/>
    <mergeCell ref="AA169:AC169"/>
    <mergeCell ref="A221:N221"/>
    <mergeCell ref="A223:A225"/>
    <mergeCell ref="B223:B225"/>
    <mergeCell ref="C223:K223"/>
    <mergeCell ref="L223:AF223"/>
    <mergeCell ref="C224:C225"/>
    <mergeCell ref="D224:I224"/>
    <mergeCell ref="X224:Z224"/>
    <mergeCell ref="AA224:AC224"/>
    <mergeCell ref="AD224:AF224"/>
    <mergeCell ref="R224:T224"/>
    <mergeCell ref="U224:W224"/>
    <mergeCell ref="A276:N276"/>
    <mergeCell ref="J224:J225"/>
    <mergeCell ref="K224:K225"/>
    <mergeCell ref="L224:N224"/>
    <mergeCell ref="O224:Q224"/>
    <mergeCell ref="A325:N325"/>
    <mergeCell ref="A278:A280"/>
    <mergeCell ref="B278:B280"/>
    <mergeCell ref="C278:K278"/>
    <mergeCell ref="L278:AF278"/>
    <mergeCell ref="C279:C280"/>
    <mergeCell ref="D279:I279"/>
    <mergeCell ref="J279:J280"/>
    <mergeCell ref="K279:K280"/>
    <mergeCell ref="L279:N279"/>
    <mergeCell ref="O279:Q279"/>
    <mergeCell ref="R279:T279"/>
    <mergeCell ref="U279:W279"/>
    <mergeCell ref="X279:Z279"/>
    <mergeCell ref="AA279:AC279"/>
    <mergeCell ref="AD279:AF279"/>
  </mergeCells>
  <phoneticPr fontId="2"/>
  <pageMargins left="0.78740157480314965" right="0.78740157480314965" top="0.78740157480314965" bottom="0.78740157480314965" header="0.51181102362204722" footer="0.51181102362204722"/>
  <pageSetup paperSize="9" scale="65" orientation="portrait" r:id="rId1"/>
  <headerFooter scaleWithDoc="0" alignWithMargins="0">
    <oddFooter xml:space="preserve">&amp;C
</oddFooter>
  </headerFooter>
  <rowBreaks count="4" manualBreakCount="4">
    <brk id="111" max="16383" man="1"/>
    <brk id="166" max="16383" man="1"/>
    <brk id="221"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表紙</vt:lpstr>
      <vt:lpstr>目次</vt:lpstr>
      <vt:lpstr>1（1）総括表</vt:lpstr>
      <vt:lpstr>1（2）行政区別の概況</vt:lpstr>
      <vt:lpstr>1（3）行政区別一覧</vt:lpstr>
      <vt:lpstr>1（4）戦後の市立小・中学校の推移</vt:lpstr>
      <vt:lpstr>1（5）市立学校の概況</vt:lpstr>
      <vt:lpstr>1（6）小・中学校の規模別一覧</vt:lpstr>
      <vt:lpstr>1（7）学校別・学年別児童生徒数①小学校</vt:lpstr>
      <vt:lpstr>1（7）学校別・学年別児童生徒数②中学校</vt:lpstr>
      <vt:lpstr>1（7）学校別・学年別児童生徒数③高等学校</vt:lpstr>
      <vt:lpstr>1（7）学校別・学年別児童生徒数④特別支援学校</vt:lpstr>
      <vt:lpstr>2（1）教職員数の推移</vt:lpstr>
      <vt:lpstr>2市立学校の教職員数（2）小学校</vt:lpstr>
      <vt:lpstr>2市立学校の教職員数（3）中学校</vt:lpstr>
      <vt:lpstr>2市立学校の教職員数（4）高等学校</vt:lpstr>
      <vt:lpstr>2市立学校の教職員数（5）特別支援学校</vt:lpstr>
      <vt:lpstr>裏表紙</vt:lpstr>
      <vt:lpstr>'1（3）行政区別一覧'!Print_Area</vt:lpstr>
      <vt:lpstr>'1（4）戦後の市立小・中学校の推移'!Print_Area</vt:lpstr>
      <vt:lpstr>'1（5）市立学校の概況'!Print_Area</vt:lpstr>
      <vt:lpstr>'1（6）小・中学校の規模別一覧'!Print_Area</vt:lpstr>
      <vt:lpstr>'1（7）学校別・学年別児童生徒数②中学校'!Print_Area</vt:lpstr>
      <vt:lpstr>'1（7）学校別・学年別児童生徒数③高等学校'!Print_Area</vt:lpstr>
      <vt:lpstr>'1（7）学校別・学年別児童生徒数④特別支援学校'!Print_Area</vt:lpstr>
      <vt:lpstr>'2市立学校の教職員数（2）小学校'!Print_Area</vt:lpstr>
      <vt:lpstr>'2市立学校の教職員数（3）中学校'!Print_Area</vt:lpstr>
      <vt:lpstr>'2市立学校の教職員数（4）高等学校'!Print_Area</vt:lpstr>
      <vt:lpstr>'2市立学校の教職員数（5）特別支援学校'!Print_Area</vt:lpstr>
      <vt:lpstr>目次!Print_Area</vt:lpstr>
      <vt:lpstr>'2市立学校の教職員数（2）小学校'!Print_Titles</vt:lpstr>
      <vt:lpstr>'2市立学校の教職員数（3）中学校'!Print_Titles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児玉　光</cp:lastModifiedBy>
  <cp:lastPrinted>2025-12-26T01:11:21Z</cp:lastPrinted>
  <dcterms:created xsi:type="dcterms:W3CDTF">2014-06-13T02:28:57Z</dcterms:created>
  <dcterms:modified xsi:type="dcterms:W3CDTF">2026-01-06T05:48:57Z</dcterms:modified>
</cp:coreProperties>
</file>