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E8DC02EF-A880-45B5-B762-2EFDDF5E6C42}" xr6:coauthVersionLast="47" xr6:coauthVersionMax="47" xr10:uidLastSave="{00000000-0000-0000-0000-000000000000}"/>
  <workbookProtection workbookAlgorithmName="SHA-512" workbookHashValue="7czH0pEDpBBU7+ZQUaGG8KjK+oN75WjrV/2A9cxmgqbwX7In/T4EBEcexv+kUeJ3YmG/0pFDTK7/EqsrqSIaFw==" workbookSaltValue="bWbETH89XEhUVMOmdVSonA==" workbookSpinCount="100000" lockStructure="1"/>
  <bookViews>
    <workbookView xWindow="-120" yWindow="-120" windowWidth="29040" windowHeight="15720" xr2:uid="{00000000-000D-0000-FFFF-FFFF00000000}"/>
  </bookViews>
  <sheets>
    <sheet name="エネルギー使用状況等確認シート" sheetId="6" r:id="rId1"/>
    <sheet name="データ" sheetId="10" state="hidden" r:id="rId2"/>
  </sheets>
  <externalReferences>
    <externalReference r:id="rId3"/>
  </externalReferences>
  <definedNames>
    <definedName name="_xlnm.Print_Area" localSheetId="0">エネルギー使用状況等確認シート!$A$1:$AF$146</definedName>
    <definedName name="燃料名・化石">データ!$A$2:$A$30</definedName>
    <definedName name="燃料名・非化石">データ!$G$2:$G$21</definedName>
    <definedName name="燃料名1" localSheetId="0">'[1]2'!$AX$7:$AX$38</definedName>
    <definedName name="燃料名2" localSheetId="0">エネルギー使用状況等確認シート!#REF!</definedName>
    <definedName name="非化石燃料名1">'[1]2'!$AX$49:$AX$67</definedName>
    <definedName name="用途">'[1]1'!$AV$4:$AV$14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6" l="1"/>
  <c r="AB75" i="6" l="1"/>
  <c r="G75" i="6"/>
  <c r="G72" i="6"/>
  <c r="AB72" i="6" l="1"/>
  <c r="C30" i="10" l="1"/>
  <c r="C29" i="10"/>
  <c r="C28" i="10"/>
  <c r="C26" i="10"/>
  <c r="C25" i="10"/>
  <c r="C24" i="10"/>
  <c r="C23" i="10"/>
  <c r="C22" i="10"/>
  <c r="C21" i="10"/>
  <c r="C20" i="10"/>
  <c r="C19" i="10"/>
  <c r="C18" i="10"/>
  <c r="C8" i="10"/>
  <c r="C7" i="10"/>
  <c r="C17" i="10"/>
  <c r="C16" i="10"/>
  <c r="C15" i="10"/>
  <c r="C13" i="10"/>
  <c r="C12" i="10"/>
  <c r="C11" i="10"/>
  <c r="C10" i="10"/>
  <c r="C9" i="10"/>
  <c r="C6" i="10"/>
  <c r="C4" i="10"/>
  <c r="C5" i="10"/>
  <c r="C14" i="10"/>
  <c r="Y75" i="6" l="1"/>
  <c r="S75" i="6"/>
  <c r="P75" i="6"/>
  <c r="M75" i="6"/>
  <c r="K75" i="6"/>
  <c r="Y72" i="6" l="1"/>
  <c r="V72" i="6"/>
  <c r="S72" i="6"/>
  <c r="P72" i="6"/>
  <c r="M72" i="6"/>
  <c r="M73" i="6" s="1"/>
  <c r="I21" i="10" l="1"/>
  <c r="I20" i="10"/>
  <c r="I19" i="10"/>
  <c r="I18" i="10"/>
  <c r="I17" i="10"/>
  <c r="I16" i="10"/>
  <c r="I15" i="10"/>
  <c r="I14" i="10"/>
  <c r="I13" i="10"/>
  <c r="I12" i="10"/>
  <c r="I11" i="10"/>
  <c r="I10" i="10"/>
  <c r="I9" i="10"/>
  <c r="I8" i="10"/>
  <c r="I7" i="10"/>
  <c r="I6" i="10"/>
  <c r="I5" i="10"/>
  <c r="I4" i="10"/>
  <c r="I3" i="10"/>
  <c r="C27" i="10"/>
  <c r="C3" i="10"/>
  <c r="Y59" i="6" l="1"/>
  <c r="S59" i="6" l="1"/>
  <c r="P59" i="6"/>
  <c r="M59" i="6"/>
  <c r="V73" i="6" l="1"/>
  <c r="S73" i="6"/>
  <c r="P73" i="6"/>
  <c r="G73" i="6"/>
  <c r="Y73" i="6" l="1"/>
  <c r="K73" i="6"/>
  <c r="V56" i="6" s="1"/>
</calcChain>
</file>

<file path=xl/sharedStrings.xml><?xml version="1.0" encoding="utf-8"?>
<sst xmlns="http://schemas.openxmlformats.org/spreadsheetml/2006/main" count="334" uniqueCount="251">
  <si>
    <t>年</t>
    <rPh sb="0" eb="1">
      <t>ネン</t>
    </rPh>
    <phoneticPr fontId="5"/>
  </si>
  <si>
    <t>月</t>
    <rPh sb="0" eb="1">
      <t>ガツ</t>
    </rPh>
    <phoneticPr fontId="5"/>
  </si>
  <si>
    <t>住所</t>
    <rPh sb="0" eb="2">
      <t>ジュウショ</t>
    </rPh>
    <phoneticPr fontId="5"/>
  </si>
  <si>
    <t>記</t>
    <rPh sb="0" eb="1">
      <t>キ</t>
    </rPh>
    <phoneticPr fontId="5"/>
  </si>
  <si>
    <t>（</t>
    <phoneticPr fontId="5"/>
  </si>
  <si>
    <t>）</t>
    <phoneticPr fontId="5"/>
  </si>
  <si>
    <t>－</t>
    <phoneticPr fontId="5"/>
  </si>
  <si>
    <t>〒</t>
    <phoneticPr fontId="5"/>
  </si>
  <si>
    <t>令和</t>
    <rPh sb="0" eb="2">
      <t>レイワ</t>
    </rPh>
    <phoneticPr fontId="5"/>
  </si>
  <si>
    <t>※日中、連絡がとれる番号</t>
    <rPh sb="1" eb="3">
      <t>ニッチュウ</t>
    </rPh>
    <rPh sb="4" eb="6">
      <t>レンラク</t>
    </rPh>
    <rPh sb="10" eb="12">
      <t>バンゴウ</t>
    </rPh>
    <phoneticPr fontId="5"/>
  </si>
  <si>
    <t>【事務局使用欄】</t>
    <phoneticPr fontId="5"/>
  </si>
  <si>
    <t>次項へ続く</t>
    <rPh sb="0" eb="2">
      <t>ジコウ</t>
    </rPh>
    <rPh sb="3" eb="4">
      <t>ツヅ</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</si>
  <si>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</si>
  <si>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</si>
  <si>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</si>
  <si>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</si>
  <si>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代表者
役職・氏名</t>
    <rPh sb="0" eb="3">
      <t>ダイヒョウシャ</t>
    </rPh>
    <rPh sb="4" eb="6">
      <t>ヤクショク</t>
    </rPh>
    <rPh sb="5" eb="6">
      <t>ショク</t>
    </rPh>
    <rPh sb="7" eb="9">
      <t>シメイ</t>
    </rPh>
    <phoneticPr fontId="5"/>
  </si>
  <si>
    <t>【申込者】</t>
    <rPh sb="1" eb="2">
      <t>モウ</t>
    </rPh>
    <rPh sb="2" eb="3">
      <t>コ</t>
    </rPh>
    <phoneticPr fontId="5"/>
  </si>
  <si>
    <t>契約①（契約が1つの場合）</t>
    <rPh sb="0" eb="2">
      <t>ケイヤク</t>
    </rPh>
    <rPh sb="4" eb="6">
      <t>ケイヤク</t>
    </rPh>
    <rPh sb="10" eb="12">
      <t>バアイ</t>
    </rPh>
    <phoneticPr fontId="5"/>
  </si>
  <si>
    <t>電力供給会社</t>
    <rPh sb="0" eb="2">
      <t>デンリョク</t>
    </rPh>
    <rPh sb="2" eb="4">
      <t>キョウキュウ</t>
    </rPh>
    <rPh sb="4" eb="6">
      <t>カイシャ</t>
    </rPh>
    <phoneticPr fontId="5"/>
  </si>
  <si>
    <t>契約種別</t>
    <rPh sb="0" eb="2">
      <t>ケイヤク</t>
    </rPh>
    <rPh sb="2" eb="4">
      <t>シュベツ</t>
    </rPh>
    <phoneticPr fontId="5"/>
  </si>
  <si>
    <t>受電電圧</t>
    <rPh sb="0" eb="2">
      <t>ジュデン</t>
    </rPh>
    <rPh sb="2" eb="4">
      <t>デンアツ</t>
    </rPh>
    <phoneticPr fontId="5"/>
  </si>
  <si>
    <t>基本料金単価</t>
    <rPh sb="0" eb="2">
      <t>キホン</t>
    </rPh>
    <rPh sb="2" eb="4">
      <t>リョウキン</t>
    </rPh>
    <rPh sb="4" eb="6">
      <t>タンカ</t>
    </rPh>
    <phoneticPr fontId="5"/>
  </si>
  <si>
    <t>V</t>
    <phoneticPr fontId="5"/>
  </si>
  <si>
    <t>kW</t>
    <phoneticPr fontId="5"/>
  </si>
  <si>
    <t>円（kW/月）</t>
    <rPh sb="0" eb="1">
      <t>エン</t>
    </rPh>
    <rPh sb="5" eb="6">
      <t>ツキ</t>
    </rPh>
    <phoneticPr fontId="5"/>
  </si>
  <si>
    <t>年間エネルギー使用量</t>
    <rPh sb="0" eb="2">
      <t>ネンカン</t>
    </rPh>
    <rPh sb="7" eb="10">
      <t>シヨウリョウ</t>
    </rPh>
    <phoneticPr fontId="5"/>
  </si>
  <si>
    <t>電力量</t>
    <rPh sb="0" eb="3">
      <t>デンリョクリョウ</t>
    </rPh>
    <phoneticPr fontId="5"/>
  </si>
  <si>
    <t>最大
電力</t>
    <rPh sb="0" eb="2">
      <t>サイダイ</t>
    </rPh>
    <rPh sb="3" eb="5">
      <t>デンリョク</t>
    </rPh>
    <phoneticPr fontId="5"/>
  </si>
  <si>
    <t>年月
西暦
下2桁</t>
    <rPh sb="0" eb="1">
      <t>ネン</t>
    </rPh>
    <rPh sb="1" eb="2">
      <t>ツキ</t>
    </rPh>
    <rPh sb="4" eb="6">
      <t>セイレキ</t>
    </rPh>
    <rPh sb="7" eb="8">
      <t>シタ</t>
    </rPh>
    <rPh sb="9" eb="10">
      <t>ケタ</t>
    </rPh>
    <phoneticPr fontId="5"/>
  </si>
  <si>
    <t>契約電力</t>
    <rPh sb="0" eb="2">
      <t>ケイヤク</t>
    </rPh>
    <rPh sb="2" eb="4">
      <t>デンリョク</t>
    </rPh>
    <phoneticPr fontId="5"/>
  </si>
  <si>
    <t>化石燃料
（プルダウンで選択）</t>
    <rPh sb="0" eb="4">
      <t>カセキネンリョウ</t>
    </rPh>
    <rPh sb="12" eb="14">
      <t>センタク</t>
    </rPh>
    <phoneticPr fontId="5"/>
  </si>
  <si>
    <t>年</t>
    <rPh sb="0" eb="1">
      <t>ネン</t>
    </rPh>
    <phoneticPr fontId="5"/>
  </si>
  <si>
    <t>月</t>
    <rPh sb="0" eb="1">
      <t>ツキ</t>
    </rPh>
    <phoneticPr fontId="5"/>
  </si>
  <si>
    <t>kWh</t>
  </si>
  <si>
    <t>kWh</t>
    <phoneticPr fontId="5"/>
  </si>
  <si>
    <t>㎥</t>
    <phoneticPr fontId="5"/>
  </si>
  <si>
    <t>合計</t>
    <rPh sb="0" eb="2">
      <t>ゴウケイ</t>
    </rPh>
    <phoneticPr fontId="5"/>
  </si>
  <si>
    <t>平均単価（円）</t>
    <rPh sb="0" eb="2">
      <t>ヘイキン</t>
    </rPh>
    <rPh sb="2" eb="4">
      <t>タンカ</t>
    </rPh>
    <rPh sb="5" eb="6">
      <t>エン</t>
    </rPh>
    <phoneticPr fontId="5"/>
  </si>
  <si>
    <t>－</t>
    <phoneticPr fontId="5"/>
  </si>
  <si>
    <t>太陽光発電自家消費分</t>
    <rPh sb="0" eb="3">
      <t>タイヨウコウ</t>
    </rPh>
    <rPh sb="3" eb="5">
      <t>ハツデン</t>
    </rPh>
    <rPh sb="5" eb="7">
      <t>ジカ</t>
    </rPh>
    <rPh sb="7" eb="9">
      <t>ショウヒ</t>
    </rPh>
    <rPh sb="9" eb="10">
      <t>ブン</t>
    </rPh>
    <phoneticPr fontId="5"/>
  </si>
  <si>
    <t>上下水道
（わかる場合記入）</t>
    <rPh sb="0" eb="2">
      <t>ジョウゲ</t>
    </rPh>
    <rPh sb="2" eb="4">
      <t>スイドウ</t>
    </rPh>
    <rPh sb="9" eb="11">
      <t>バアイ</t>
    </rPh>
    <rPh sb="11" eb="13">
      <t>キニュウ</t>
    </rPh>
    <phoneticPr fontId="5"/>
  </si>
  <si>
    <t>kL</t>
    <phoneticPr fontId="5"/>
  </si>
  <si>
    <t>※1  電力契約が３つ以上ある場合は、別紙で添付してください。</t>
    <rPh sb="11" eb="13">
      <t>イジョウ</t>
    </rPh>
    <rPh sb="19" eb="21">
      <t>ベッシ</t>
    </rPh>
    <rPh sb="22" eb="24">
      <t>テンプ</t>
    </rPh>
    <phoneticPr fontId="20"/>
  </si>
  <si>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20"/>
  </si>
  <si>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20"/>
  </si>
  <si>
    <t>※2　上水・下水の支払金額には下水道料金も含めますが、下水の使用量は不要です。</t>
    <rPh sb="3" eb="5">
      <t>ジョウスイ</t>
    </rPh>
    <rPh sb="6" eb="8">
      <t>ゲスイ</t>
    </rPh>
    <rPh sb="9" eb="11">
      <t>シハライ</t>
    </rPh>
    <rPh sb="11" eb="13">
      <t>キンガク</t>
    </rPh>
    <rPh sb="15" eb="18">
      <t>ゲスイドウ</t>
    </rPh>
    <rPh sb="18" eb="20">
      <t>リョウキン</t>
    </rPh>
    <rPh sb="21" eb="22">
      <t>フク</t>
    </rPh>
    <rPh sb="27" eb="29">
      <t>ゲスイ</t>
    </rPh>
    <rPh sb="30" eb="32">
      <t>シヨウ</t>
    </rPh>
    <rPh sb="32" eb="33">
      <t>リョウ</t>
    </rPh>
    <rPh sb="34" eb="36">
      <t>フヨウ</t>
    </rPh>
    <phoneticPr fontId="20"/>
  </si>
  <si>
    <t>建物の概要及び空調の使用状況　（おわかりになる範囲で記入してください）</t>
    <phoneticPr fontId="5"/>
  </si>
  <si>
    <t>建物概要</t>
    <phoneticPr fontId="5"/>
  </si>
  <si>
    <t>階数</t>
    <rPh sb="0" eb="2">
      <t>カイスウ</t>
    </rPh>
    <phoneticPr fontId="5"/>
  </si>
  <si>
    <t>延床面積</t>
    <rPh sb="0" eb="2">
      <t>ノベユカ</t>
    </rPh>
    <rPh sb="2" eb="4">
      <t>メンセキ</t>
    </rPh>
    <phoneticPr fontId="5"/>
  </si>
  <si>
    <t>地上</t>
    <rPh sb="0" eb="2">
      <t>チジョウ</t>
    </rPh>
    <phoneticPr fontId="5"/>
  </si>
  <si>
    <t>階</t>
    <rPh sb="0" eb="1">
      <t>カイ</t>
    </rPh>
    <phoneticPr fontId="5"/>
  </si>
  <si>
    <t>地下</t>
    <rPh sb="0" eb="2">
      <t>チカ</t>
    </rPh>
    <phoneticPr fontId="5"/>
  </si>
  <si>
    <t>㎡</t>
    <phoneticPr fontId="5"/>
  </si>
  <si>
    <t>建物利用時間</t>
    <rPh sb="0" eb="2">
      <t>タテモノ</t>
    </rPh>
    <rPh sb="2" eb="6">
      <t>リヨウジカン</t>
    </rPh>
    <phoneticPr fontId="5"/>
  </si>
  <si>
    <t>年間使用日数</t>
    <rPh sb="0" eb="2">
      <t>ネンカン</t>
    </rPh>
    <rPh sb="2" eb="4">
      <t>シヨウ</t>
    </rPh>
    <rPh sb="4" eb="6">
      <t>ニッスウ</t>
    </rPh>
    <phoneticPr fontId="5"/>
  </si>
  <si>
    <t>1日の利用時間</t>
    <rPh sb="1" eb="2">
      <t>ニチ</t>
    </rPh>
    <rPh sb="3" eb="7">
      <t>リヨウジカン</t>
    </rPh>
    <phoneticPr fontId="5"/>
  </si>
  <si>
    <t>日</t>
    <rPh sb="0" eb="1">
      <t>ニチ</t>
    </rPh>
    <phoneticPr fontId="5"/>
  </si>
  <si>
    <t>：</t>
    <phoneticPr fontId="5"/>
  </si>
  <si>
    <t>～</t>
    <phoneticPr fontId="5"/>
  </si>
  <si>
    <t>主要設備（おわかりになる範囲で記入してください）</t>
    <phoneticPr fontId="5"/>
  </si>
  <si>
    <t>空調設備、照明設備、給湯設備等　エネルギー消費量の大きな設備について記入してください。
なお、主要設備についてお手持ちの資料を添付していただいてもかまいません。</t>
    <phoneticPr fontId="5"/>
  </si>
  <si>
    <t>設備・機器名</t>
    <rPh sb="0" eb="2">
      <t>セツビ</t>
    </rPh>
    <rPh sb="3" eb="6">
      <t>キキメイ</t>
    </rPh>
    <phoneticPr fontId="5"/>
  </si>
  <si>
    <t>設置年月</t>
    <rPh sb="0" eb="2">
      <t>セッチ</t>
    </rPh>
    <rPh sb="2" eb="4">
      <t>ネンゲツ</t>
    </rPh>
    <phoneticPr fontId="5"/>
  </si>
  <si>
    <t>仕様</t>
    <rPh sb="0" eb="2">
      <t>シヨウ</t>
    </rPh>
    <phoneticPr fontId="5"/>
  </si>
  <si>
    <t>台数</t>
    <rPh sb="0" eb="2">
      <t>ダイスウ</t>
    </rPh>
    <phoneticPr fontId="5"/>
  </si>
  <si>
    <t>運転時間</t>
    <rPh sb="0" eb="2">
      <t>ウンテン</t>
    </rPh>
    <rPh sb="2" eb="4">
      <t>ジカン</t>
    </rPh>
    <phoneticPr fontId="5"/>
  </si>
  <si>
    <t>備考</t>
    <rPh sb="0" eb="2">
      <t>ビコウ</t>
    </rPh>
    <phoneticPr fontId="5"/>
  </si>
  <si>
    <t>不要な照明の消灯</t>
    <phoneticPr fontId="5"/>
  </si>
  <si>
    <t>局所照明などを使い、部屋の照明を削減しトータルで節電する</t>
  </si>
  <si>
    <t>冷房または暖房の設定温度変更</t>
  </si>
  <si>
    <t>室内CO2濃度管理による外気取入れ量削減</t>
  </si>
  <si>
    <t>給湯温度設定の見直し</t>
    <rPh sb="0" eb="2">
      <t>キュウトウ</t>
    </rPh>
    <rPh sb="2" eb="4">
      <t>オンド</t>
    </rPh>
    <rPh sb="4" eb="6">
      <t>セッテイ</t>
    </rPh>
    <rPh sb="7" eb="9">
      <t>ミナオ</t>
    </rPh>
    <phoneticPr fontId="5"/>
  </si>
  <si>
    <t>OA機器のスタンバイ（節電）モード活用</t>
    <rPh sb="17" eb="19">
      <t>カツヨウ</t>
    </rPh>
    <phoneticPr fontId="20"/>
  </si>
  <si>
    <t>高効率照明（LED照明等）への更新</t>
    <phoneticPr fontId="5"/>
  </si>
  <si>
    <t>高効率空調機への更新</t>
    <rPh sb="0" eb="3">
      <t>コウコウリツ</t>
    </rPh>
    <rPh sb="3" eb="5">
      <t>クウチョウ</t>
    </rPh>
    <rPh sb="5" eb="6">
      <t>キ</t>
    </rPh>
    <rPh sb="8" eb="10">
      <t>コウシン</t>
    </rPh>
    <phoneticPr fontId="20"/>
  </si>
  <si>
    <t>デマンド監視・制御装置の導入</t>
  </si>
  <si>
    <t>高効率変電設備の導入</t>
  </si>
  <si>
    <t>高効率給湯機への更新</t>
    <rPh sb="0" eb="3">
      <t>コウコウリツ</t>
    </rPh>
    <rPh sb="3" eb="5">
      <t>キュウトウ</t>
    </rPh>
    <rPh sb="5" eb="6">
      <t>キ</t>
    </rPh>
    <rPh sb="8" eb="10">
      <t>コウシン</t>
    </rPh>
    <phoneticPr fontId="5"/>
  </si>
  <si>
    <t>太陽光発電の導入</t>
    <phoneticPr fontId="20"/>
  </si>
  <si>
    <t>その他</t>
    <phoneticPr fontId="20"/>
  </si>
  <si>
    <t>(</t>
    <phoneticPr fontId="20"/>
  </si>
  <si>
    <t>)</t>
    <phoneticPr fontId="20"/>
  </si>
  <si>
    <t>電力量の日負荷変動（おわかりになる範囲でご記入ください）</t>
    <rPh sb="0" eb="2">
      <t>デンリョク</t>
    </rPh>
    <rPh sb="2" eb="3">
      <t>リョウ</t>
    </rPh>
    <rPh sb="4" eb="5">
      <t>ヒ</t>
    </rPh>
    <rPh sb="5" eb="7">
      <t>フカ</t>
    </rPh>
    <rPh sb="7" eb="9">
      <t>ヘンドウ</t>
    </rPh>
    <phoneticPr fontId="5"/>
  </si>
  <si>
    <r>
      <t>夏期（7～9月）、冬期 (12～2月)、中間期 (夏期、冬期以外の月)について代表的な1日の電力使用量の変化を記入してください。</t>
    </r>
    <r>
      <rPr>
        <b/>
        <sz val="11"/>
        <color indexed="8"/>
        <rFont val="ＭＳ Ｐゴシック"/>
        <family val="3"/>
        <charset val="128"/>
      </rPr>
      <t>なお、電力会社から入手あるいは計測器のデータがある場合は、その添付でも結構です。</t>
    </r>
    <rPh sb="0" eb="1">
      <t>ナツ</t>
    </rPh>
    <rPh sb="1" eb="2">
      <t>キ</t>
    </rPh>
    <rPh sb="9" eb="10">
      <t>フユ</t>
    </rPh>
    <rPh sb="10" eb="11">
      <t>キ</t>
    </rPh>
    <rPh sb="25" eb="27">
      <t>カキ</t>
    </rPh>
    <rPh sb="28" eb="30">
      <t>トウキ</t>
    </rPh>
    <rPh sb="30" eb="32">
      <t>イガイ</t>
    </rPh>
    <rPh sb="33" eb="34">
      <t>ツキ</t>
    </rPh>
    <rPh sb="39" eb="41">
      <t>ダイヒョウ</t>
    </rPh>
    <rPh sb="41" eb="42">
      <t>テキ</t>
    </rPh>
    <rPh sb="44" eb="45">
      <t>ニチ</t>
    </rPh>
    <rPh sb="46" eb="48">
      <t>デンリョク</t>
    </rPh>
    <rPh sb="48" eb="51">
      <t>シヨウリョウ</t>
    </rPh>
    <rPh sb="52" eb="54">
      <t>ヘンカ</t>
    </rPh>
    <rPh sb="55" eb="57">
      <t>キニュウ</t>
    </rPh>
    <phoneticPr fontId="20"/>
  </si>
  <si>
    <t>（注1） １時間の積算電力量を記載してください。入手データ等が30分値で示されている場合には、連続する30分値</t>
    <rPh sb="24" eb="26">
      <t>ニュウシュ</t>
    </rPh>
    <rPh sb="29" eb="30">
      <t>トウ</t>
    </rPh>
    <phoneticPr fontId="20"/>
  </si>
  <si>
    <t>　　　　 を合計または平均する等適切な方法により1時間値に変換してください。</t>
    <rPh sb="16" eb="18">
      <t>テキセツ</t>
    </rPh>
    <phoneticPr fontId="20"/>
  </si>
  <si>
    <t>夏期</t>
    <rPh sb="0" eb="2">
      <t>カキ</t>
    </rPh>
    <phoneticPr fontId="5"/>
  </si>
  <si>
    <t>冬期</t>
    <rPh sb="0" eb="2">
      <t>トウキ</t>
    </rPh>
    <phoneticPr fontId="5"/>
  </si>
  <si>
    <t>中間期</t>
    <rPh sb="0" eb="3">
      <t>チュウカンキ</t>
    </rPh>
    <phoneticPr fontId="5"/>
  </si>
  <si>
    <t>記録日</t>
    <rPh sb="0" eb="3">
      <t>キロクヒ</t>
    </rPh>
    <phoneticPr fontId="5"/>
  </si>
  <si>
    <t>時刻</t>
    <rPh sb="0" eb="2">
      <t>ジコク</t>
    </rPh>
    <phoneticPr fontId="5"/>
  </si>
  <si>
    <t>0～1</t>
    <phoneticPr fontId="5"/>
  </si>
  <si>
    <t>1～2</t>
    <phoneticPr fontId="5"/>
  </si>
  <si>
    <t>2～3</t>
    <phoneticPr fontId="5"/>
  </si>
  <si>
    <t>3～4</t>
    <phoneticPr fontId="5"/>
  </si>
  <si>
    <t>4～5</t>
    <phoneticPr fontId="5"/>
  </si>
  <si>
    <t>5～6</t>
    <phoneticPr fontId="5"/>
  </si>
  <si>
    <t>6～7</t>
    <phoneticPr fontId="5"/>
  </si>
  <si>
    <t>7～8</t>
    <phoneticPr fontId="5"/>
  </si>
  <si>
    <t>8～9</t>
    <phoneticPr fontId="5"/>
  </si>
  <si>
    <t>9～10</t>
    <phoneticPr fontId="5"/>
  </si>
  <si>
    <t>10～11</t>
    <phoneticPr fontId="5"/>
  </si>
  <si>
    <t>11～12</t>
    <phoneticPr fontId="5"/>
  </si>
  <si>
    <t>12～13</t>
    <phoneticPr fontId="5"/>
  </si>
  <si>
    <t>13～14</t>
    <phoneticPr fontId="5"/>
  </si>
  <si>
    <t>14～15</t>
    <phoneticPr fontId="5"/>
  </si>
  <si>
    <t>15～16</t>
    <phoneticPr fontId="5"/>
  </si>
  <si>
    <t>16～17</t>
    <phoneticPr fontId="5"/>
  </si>
  <si>
    <t>17～18</t>
    <phoneticPr fontId="5"/>
  </si>
  <si>
    <t>18～19</t>
    <phoneticPr fontId="5"/>
  </si>
  <si>
    <t>19～20</t>
    <phoneticPr fontId="5"/>
  </si>
  <si>
    <t>20～21</t>
    <phoneticPr fontId="5"/>
  </si>
  <si>
    <t>21～22</t>
    <phoneticPr fontId="5"/>
  </si>
  <si>
    <t>22～23</t>
    <phoneticPr fontId="5"/>
  </si>
  <si>
    <t>23～24</t>
    <phoneticPr fontId="5"/>
  </si>
  <si>
    <t>該当項目にチェックあるいは（　　）内に自由にご記入ください。（複数回答可）</t>
    <rPh sb="31" eb="33">
      <t>フクスウ</t>
    </rPh>
    <rPh sb="33" eb="35">
      <t>カイトウ</t>
    </rPh>
    <rPh sb="35" eb="36">
      <t>カ</t>
    </rPh>
    <phoneticPr fontId="5"/>
  </si>
  <si>
    <t>月</t>
    <rPh sb="0" eb="1">
      <t>ツキ</t>
    </rPh>
    <phoneticPr fontId="5"/>
  </si>
  <si>
    <t>日</t>
    <rPh sb="0" eb="1">
      <t>ニチ</t>
    </rPh>
    <phoneticPr fontId="5"/>
  </si>
  <si>
    <t>貴事業所における直近１年分もしくは前年度分の数値を記入してください。</t>
    <rPh sb="0" eb="1">
      <t>キ</t>
    </rPh>
    <rPh sb="1" eb="4">
      <t>ジギョウショ</t>
    </rPh>
    <rPh sb="8" eb="10">
      <t>チョッキン</t>
    </rPh>
    <rPh sb="11" eb="13">
      <t>ネンブン</t>
    </rPh>
    <phoneticPr fontId="20"/>
  </si>
  <si>
    <t>（記入方法）</t>
    <rPh sb="1" eb="3">
      <t>キニュウ</t>
    </rPh>
    <rPh sb="3" eb="5">
      <t>ホウホウ</t>
    </rPh>
    <phoneticPr fontId="20"/>
  </si>
  <si>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20"/>
  </si>
  <si>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20"/>
  </si>
  <si>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20"/>
  </si>
  <si>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20"/>
  </si>
  <si>
    <t>(注1)　検針表や料金請求書は使用月が2ヶ月にわたりますので、エネルギー使用日数の多い月を該当月としてください。</t>
    <phoneticPr fontId="20"/>
  </si>
  <si>
    <r>
      <t>(注2)　</t>
    </r>
    <r>
      <rPr>
        <b/>
        <u/>
        <sz val="12"/>
        <rFont val="游ゴシック"/>
        <family val="3"/>
        <charset val="128"/>
        <scheme val="minor"/>
      </rPr>
      <t>事業所の外で使用している自動車等の電気・燃料はこちらに記載しないでください。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2" eb="34">
      <t>キサイ</t>
    </rPh>
    <phoneticPr fontId="20"/>
  </si>
  <si>
    <t>燃料名・化石</t>
    <rPh sb="0" eb="3">
      <t>ネンリョウメイ</t>
    </rPh>
    <rPh sb="4" eb="6">
      <t>カセキ</t>
    </rPh>
    <phoneticPr fontId="5"/>
  </si>
  <si>
    <t>単位</t>
    <rPh sb="0" eb="2">
      <t>タンイ</t>
    </rPh>
    <phoneticPr fontId="5"/>
  </si>
  <si>
    <t>燃料名・非化石</t>
    <rPh sb="0" eb="3">
      <t>ネンリョウメイ</t>
    </rPh>
    <rPh sb="4" eb="5">
      <t>ヒ</t>
    </rPh>
    <rPh sb="5" eb="7">
      <t>カセキ</t>
    </rPh>
    <phoneticPr fontId="5"/>
  </si>
  <si>
    <t>都市ガス13A</t>
    <rPh sb="0" eb="2">
      <t>トシ</t>
    </rPh>
    <phoneticPr fontId="5"/>
  </si>
  <si>
    <t>地中熱自家消費分</t>
    <rPh sb="0" eb="3">
      <t>チチュウネツ</t>
    </rPh>
    <rPh sb="3" eb="8">
      <t>ジカショウヒブン</t>
    </rPh>
    <phoneticPr fontId="5"/>
  </si>
  <si>
    <t>GJ</t>
    <phoneticPr fontId="5"/>
  </si>
  <si>
    <t>水力発電自家消費分</t>
    <rPh sb="0" eb="4">
      <t>スイリョクハツデン</t>
    </rPh>
    <rPh sb="4" eb="9">
      <t>ジカショウヒブン</t>
    </rPh>
    <phoneticPr fontId="5"/>
  </si>
  <si>
    <t>LPG(㎥)</t>
    <phoneticPr fontId="5"/>
  </si>
  <si>
    <t>木材</t>
    <rPh sb="0" eb="2">
      <t>モクザイ</t>
    </rPh>
    <phoneticPr fontId="5"/>
  </si>
  <si>
    <t>kg</t>
    <phoneticPr fontId="5"/>
  </si>
  <si>
    <t>LPG(kg)</t>
    <phoneticPr fontId="5"/>
  </si>
  <si>
    <t>木質廃材</t>
    <rPh sb="0" eb="2">
      <t>モクシツ</t>
    </rPh>
    <rPh sb="2" eb="4">
      <t>ハイザイ</t>
    </rPh>
    <phoneticPr fontId="5"/>
  </si>
  <si>
    <t>A重油</t>
    <rPh sb="1" eb="3">
      <t>ジュウユ</t>
    </rPh>
    <phoneticPr fontId="5"/>
  </si>
  <si>
    <t>L</t>
    <phoneticPr fontId="5"/>
  </si>
  <si>
    <t>バイオエタノール</t>
    <phoneticPr fontId="5"/>
  </si>
  <si>
    <t>灯油</t>
    <rPh sb="0" eb="2">
      <t>トウユ</t>
    </rPh>
    <phoneticPr fontId="5"/>
  </si>
  <si>
    <t>バイオディーゼル</t>
    <phoneticPr fontId="5"/>
  </si>
  <si>
    <t>軽油</t>
    <rPh sb="0" eb="2">
      <t>ケイユ</t>
    </rPh>
    <phoneticPr fontId="5"/>
  </si>
  <si>
    <t>RDF</t>
    <phoneticPr fontId="5"/>
  </si>
  <si>
    <t>-----</t>
    <phoneticPr fontId="5"/>
  </si>
  <si>
    <t xml:space="preserve">  </t>
    <phoneticPr fontId="5"/>
  </si>
  <si>
    <t>RPF</t>
    <phoneticPr fontId="5"/>
  </si>
  <si>
    <t>産業用蒸気</t>
    <rPh sb="0" eb="3">
      <t>サンギョウヨウ</t>
    </rPh>
    <rPh sb="3" eb="5">
      <t>ジョウキ</t>
    </rPh>
    <phoneticPr fontId="5"/>
  </si>
  <si>
    <t>廃タイヤ</t>
    <rPh sb="0" eb="1">
      <t>ハイ</t>
    </rPh>
    <phoneticPr fontId="5"/>
  </si>
  <si>
    <t>廃プラスチック（一般廃棄物）</t>
    <rPh sb="0" eb="1">
      <t>ハイ</t>
    </rPh>
    <rPh sb="8" eb="10">
      <t>イッパン</t>
    </rPh>
    <rPh sb="10" eb="13">
      <t>ハイキブツ</t>
    </rPh>
    <phoneticPr fontId="5"/>
  </si>
  <si>
    <t>原油(除コンデンセート)</t>
    <rPh sb="0" eb="2">
      <t>ゲンユ</t>
    </rPh>
    <rPh sb="3" eb="4">
      <t>ジ</t>
    </rPh>
    <phoneticPr fontId="5"/>
  </si>
  <si>
    <t>混合廃物</t>
    <rPh sb="0" eb="2">
      <t>コンゴウ</t>
    </rPh>
    <rPh sb="2" eb="4">
      <t>ハイブツ</t>
    </rPh>
    <phoneticPr fontId="5"/>
  </si>
  <si>
    <t>原油(うちコンデンセート)</t>
    <rPh sb="0" eb="2">
      <t>ゲンユ</t>
    </rPh>
    <phoneticPr fontId="5"/>
  </si>
  <si>
    <t>水素</t>
    <rPh sb="0" eb="2">
      <t>スイソ</t>
    </rPh>
    <phoneticPr fontId="5"/>
  </si>
  <si>
    <t>揮発油(ガソリン)</t>
    <rPh sb="0" eb="3">
      <t>キハツユ</t>
    </rPh>
    <phoneticPr fontId="5"/>
  </si>
  <si>
    <t>アンモニア</t>
    <phoneticPr fontId="5"/>
  </si>
  <si>
    <t>ナフサ</t>
    <phoneticPr fontId="5"/>
  </si>
  <si>
    <t>太陽熱自家消費分</t>
    <rPh sb="0" eb="3">
      <t>タイヨウネツ</t>
    </rPh>
    <rPh sb="3" eb="8">
      <t>ジカショウヒブン</t>
    </rPh>
    <phoneticPr fontId="5"/>
  </si>
  <si>
    <t>黒液</t>
    <rPh sb="0" eb="1">
      <t>クロ</t>
    </rPh>
    <rPh sb="1" eb="2">
      <t>エキ</t>
    </rPh>
    <phoneticPr fontId="5"/>
  </si>
  <si>
    <t>B重油</t>
    <rPh sb="1" eb="3">
      <t>ジュウユ</t>
    </rPh>
    <phoneticPr fontId="5"/>
  </si>
  <si>
    <t>バイオガス</t>
    <phoneticPr fontId="5"/>
  </si>
  <si>
    <t>C重油</t>
    <rPh sb="1" eb="3">
      <t>ジュウユ</t>
    </rPh>
    <phoneticPr fontId="5"/>
  </si>
  <si>
    <t>その他バイオマス</t>
    <rPh sb="2" eb="3">
      <t>タ</t>
    </rPh>
    <phoneticPr fontId="5"/>
  </si>
  <si>
    <t>石油アスファルト</t>
    <rPh sb="0" eb="2">
      <t>セキユ</t>
    </rPh>
    <phoneticPr fontId="5"/>
  </si>
  <si>
    <t>廃棄物ガス</t>
    <rPh sb="0" eb="3">
      <t>ハイキブツ</t>
    </rPh>
    <phoneticPr fontId="5"/>
  </si>
  <si>
    <t>石油コークス</t>
    <rPh sb="0" eb="2">
      <t>セキユ</t>
    </rPh>
    <phoneticPr fontId="5"/>
  </si>
  <si>
    <t>LNG(液化天然ガス)</t>
    <rPh sb="4" eb="8">
      <t>エキカテンネン</t>
    </rPh>
    <phoneticPr fontId="5"/>
  </si>
  <si>
    <t>天然ガス(LNG以外)</t>
    <rPh sb="0" eb="2">
      <t>テンネン</t>
    </rPh>
    <rPh sb="8" eb="10">
      <t>イガイ</t>
    </rPh>
    <phoneticPr fontId="5"/>
  </si>
  <si>
    <t>石炭コークス</t>
    <rPh sb="0" eb="2">
      <t>セキタン</t>
    </rPh>
    <phoneticPr fontId="5"/>
  </si>
  <si>
    <t>コールタール</t>
    <phoneticPr fontId="5"/>
  </si>
  <si>
    <t>コークス炉ガス</t>
    <rPh sb="4" eb="5">
      <t>ロ</t>
    </rPh>
    <phoneticPr fontId="5"/>
  </si>
  <si>
    <t>高炉ガス</t>
    <rPh sb="0" eb="1">
      <t>タカ</t>
    </rPh>
    <rPh sb="1" eb="2">
      <t>ロ</t>
    </rPh>
    <phoneticPr fontId="5"/>
  </si>
  <si>
    <t>転炉ガス</t>
    <rPh sb="0" eb="2">
      <t>テンロ</t>
    </rPh>
    <phoneticPr fontId="5"/>
  </si>
  <si>
    <t>地域熱源（蒸気）</t>
    <rPh sb="0" eb="4">
      <t>チイキネツゲン</t>
    </rPh>
    <rPh sb="5" eb="7">
      <t>ジョウキ</t>
    </rPh>
    <phoneticPr fontId="5"/>
  </si>
  <si>
    <t>地域熱源（温・冷水）</t>
    <rPh sb="0" eb="4">
      <t>チイキネツゲン</t>
    </rPh>
    <rPh sb="5" eb="6">
      <t>オン</t>
    </rPh>
    <rPh sb="7" eb="9">
      <t>レイスイ</t>
    </rPh>
    <phoneticPr fontId="5"/>
  </si>
  <si>
    <t>石油系炭化水素ガス</t>
    <rPh sb="0" eb="3">
      <t>セキユケイ</t>
    </rPh>
    <rPh sb="3" eb="5">
      <t>タンカ</t>
    </rPh>
    <rPh sb="5" eb="7">
      <t>スイソ</t>
    </rPh>
    <phoneticPr fontId="5"/>
  </si>
  <si>
    <t>原油換算式・化石燃料【燃料の量×単位当たりの発熱量（GJ）×0.0258（換算係数】＝【燃料に相当する原油の量】</t>
    <rPh sb="0" eb="5">
      <t>ゲンユカンサンシキ</t>
    </rPh>
    <rPh sb="6" eb="10">
      <t>カセキネンリョウ</t>
    </rPh>
    <rPh sb="11" eb="13">
      <t>ネンリョウ</t>
    </rPh>
    <rPh sb="14" eb="15">
      <t>リョウ</t>
    </rPh>
    <rPh sb="37" eb="41">
      <t>カンサンケイスウ</t>
    </rPh>
    <rPh sb="44" eb="46">
      <t>ネンリョウ</t>
    </rPh>
    <rPh sb="47" eb="49">
      <t>ソウトウ</t>
    </rPh>
    <rPh sb="51" eb="53">
      <t>ゲンユ</t>
    </rPh>
    <rPh sb="54" eb="55">
      <t>リョウ</t>
    </rPh>
    <phoneticPr fontId="5"/>
  </si>
  <si>
    <t>原油換算式・非化石燃料 【燃料の量×単位当たりの発熱量（GJ）×0.0258（換算係数】＝【燃料に相当する原油の量】</t>
    <rPh sb="0" eb="5">
      <t>ゲンユカンサンシキ</t>
    </rPh>
    <rPh sb="6" eb="11">
      <t>ヒカセキネンリョウ</t>
    </rPh>
    <phoneticPr fontId="5"/>
  </si>
  <si>
    <t>1kWhあたりの熱量　約3.6MJ(kWh×3600×0.000001＝GJ)</t>
    <phoneticPr fontId="5"/>
  </si>
  <si>
    <t>1Lあたりの熱量　約35.6MJ</t>
    <rPh sb="6" eb="8">
      <t>ネツリョウ</t>
    </rPh>
    <rPh sb="9" eb="10">
      <t>ヤク</t>
    </rPh>
    <phoneticPr fontId="5"/>
  </si>
  <si>
    <t>1kgあたりの熱量　約18MJ</t>
    <rPh sb="7" eb="9">
      <t>ネツリョウ</t>
    </rPh>
    <rPh sb="10" eb="11">
      <t>ヤク</t>
    </rPh>
    <phoneticPr fontId="5"/>
  </si>
  <si>
    <t>1kgあたりの熱量　約33.2MJ</t>
    <rPh sb="7" eb="9">
      <t>ネツリョウ</t>
    </rPh>
    <rPh sb="10" eb="11">
      <t>ヤク</t>
    </rPh>
    <phoneticPr fontId="5"/>
  </si>
  <si>
    <t>1kgあたりの熱量　約29.3MJ</t>
    <rPh sb="7" eb="9">
      <t>ネツリョウ</t>
    </rPh>
    <rPh sb="10" eb="11">
      <t>ヤク</t>
    </rPh>
    <phoneticPr fontId="5"/>
  </si>
  <si>
    <t>1kgあたりの熱量　約13.6MJ</t>
    <rPh sb="7" eb="9">
      <t>ネツリョウ</t>
    </rPh>
    <rPh sb="10" eb="11">
      <t>ヤク</t>
    </rPh>
    <phoneticPr fontId="5"/>
  </si>
  <si>
    <t>　　</t>
    <phoneticPr fontId="5"/>
  </si>
  <si>
    <t>発熱量千万 kJ（10GJ）に相当する数量を原油 0.258kl として換算</t>
  </si>
  <si>
    <t>廃油</t>
    <rPh sb="0" eb="2">
      <t>ハイユ</t>
    </rPh>
    <phoneticPr fontId="5"/>
  </si>
  <si>
    <t>1Lあたりの熱量　約40.2MJ</t>
    <rPh sb="6" eb="8">
      <t>ネツリョウ</t>
    </rPh>
    <rPh sb="9" eb="10">
      <t>ヤク</t>
    </rPh>
    <phoneticPr fontId="5"/>
  </si>
  <si>
    <t>1kgあたりの熱量　約17.1MJ</t>
    <rPh sb="7" eb="9">
      <t>ネツリョウ</t>
    </rPh>
    <rPh sb="10" eb="11">
      <t>ヤク</t>
    </rPh>
    <phoneticPr fontId="5"/>
  </si>
  <si>
    <t>1kgあたりの熱量　約142MJ</t>
    <rPh sb="7" eb="9">
      <t>ネツリョウ</t>
    </rPh>
    <rPh sb="10" eb="11">
      <t>ヤク</t>
    </rPh>
    <phoneticPr fontId="5"/>
  </si>
  <si>
    <t>1kgあたりの熱量　約22.5MJ</t>
    <rPh sb="7" eb="9">
      <t>ネツリョウ</t>
    </rPh>
    <rPh sb="10" eb="11">
      <t>ヤク</t>
    </rPh>
    <phoneticPr fontId="5"/>
  </si>
  <si>
    <t>1kgあたりの熱量　約13.2MJ</t>
    <rPh sb="7" eb="9">
      <t>ネツリョウ</t>
    </rPh>
    <rPh sb="10" eb="11">
      <t>ヤク</t>
    </rPh>
    <phoneticPr fontId="5"/>
  </si>
  <si>
    <t>-----</t>
  </si>
  <si>
    <t>1㎥あたりの熱量　約45MJ</t>
    <rPh sb="6" eb="8">
      <t>ネツリョウ</t>
    </rPh>
    <rPh sb="9" eb="10">
      <t>ヤク</t>
    </rPh>
    <phoneticPr fontId="5"/>
  </si>
  <si>
    <t>→資源エネルギー庁の「省エネ法の手引き」を参照</t>
    <rPh sb="11" eb="12">
      <t>ショウ</t>
    </rPh>
    <rPh sb="14" eb="15">
      <t>ホウ</t>
    </rPh>
    <rPh sb="16" eb="18">
      <t>テビ</t>
    </rPh>
    <rPh sb="21" eb="23">
      <t>サンショウ</t>
    </rPh>
    <phoneticPr fontId="5"/>
  </si>
  <si>
    <t>→西部ガスの「都市ガスの組成について」を参照</t>
    <rPh sb="1" eb="3">
      <t>サイブ</t>
    </rPh>
    <rPh sb="7" eb="9">
      <t>トシ</t>
    </rPh>
    <rPh sb="12" eb="14">
      <t>ソセイ</t>
    </rPh>
    <rPh sb="20" eb="22">
      <t>サンショウ</t>
    </rPh>
    <phoneticPr fontId="5"/>
  </si>
  <si>
    <t>1kgあたりの熱量　約29.0MJ</t>
    <rPh sb="7" eb="9">
      <t>ネツリョウ</t>
    </rPh>
    <rPh sb="10" eb="11">
      <t>ヤク</t>
    </rPh>
    <phoneticPr fontId="5"/>
  </si>
  <si>
    <t>1kgあたりの熱量　約37.3MJ</t>
    <rPh sb="7" eb="9">
      <t>ネツリョウ</t>
    </rPh>
    <rPh sb="10" eb="11">
      <t>ヤク</t>
    </rPh>
    <phoneticPr fontId="5"/>
  </si>
  <si>
    <t>1Lあたりの熱量　約23.4MJ</t>
    <rPh sb="6" eb="8">
      <t>ネツリョウ</t>
    </rPh>
    <rPh sb="9" eb="10">
      <t>ヤク</t>
    </rPh>
    <phoneticPr fontId="5"/>
  </si>
  <si>
    <t>1kgあたりの熱量　約26.9MJ</t>
    <rPh sb="7" eb="9">
      <t>ネツリョウ</t>
    </rPh>
    <rPh sb="10" eb="11">
      <t>ヤク</t>
    </rPh>
    <phoneticPr fontId="5"/>
  </si>
  <si>
    <t>1㎥あたりの熱量　約21.2MJ</t>
    <rPh sb="6" eb="8">
      <t>ネツリョウ</t>
    </rPh>
    <rPh sb="9" eb="10">
      <t>ヤク</t>
    </rPh>
    <phoneticPr fontId="5"/>
  </si>
  <si>
    <t>契約②（契約が2つの場合）</t>
    <rPh sb="0" eb="2">
      <t>ケイヤク</t>
    </rPh>
    <rPh sb="4" eb="6">
      <t>ケイヤク</t>
    </rPh>
    <rPh sb="10" eb="12">
      <t>バアイ</t>
    </rPh>
    <phoneticPr fontId="5"/>
  </si>
  <si>
    <t>電力契約状況</t>
    <rPh sb="0" eb="2">
      <t>デンリョク</t>
    </rPh>
    <rPh sb="2" eb="4">
      <t>ケイヤク</t>
    </rPh>
    <rPh sb="4" eb="6">
      <t>ジョウキョウ</t>
    </rPh>
    <phoneticPr fontId="5"/>
  </si>
  <si>
    <t>購入電力
（契約1）※1</t>
    <rPh sb="0" eb="2">
      <t>コウニュウ</t>
    </rPh>
    <rPh sb="2" eb="4">
      <t>デンリョク</t>
    </rPh>
    <rPh sb="6" eb="8">
      <t>ケイヤク</t>
    </rPh>
    <phoneticPr fontId="5"/>
  </si>
  <si>
    <t>上水・下水
※2</t>
    <rPh sb="0" eb="1">
      <t>ウエ</t>
    </rPh>
    <rPh sb="1" eb="2">
      <t>ミズ</t>
    </rPh>
    <rPh sb="3" eb="5">
      <t>ゲスイ</t>
    </rPh>
    <phoneticPr fontId="5"/>
  </si>
  <si>
    <t>原油換算値計</t>
    <rPh sb="0" eb="2">
      <t>ゲンユ</t>
    </rPh>
    <rPh sb="2" eb="5">
      <t>カンサンチ</t>
    </rPh>
    <rPh sb="5" eb="6">
      <t>ケイ</t>
    </rPh>
    <phoneticPr fontId="5"/>
  </si>
  <si>
    <t>原油換算値（kL）</t>
    <rPh sb="0" eb="2">
      <t>ゲンユ</t>
    </rPh>
    <rPh sb="2" eb="5">
      <t>カンサンチ</t>
    </rPh>
    <phoneticPr fontId="5"/>
  </si>
  <si>
    <t>電力量(kWh)</t>
    <rPh sb="0" eb="3">
      <t>デンリョクリョウ</t>
    </rPh>
    <phoneticPr fontId="20"/>
  </si>
  <si>
    <t>－</t>
    <phoneticPr fontId="5"/>
  </si>
  <si>
    <t>購入電力
（契約2）※1</t>
    <rPh sb="0" eb="2">
      <t>コウニュウ</t>
    </rPh>
    <rPh sb="2" eb="4">
      <t>デンリョク</t>
    </rPh>
    <rPh sb="6" eb="8">
      <t>ケイヤク</t>
    </rPh>
    <phoneticPr fontId="5"/>
  </si>
  <si>
    <t>工場以外用</t>
    <rPh sb="0" eb="2">
      <t>コウジョウ</t>
    </rPh>
    <rPh sb="2" eb="4">
      <t>イガイ</t>
    </rPh>
    <rPh sb="4" eb="5">
      <t>ヨウ</t>
    </rPh>
    <phoneticPr fontId="5"/>
  </si>
  <si>
    <t>これまでに実施した省エネ対策</t>
    <phoneticPr fontId="5"/>
  </si>
  <si>
    <t>1Lあたりの熱量　約38.2MJ</t>
    <rPh sb="6" eb="8">
      <t>ネツリョウ</t>
    </rPh>
    <rPh sb="9" eb="10">
      <t>ヤク</t>
    </rPh>
    <phoneticPr fontId="5"/>
  </si>
  <si>
    <t>1kgあたりの熱量　約50.8MJ</t>
    <rPh sb="7" eb="9">
      <t>ネツリョウ</t>
    </rPh>
    <rPh sb="10" eb="11">
      <t>ヤク</t>
    </rPh>
    <phoneticPr fontId="5"/>
  </si>
  <si>
    <t>1㎥あたりの熱量　約109.2MJ(2.18kg*50.8MJ)</t>
    <rPh sb="6" eb="8">
      <t>ネツリョウ</t>
    </rPh>
    <rPh sb="9" eb="10">
      <t>ヤク</t>
    </rPh>
    <phoneticPr fontId="5"/>
  </si>
  <si>
    <t>1Lあたりの熱量　約39.1MJ</t>
    <rPh sb="6" eb="8">
      <t>ネツリョウ</t>
    </rPh>
    <rPh sb="9" eb="10">
      <t>ヤク</t>
    </rPh>
    <phoneticPr fontId="5"/>
  </si>
  <si>
    <t>1Lあたりの熱量　約36.7MJ</t>
    <rPh sb="6" eb="8">
      <t>ネツリョウ</t>
    </rPh>
    <rPh sb="9" eb="10">
      <t>ヤク</t>
    </rPh>
    <phoneticPr fontId="5"/>
  </si>
  <si>
    <t>1Lあたりの熱量　約37.7MJ</t>
    <rPh sb="6" eb="8">
      <t>ネツリョウ</t>
    </rPh>
    <rPh sb="9" eb="10">
      <t>ヤク</t>
    </rPh>
    <phoneticPr fontId="5"/>
  </si>
  <si>
    <t>1GJに対する係数　1.02</t>
    <rPh sb="4" eb="5">
      <t>タイ</t>
    </rPh>
    <rPh sb="7" eb="9">
      <t>ケイスウ</t>
    </rPh>
    <phoneticPr fontId="5"/>
  </si>
  <si>
    <t>1GJに対する係数　1.36</t>
    <rPh sb="4" eb="5">
      <t>タイ</t>
    </rPh>
    <rPh sb="7" eb="9">
      <t>ケイスウ</t>
    </rPh>
    <phoneticPr fontId="5"/>
  </si>
  <si>
    <t>1Lあたりの熱量　約35.3MJ</t>
    <rPh sb="6" eb="8">
      <t>ネツリョウ</t>
    </rPh>
    <rPh sb="9" eb="10">
      <t>ヤク</t>
    </rPh>
    <phoneticPr fontId="5"/>
  </si>
  <si>
    <t>1Lあたりの熱量　約34.6MJ</t>
    <rPh sb="6" eb="8">
      <t>ネツリョウ</t>
    </rPh>
    <rPh sb="9" eb="10">
      <t>ヤク</t>
    </rPh>
    <phoneticPr fontId="5"/>
  </si>
  <si>
    <t>1Lあたりの熱量　約33.6MJ</t>
    <rPh sb="6" eb="8">
      <t>ネツリョウ</t>
    </rPh>
    <rPh sb="9" eb="10">
      <t>ヤク</t>
    </rPh>
    <phoneticPr fontId="5"/>
  </si>
  <si>
    <t>1Lあたりの熱量　約41.9MJ</t>
    <rPh sb="6" eb="8">
      <t>ネツリョウ</t>
    </rPh>
    <rPh sb="9" eb="10">
      <t>ヤク</t>
    </rPh>
    <phoneticPr fontId="5"/>
  </si>
  <si>
    <t>1kgあたりの熱量　約40.9MJ</t>
    <rPh sb="7" eb="9">
      <t>ネツリョウ</t>
    </rPh>
    <rPh sb="10" eb="11">
      <t>ヤク</t>
    </rPh>
    <phoneticPr fontId="5"/>
  </si>
  <si>
    <t>1kgあたりの熱量　約29.9MJ</t>
    <rPh sb="7" eb="9">
      <t>ネツリョウ</t>
    </rPh>
    <rPh sb="10" eb="11">
      <t>ヤク</t>
    </rPh>
    <phoneticPr fontId="5"/>
  </si>
  <si>
    <t>1㎥あたりの熱量　約44.9MJ</t>
    <rPh sb="6" eb="8">
      <t>ネツリョウ</t>
    </rPh>
    <rPh sb="9" eb="10">
      <t>ヤク</t>
    </rPh>
    <phoneticPr fontId="5"/>
  </si>
  <si>
    <t>1kgあたりの熱量　約54.6]MJ</t>
    <rPh sb="7" eb="9">
      <t>ネツリョウ</t>
    </rPh>
    <rPh sb="10" eb="11">
      <t>ヤク</t>
    </rPh>
    <phoneticPr fontId="5"/>
  </si>
  <si>
    <t>1㎥あたりの熱量　約43.5MJ</t>
    <rPh sb="6" eb="8">
      <t>ネツリョウ</t>
    </rPh>
    <rPh sb="9" eb="10">
      <t>ヤク</t>
    </rPh>
    <phoneticPr fontId="5"/>
  </si>
  <si>
    <t>1kgあたりの熱量　約25.7MJ</t>
    <rPh sb="7" eb="9">
      <t>ネツリョウ</t>
    </rPh>
    <rPh sb="10" eb="11">
      <t>ヤク</t>
    </rPh>
    <phoneticPr fontId="5"/>
  </si>
  <si>
    <t>原料炭</t>
    <rPh sb="0" eb="2">
      <t>ゲンリョウ</t>
    </rPh>
    <rPh sb="2" eb="3">
      <t>スミ</t>
    </rPh>
    <phoneticPr fontId="5"/>
  </si>
  <si>
    <t>一般炭</t>
    <rPh sb="0" eb="2">
      <t>イッパン</t>
    </rPh>
    <rPh sb="2" eb="3">
      <t>スミ</t>
    </rPh>
    <phoneticPr fontId="5"/>
  </si>
  <si>
    <t>無煙炭</t>
    <rPh sb="0" eb="2">
      <t>ムエン</t>
    </rPh>
    <rPh sb="2" eb="3">
      <t>スミ</t>
    </rPh>
    <phoneticPr fontId="5"/>
  </si>
  <si>
    <t>1kgあたりの熱量　約29.4MJ</t>
    <rPh sb="7" eb="9">
      <t>ネツリョウ</t>
    </rPh>
    <rPh sb="10" eb="11">
      <t>ヤク</t>
    </rPh>
    <phoneticPr fontId="5"/>
  </si>
  <si>
    <t>1㎥あたりの熱量　約21.1MJ</t>
    <rPh sb="6" eb="8">
      <t>ネツリョウ</t>
    </rPh>
    <rPh sb="9" eb="10">
      <t>ヤク</t>
    </rPh>
    <phoneticPr fontId="5"/>
  </si>
  <si>
    <t>1㎥あたりの熱量　約3.41MJ</t>
    <rPh sb="6" eb="8">
      <t>ネツリョウ</t>
    </rPh>
    <rPh sb="9" eb="10">
      <t>ヤク</t>
    </rPh>
    <phoneticPr fontId="5"/>
  </si>
  <si>
    <t>1㎥あたりの熱量　約8.41MJ</t>
    <rPh sb="6" eb="8">
      <t>ネツリョウ</t>
    </rPh>
    <rPh sb="9" eb="10">
      <t>ヤク</t>
    </rPh>
    <phoneticPr fontId="5"/>
  </si>
  <si>
    <t>(様式第２号)（１/４）</t>
    <rPh sb="1" eb="3">
      <t>ヨウシキ</t>
    </rPh>
    <rPh sb="3" eb="6">
      <t>ダイニゴウ</t>
    </rPh>
    <phoneticPr fontId="5"/>
  </si>
  <si>
    <t>(様式第２号)（２/４）</t>
    <rPh sb="1" eb="3">
      <t>ヨウシキ</t>
    </rPh>
    <rPh sb="3" eb="6">
      <t>ダイニゴウ</t>
    </rPh>
    <phoneticPr fontId="5"/>
  </si>
  <si>
    <t>(様式第２号)（３/４）</t>
    <rPh sb="1" eb="3">
      <t>ヨウシキ</t>
    </rPh>
    <rPh sb="3" eb="6">
      <t>ダイニゴウ</t>
    </rPh>
    <phoneticPr fontId="5"/>
  </si>
  <si>
    <t>(様式第２号)（４/４）</t>
    <rPh sb="1" eb="3">
      <t>ヨウシキ</t>
    </rPh>
    <rPh sb="3" eb="6">
      <t>ダイニゴウ</t>
    </rPh>
    <phoneticPr fontId="5"/>
  </si>
  <si>
    <t>日</t>
    <rPh sb="0" eb="1">
      <t>ニチ</t>
    </rPh>
    <phoneticPr fontId="5"/>
  </si>
  <si>
    <t>非化石電力・燃料
（プルダウンで選択）</t>
    <rPh sb="0" eb="3">
      <t>ヒカセキ</t>
    </rPh>
    <rPh sb="3" eb="5">
      <t>デンリョク</t>
    </rPh>
    <rPh sb="6" eb="8">
      <t>ネンリョウ</t>
    </rPh>
    <rPh sb="16" eb="18">
      <t>センタク</t>
    </rPh>
    <phoneticPr fontId="5"/>
  </si>
  <si>
    <t>※3　年間経費には、基本料金を含めてください。</t>
    <rPh sb="3" eb="5">
      <t>ネンカン</t>
    </rPh>
    <rPh sb="5" eb="7">
      <t>ケイヒ</t>
    </rPh>
    <rPh sb="10" eb="12">
      <t>キホン</t>
    </rPh>
    <rPh sb="12" eb="14">
      <t>リョウキン</t>
    </rPh>
    <rPh sb="15" eb="16">
      <t>フク</t>
    </rPh>
    <phoneticPr fontId="20"/>
  </si>
  <si>
    <t>年間経費（円）
※3</t>
    <rPh sb="0" eb="2">
      <t>ネンカン</t>
    </rPh>
    <rPh sb="2" eb="4">
      <t>ケイヒ</t>
    </rPh>
    <rPh sb="5" eb="6">
      <t>エン</t>
    </rPh>
    <phoneticPr fontId="5"/>
  </si>
  <si>
    <t>空調フィルターの清掃の実施（年1回以上）</t>
    <rPh sb="0" eb="2">
      <t>クウチョウ</t>
    </rPh>
    <rPh sb="8" eb="10">
      <t>セイソウ</t>
    </rPh>
    <rPh sb="11" eb="13">
      <t>ジッシ</t>
    </rPh>
    <rPh sb="14" eb="15">
      <t>ネン</t>
    </rPh>
    <rPh sb="16" eb="17">
      <t>カイ</t>
    </rPh>
    <rPh sb="17" eb="19">
      <t>イジョウ</t>
    </rPh>
    <phoneticPr fontId="20"/>
  </si>
  <si>
    <t>給湯器や温水洗浄便座の温度を季節に応じて見直す</t>
    <rPh sb="0" eb="3">
      <t>キュウトウキ</t>
    </rPh>
    <rPh sb="4" eb="6">
      <t>オンスイ</t>
    </rPh>
    <rPh sb="6" eb="8">
      <t>センジョウ</t>
    </rPh>
    <rPh sb="8" eb="10">
      <t>ベンザ</t>
    </rPh>
    <rPh sb="11" eb="13">
      <t>オンド</t>
    </rPh>
    <rPh sb="14" eb="16">
      <t>キセツ</t>
    </rPh>
    <rPh sb="17" eb="18">
      <t>オウ</t>
    </rPh>
    <rPh sb="20" eb="22">
      <t>ミナオ</t>
    </rPh>
    <phoneticPr fontId="5"/>
  </si>
  <si>
    <t>令和８年度 福岡市事業所の省エネ支援事業　エネルギー使用状況等確認シート　</t>
    <rPh sb="0" eb="2">
      <t>レイワ</t>
    </rPh>
    <rPh sb="3" eb="5">
      <t>ネンド</t>
    </rPh>
    <rPh sb="6" eb="9">
      <t>フクオカシ</t>
    </rPh>
    <rPh sb="9" eb="12">
      <t>ジギョウショ</t>
    </rPh>
    <rPh sb="13" eb="14">
      <t>ショウ</t>
    </rPh>
    <rPh sb="16" eb="18">
      <t>シエン</t>
    </rPh>
    <rPh sb="18" eb="20">
      <t>ジギョウ</t>
    </rPh>
    <rPh sb="26" eb="28">
      <t>シヨウ</t>
    </rPh>
    <rPh sb="28" eb="30">
      <t>ジョウキョウ</t>
    </rPh>
    <rPh sb="30" eb="31">
      <t>トウ</t>
    </rPh>
    <rPh sb="31" eb="3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</si>
</sst>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_ "/>
    <numFmt numFmtId="178" formatCode="#,##0_);[Red]\(#,##0\)"/>
    <numFmt numFmtId="179" formatCode="#,##0.0_);[Red]\(#,##0.0\)"/>
    <numFmt numFmtId="180" formatCode="00"/>
    <numFmt numFmtId="181" formatCode="0_);[Red]\(0\)"/>
    <numFmt numFmtId="182" formatCode="#,##0.0_ "/>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b/>
      <sz val="12"/>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name val="ＭＳ Ｐ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1"/>
      <color theme="1"/>
      <name val="ＭＳ Ｐ明朝"/>
      <family val="1"/>
      <charset val="128"/>
    </font>
    <font>
      <b/>
      <sz val="11"/>
      <color indexed="8"/>
      <name val="ＭＳ Ｐゴシック"/>
      <family val="3"/>
      <charset val="128"/>
    </font>
    <font>
      <sz val="11"/>
      <name val="ＭＳ Ｐ明朝"/>
      <family val="1"/>
      <charset val="128"/>
    </font>
    <font>
      <u/>
      <sz val="11"/>
      <color theme="10"/>
      <name val="游ゴシック"/>
      <family val="3"/>
      <charset val="128"/>
      <scheme val="minor"/>
    </font>
    <font>
      <sz val="12"/>
      <name val="游ゴシック"/>
      <family val="3"/>
      <charset val="128"/>
      <scheme val="minor"/>
    </font>
    <font>
      <sz val="12"/>
      <color indexed="10"/>
      <name val="游ゴシック"/>
      <family val="3"/>
      <charset val="128"/>
      <scheme val="minor"/>
    </font>
    <font>
      <u/>
      <sz val="12"/>
      <name val="游ゴシック"/>
      <family val="3"/>
      <charset val="128"/>
      <scheme val="minor"/>
    </font>
    <font>
      <b/>
      <u/>
      <sz val="12"/>
      <name val="游ゴシック"/>
      <family val="3"/>
      <charset val="128"/>
      <scheme val="minor"/>
    </font>
    <font>
      <sz val="9"/>
      <name val="ＭＳ Ｐ明朝"/>
      <family val="1"/>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sz val="7"/>
      <color theme="1"/>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2F2F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style="medium">
        <color indexed="64"/>
      </left>
      <right style="thin">
        <color indexed="64"/>
      </right>
      <top style="thin">
        <color auto="1"/>
      </top>
      <bottom/>
      <diagonal/>
    </border>
    <border>
      <left style="thin">
        <color auto="1"/>
      </left>
      <right style="thin">
        <color auto="1"/>
      </right>
      <top style="thin">
        <color auto="1"/>
      </top>
      <bottom/>
      <diagonal/>
    </border>
    <border>
      <left style="thin">
        <color indexed="64"/>
      </left>
      <right style="thin">
        <color indexed="64"/>
      </right>
      <top style="double">
        <color indexed="64"/>
      </top>
      <bottom style="thin">
        <color indexed="64"/>
      </bottom>
      <diagonal/>
    </border>
    <border>
      <left style="medium">
        <color auto="1"/>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right style="thin">
        <color auto="1"/>
      </right>
      <top style="double">
        <color indexed="64"/>
      </top>
      <bottom style="thin">
        <color indexed="64"/>
      </bottom>
      <diagonal/>
    </border>
    <border>
      <left style="medium">
        <color indexed="64"/>
      </left>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thick">
        <color indexed="64"/>
      </bottom>
      <diagonal/>
    </border>
    <border>
      <left style="thin">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ck">
        <color indexed="64"/>
      </top>
      <bottom style="thick">
        <color indexed="64"/>
      </bottom>
      <diagonal/>
    </border>
    <border>
      <left style="thin">
        <color auto="1"/>
      </left>
      <right style="medium">
        <color indexed="64"/>
      </right>
      <top style="thick">
        <color indexed="64"/>
      </top>
      <bottom style="thick">
        <color indexed="64"/>
      </bottom>
      <diagonal/>
    </border>
  </borders>
  <cellStyleXfs count="15">
    <xf numFmtId="0" fontId="0" fillId="0" borderId="0"/>
    <xf numFmtId="0" fontId="4" fillId="0" borderId="0">
      <alignment vertical="center"/>
    </xf>
    <xf numFmtId="38" fontId="4" fillId="0" borderId="0" applyFont="0" applyFill="0" applyBorder="0" applyAlignment="0" applyProtection="0">
      <alignment vertical="center"/>
    </xf>
    <xf numFmtId="38" fontId="1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64">
      <alignment vertical="center"/>
    </xf>
    <xf numFmtId="0" fontId="22" fillId="0" borderId="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34">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6" fillId="3" borderId="0" xfId="0" applyFont="1" applyFill="1" applyBorder="1" applyAlignment="1" applyProtection="1">
      <alignment vertical="center"/>
    </xf>
    <xf numFmtId="0" fontId="11" fillId="3" borderId="0" xfId="0" applyFont="1" applyFill="1" applyAlignment="1" applyProtection="1">
      <alignment vertical="center"/>
    </xf>
    <xf numFmtId="0" fontId="11" fillId="3" borderId="1" xfId="0" applyFont="1" applyFill="1" applyBorder="1" applyAlignment="1" applyProtection="1">
      <alignment vertical="center"/>
    </xf>
    <xf numFmtId="0" fontId="11" fillId="3" borderId="0" xfId="0" applyFont="1" applyFill="1" applyBorder="1" applyAlignment="1" applyProtection="1">
      <alignment vertical="center"/>
    </xf>
    <xf numFmtId="0" fontId="11" fillId="3" borderId="26" xfId="0" applyFont="1" applyFill="1" applyBorder="1" applyAlignment="1" applyProtection="1">
      <alignment vertical="center"/>
    </xf>
    <xf numFmtId="0" fontId="11" fillId="3" borderId="21" xfId="0" applyFont="1" applyFill="1" applyBorder="1" applyAlignment="1" applyProtection="1">
      <alignment vertical="center"/>
    </xf>
    <xf numFmtId="0" fontId="11" fillId="3" borderId="30" xfId="0" applyFont="1" applyFill="1" applyBorder="1" applyAlignment="1" applyProtection="1">
      <alignment vertical="center"/>
    </xf>
    <xf numFmtId="0" fontId="15" fillId="3" borderId="0" xfId="0" applyFont="1" applyFill="1" applyAlignment="1" applyProtection="1">
      <alignment vertical="center"/>
    </xf>
    <xf numFmtId="0" fontId="11" fillId="3" borderId="5" xfId="0" applyFont="1" applyFill="1" applyBorder="1" applyAlignment="1" applyProtection="1">
      <alignment vertical="center"/>
    </xf>
    <xf numFmtId="0" fontId="11" fillId="3" borderId="6" xfId="0" applyFont="1" applyFill="1" applyBorder="1" applyAlignment="1" applyProtection="1">
      <alignment vertical="center"/>
    </xf>
    <xf numFmtId="0" fontId="8" fillId="3" borderId="0" xfId="0" applyFont="1" applyFill="1" applyAlignment="1" applyProtection="1">
      <alignment horizontal="left"/>
    </xf>
    <xf numFmtId="0" fontId="11" fillId="3" borderId="37" xfId="0" applyFont="1" applyFill="1" applyBorder="1" applyAlignment="1" applyProtection="1">
      <alignment vertical="center"/>
    </xf>
    <xf numFmtId="0" fontId="8" fillId="3" borderId="0" xfId="0" applyFont="1" applyFill="1" applyAlignment="1" applyProtection="1">
      <alignment vertical="center"/>
    </xf>
    <xf numFmtId="0" fontId="10" fillId="3" borderId="6"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8" xfId="0" applyFont="1" applyFill="1" applyBorder="1" applyAlignment="1" applyProtection="1">
      <alignment vertical="center"/>
    </xf>
    <xf numFmtId="0" fontId="11" fillId="3" borderId="9" xfId="0" applyFont="1" applyFill="1" applyBorder="1" applyAlignment="1" applyProtection="1">
      <alignment vertical="center"/>
    </xf>
    <xf numFmtId="0" fontId="11" fillId="3" borderId="10" xfId="0" applyFont="1" applyFill="1" applyBorder="1" applyAlignment="1" applyProtection="1">
      <alignment vertical="center"/>
    </xf>
    <xf numFmtId="0" fontId="11" fillId="3" borderId="11" xfId="0" applyFont="1" applyFill="1" applyBorder="1" applyAlignment="1" applyProtection="1">
      <alignment vertical="center"/>
    </xf>
    <xf numFmtId="0" fontId="11" fillId="3" borderId="1"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1" fillId="3" borderId="1" xfId="0" applyFont="1" applyFill="1" applyBorder="1" applyAlignment="1" applyProtection="1">
      <alignment horizontal="left" vertical="center"/>
    </xf>
    <xf numFmtId="0" fontId="11" fillId="3" borderId="0" xfId="0" applyFont="1" applyFill="1" applyBorder="1" applyAlignment="1" applyProtection="1">
      <alignment horizontal="left" vertical="center"/>
    </xf>
    <xf numFmtId="0" fontId="0" fillId="0" borderId="71" xfId="0" applyBorder="1"/>
    <xf numFmtId="0" fontId="0" fillId="0" borderId="18" xfId="0" applyBorder="1"/>
    <xf numFmtId="0" fontId="0" fillId="0" borderId="29" xfId="0" applyBorder="1"/>
    <xf numFmtId="0" fontId="0" fillId="0" borderId="12" xfId="0" applyBorder="1"/>
    <xf numFmtId="0" fontId="0" fillId="0" borderId="12" xfId="0" quotePrefix="1" applyBorder="1"/>
    <xf numFmtId="0" fontId="0" fillId="0" borderId="0" xfId="0" applyBorder="1"/>
    <xf numFmtId="0" fontId="0" fillId="0" borderId="71" xfId="0" applyFill="1" applyBorder="1"/>
    <xf numFmtId="176" fontId="0" fillId="0" borderId="12" xfId="0" applyNumberFormat="1" applyBorder="1" applyAlignment="1">
      <alignment horizontal="right"/>
    </xf>
    <xf numFmtId="0" fontId="0" fillId="0" borderId="12" xfId="0" applyBorder="1" applyAlignment="1">
      <alignment horizontal="right"/>
    </xf>
    <xf numFmtId="0" fontId="0" fillId="5" borderId="0" xfId="0" applyFill="1"/>
    <xf numFmtId="0" fontId="0" fillId="6" borderId="0" xfId="0" applyFill="1"/>
    <xf numFmtId="0" fontId="0" fillId="6" borderId="29" xfId="0" applyFill="1" applyBorder="1"/>
    <xf numFmtId="0" fontId="0" fillId="5" borderId="12" xfId="0" applyFill="1" applyBorder="1"/>
    <xf numFmtId="0" fontId="0" fillId="5" borderId="29" xfId="0" applyFill="1" applyBorder="1"/>
    <xf numFmtId="176" fontId="0" fillId="5" borderId="12" xfId="0" applyNumberFormat="1" applyFill="1" applyBorder="1" applyAlignment="1">
      <alignment horizontal="right"/>
    </xf>
    <xf numFmtId="0" fontId="0" fillId="5" borderId="12" xfId="0" applyFill="1" applyBorder="1" applyAlignment="1">
      <alignment horizontal="right"/>
    </xf>
    <xf numFmtId="0" fontId="0" fillId="5" borderId="12" xfId="0" quotePrefix="1" applyFill="1" applyBorder="1"/>
    <xf numFmtId="0" fontId="6" fillId="7" borderId="0" xfId="0" applyFont="1" applyFill="1" applyAlignment="1" applyProtection="1">
      <alignment vertical="center"/>
    </xf>
    <xf numFmtId="0" fontId="7" fillId="7" borderId="0" xfId="0" applyFont="1" applyFill="1" applyAlignment="1" applyProtection="1">
      <alignment vertical="center"/>
    </xf>
    <xf numFmtId="0" fontId="11" fillId="7" borderId="0" xfId="0" applyFont="1" applyFill="1" applyAlignment="1" applyProtection="1">
      <alignment vertical="center"/>
    </xf>
    <xf numFmtId="0" fontId="0" fillId="0" borderId="0" xfId="0" applyFill="1" applyBorder="1"/>
    <xf numFmtId="0" fontId="11" fillId="3" borderId="26" xfId="0" applyFont="1" applyFill="1" applyBorder="1" applyAlignment="1" applyProtection="1">
      <alignment vertical="center" wrapText="1"/>
    </xf>
    <xf numFmtId="0" fontId="11" fillId="3" borderId="27" xfId="0" applyFont="1" applyFill="1" applyBorder="1" applyAlignment="1" applyProtection="1">
      <alignment vertical="center" wrapText="1"/>
    </xf>
    <xf numFmtId="49" fontId="11" fillId="3" borderId="14" xfId="0" applyNumberFormat="1" applyFont="1" applyFill="1" applyBorder="1" applyAlignment="1" applyProtection="1">
      <alignment vertical="center"/>
    </xf>
    <xf numFmtId="0" fontId="8" fillId="3" borderId="0" xfId="0" applyFont="1" applyFill="1" applyAlignment="1" applyProtection="1">
      <alignment horizontal="center" vertical="center"/>
    </xf>
    <xf numFmtId="0" fontId="11" fillId="3" borderId="0" xfId="0" applyFont="1" applyFill="1" applyAlignment="1" applyProtection="1">
      <alignment vertical="center" shrinkToFit="1"/>
    </xf>
    <xf numFmtId="0" fontId="11" fillId="3" borderId="0" xfId="12" applyFont="1" applyFill="1" applyProtection="1">
      <alignment vertical="center"/>
    </xf>
    <xf numFmtId="0" fontId="27" fillId="3" borderId="0" xfId="12" applyFont="1" applyFill="1" applyProtection="1">
      <alignment vertical="center"/>
    </xf>
    <xf numFmtId="0" fontId="28" fillId="3" borderId="0" xfId="12" quotePrefix="1" applyFont="1" applyFill="1" applyAlignment="1" applyProtection="1">
      <alignment horizontal="left" vertical="center"/>
    </xf>
    <xf numFmtId="0" fontId="16" fillId="3" borderId="0" xfId="12" applyFont="1" applyFill="1" applyProtection="1">
      <alignment vertical="center"/>
    </xf>
    <xf numFmtId="0" fontId="29" fillId="3" borderId="0" xfId="12" applyFont="1" applyFill="1" applyProtection="1">
      <alignment vertical="center"/>
    </xf>
    <xf numFmtId="0" fontId="11" fillId="4" borderId="48" xfId="0" applyFont="1" applyFill="1" applyBorder="1" applyAlignment="1" applyProtection="1">
      <alignment vertical="center"/>
    </xf>
    <xf numFmtId="0" fontId="11" fillId="4" borderId="12" xfId="0" applyFont="1" applyFill="1" applyBorder="1" applyAlignment="1" applyProtection="1">
      <alignment vertical="center"/>
    </xf>
    <xf numFmtId="0" fontId="11" fillId="3" borderId="44" xfId="0" applyFont="1" applyFill="1" applyBorder="1" applyAlignment="1" applyProtection="1">
      <alignment vertical="center"/>
    </xf>
    <xf numFmtId="0" fontId="19" fillId="3" borderId="0" xfId="1" applyFont="1" applyFill="1" applyAlignment="1" applyProtection="1"/>
    <xf numFmtId="0" fontId="11" fillId="3" borderId="0" xfId="0" applyFont="1" applyFill="1" applyBorder="1" applyAlignment="1" applyProtection="1">
      <alignment horizontal="center" vertical="center" wrapText="1"/>
    </xf>
    <xf numFmtId="0" fontId="19" fillId="3" borderId="0" xfId="1" applyFont="1" applyFill="1" applyProtection="1">
      <alignment vertical="center"/>
    </xf>
    <xf numFmtId="0" fontId="10" fillId="3" borderId="0" xfId="0" applyFont="1" applyFill="1" applyBorder="1" applyAlignment="1" applyProtection="1">
      <alignment horizontal="left" vertical="center" wrapText="1"/>
    </xf>
    <xf numFmtId="0" fontId="21" fillId="3" borderId="2" xfId="0" applyFont="1" applyFill="1" applyBorder="1" applyAlignment="1" applyProtection="1">
      <alignment vertical="center"/>
    </xf>
    <xf numFmtId="0" fontId="21" fillId="3" borderId="4" xfId="0" applyFont="1" applyFill="1" applyBorder="1" applyAlignment="1" applyProtection="1">
      <alignment vertical="center"/>
    </xf>
    <xf numFmtId="0" fontId="21" fillId="3" borderId="0" xfId="0" applyFont="1" applyFill="1" applyAlignment="1" applyProtection="1">
      <alignment vertical="center"/>
    </xf>
    <xf numFmtId="0" fontId="21" fillId="3" borderId="0" xfId="0" applyFont="1" applyFill="1" applyBorder="1" applyAlignment="1" applyProtection="1">
      <alignment vertical="center"/>
    </xf>
    <xf numFmtId="0" fontId="21" fillId="3" borderId="7" xfId="0" applyFont="1" applyFill="1" applyBorder="1" applyAlignment="1" applyProtection="1">
      <alignment vertical="center"/>
    </xf>
    <xf numFmtId="0" fontId="21" fillId="3" borderId="2" xfId="0" applyFont="1" applyFill="1" applyBorder="1" applyAlignment="1" applyProtection="1">
      <alignment horizontal="right" vertical="center"/>
    </xf>
    <xf numFmtId="0" fontId="11" fillId="3" borderId="3" xfId="0" applyFont="1" applyFill="1" applyBorder="1" applyAlignment="1" applyProtection="1">
      <alignment horizontal="center" vertical="center"/>
    </xf>
    <xf numFmtId="0" fontId="21" fillId="3" borderId="1" xfId="0" applyFont="1" applyFill="1" applyBorder="1" applyAlignment="1" applyProtection="1">
      <alignment vertical="center"/>
    </xf>
    <xf numFmtId="0" fontId="21" fillId="3" borderId="11" xfId="0" applyFont="1" applyFill="1" applyBorder="1" applyAlignment="1" applyProtection="1">
      <alignment vertical="center"/>
    </xf>
    <xf numFmtId="0" fontId="0" fillId="0" borderId="0" xfId="0" applyAlignment="1" applyProtection="1">
      <alignment vertical="center"/>
    </xf>
    <xf numFmtId="0" fontId="11" fillId="3" borderId="69" xfId="0" applyFont="1" applyFill="1" applyBorder="1" applyAlignment="1" applyProtection="1">
      <alignment vertical="center"/>
    </xf>
    <xf numFmtId="0" fontId="11" fillId="3" borderId="70" xfId="0" applyFont="1" applyFill="1" applyBorder="1" applyAlignment="1" applyProtection="1">
      <alignment vertical="center"/>
    </xf>
    <xf numFmtId="0" fontId="19" fillId="3" borderId="0" xfId="1" applyFont="1" applyFill="1" applyAlignment="1" applyProtection="1">
      <alignment vertical="top"/>
    </xf>
    <xf numFmtId="0" fontId="11" fillId="7" borderId="0"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xf>
    <xf numFmtId="0" fontId="21" fillId="3" borderId="0" xfId="0" applyFont="1" applyFill="1" applyBorder="1" applyAlignment="1" applyProtection="1">
      <alignment vertical="center" shrinkToFit="1"/>
    </xf>
    <xf numFmtId="0" fontId="11" fillId="3" borderId="0" xfId="0" applyFont="1" applyFill="1" applyBorder="1" applyAlignment="1" applyProtection="1">
      <alignment horizontal="center" vertical="center" wrapText="1" shrinkToFit="1"/>
    </xf>
    <xf numFmtId="0" fontId="11" fillId="7" borderId="0" xfId="0" applyFont="1" applyFill="1" applyBorder="1" applyAlignment="1" applyProtection="1">
      <alignment vertical="center"/>
    </xf>
    <xf numFmtId="0" fontId="25" fillId="7" borderId="0" xfId="12" applyFont="1" applyFill="1" applyBorder="1" applyProtection="1">
      <alignment vertical="center"/>
    </xf>
    <xf numFmtId="0" fontId="11" fillId="3" borderId="51" xfId="0" applyFont="1" applyFill="1" applyBorder="1" applyAlignment="1" applyProtection="1">
      <alignment vertical="center"/>
    </xf>
    <xf numFmtId="0" fontId="11" fillId="0" borderId="0" xfId="0" applyFont="1" applyFill="1" applyBorder="1" applyAlignment="1" applyProtection="1">
      <alignment horizontal="center" vertical="center"/>
    </xf>
    <xf numFmtId="49" fontId="11" fillId="0" borderId="26" xfId="0" applyNumberFormat="1" applyFont="1" applyFill="1" applyBorder="1" applyAlignment="1" applyProtection="1">
      <alignment horizontal="center" vertical="center" shrinkToFit="1"/>
    </xf>
    <xf numFmtId="181" fontId="15" fillId="2" borderId="48" xfId="0" applyNumberFormat="1" applyFont="1" applyFill="1" applyBorder="1" applyAlignment="1" applyProtection="1">
      <alignment horizontal="right" vertical="center"/>
      <protection locked="0"/>
    </xf>
    <xf numFmtId="181" fontId="15" fillId="2" borderId="12" xfId="0" applyNumberFormat="1" applyFont="1" applyFill="1" applyBorder="1" applyAlignment="1" applyProtection="1">
      <alignment horizontal="right" vertical="center"/>
      <protection locked="0"/>
    </xf>
    <xf numFmtId="181" fontId="36" fillId="2" borderId="59" xfId="1" applyNumberFormat="1" applyFont="1" applyFill="1" applyBorder="1" applyAlignment="1" applyProtection="1">
      <alignment horizontal="right" vertical="center"/>
      <protection locked="0"/>
    </xf>
    <xf numFmtId="181" fontId="36" fillId="2" borderId="48" xfId="1" applyNumberFormat="1" applyFont="1" applyFill="1" applyBorder="1" applyAlignment="1" applyProtection="1">
      <alignment horizontal="right" vertical="center"/>
      <protection locked="0"/>
    </xf>
    <xf numFmtId="181" fontId="36" fillId="2" borderId="54" xfId="1" applyNumberFormat="1" applyFont="1" applyFill="1" applyBorder="1" applyAlignment="1" applyProtection="1">
      <alignment horizontal="right" vertical="center"/>
      <protection locked="0"/>
    </xf>
    <xf numFmtId="0" fontId="19" fillId="3" borderId="0" xfId="1" applyFont="1" applyFill="1" applyAlignment="1" applyProtection="1">
      <alignment vertical="center"/>
    </xf>
    <xf numFmtId="0" fontId="11" fillId="3" borderId="0" xfId="0" applyFont="1" applyFill="1" applyAlignment="1" applyProtection="1">
      <alignment horizontal="left" vertical="center"/>
    </xf>
    <xf numFmtId="0" fontId="11" fillId="3" borderId="0" xfId="0" applyFont="1" applyFill="1" applyBorder="1" applyAlignment="1" applyProtection="1">
      <alignment horizontal="center" vertical="center"/>
    </xf>
    <xf numFmtId="0" fontId="8" fillId="3" borderId="0" xfId="0" applyFont="1" applyFill="1" applyBorder="1" applyAlignment="1" applyProtection="1">
      <alignment horizontal="left" vertical="center" wrapText="1"/>
    </xf>
    <xf numFmtId="0" fontId="11" fillId="3" borderId="6" xfId="0" applyFont="1" applyFill="1" applyBorder="1" applyAlignment="1" applyProtection="1">
      <alignment horizontal="center" vertical="center" wrapText="1" shrinkToFit="1"/>
    </xf>
    <xf numFmtId="0" fontId="11" fillId="3" borderId="6" xfId="0" applyFont="1" applyFill="1" applyBorder="1" applyAlignment="1" applyProtection="1">
      <alignment horizontal="center" vertical="center"/>
    </xf>
    <xf numFmtId="0" fontId="11" fillId="4" borderId="48" xfId="0"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xf>
    <xf numFmtId="0" fontId="11" fillId="4" borderId="51"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23" fillId="3" borderId="0" xfId="1" applyFont="1" applyFill="1" applyAlignment="1" applyProtection="1">
      <alignment horizontal="left" vertical="center" wrapText="1"/>
    </xf>
    <xf numFmtId="0" fontId="11" fillId="4" borderId="62" xfId="0" applyFont="1" applyFill="1" applyBorder="1" applyAlignment="1" applyProtection="1">
      <alignment horizontal="center" vertical="center" wrapText="1"/>
    </xf>
    <xf numFmtId="0" fontId="11" fillId="4" borderId="61" xfId="0" applyFont="1" applyFill="1" applyBorder="1" applyAlignment="1" applyProtection="1">
      <alignment horizontal="center" vertical="center" wrapText="1"/>
    </xf>
    <xf numFmtId="0" fontId="11" fillId="4" borderId="63" xfId="0" applyFont="1" applyFill="1" applyBorder="1" applyAlignment="1" applyProtection="1">
      <alignment horizontal="center" vertical="center" wrapText="1"/>
    </xf>
    <xf numFmtId="0" fontId="11" fillId="8" borderId="62" xfId="0" applyFont="1" applyFill="1" applyBorder="1" applyAlignment="1" applyProtection="1">
      <alignment horizontal="center" vertical="center" wrapText="1"/>
    </xf>
    <xf numFmtId="0" fontId="11" fillId="8" borderId="61" xfId="0" applyFont="1" applyFill="1" applyBorder="1" applyAlignment="1" applyProtection="1">
      <alignment horizontal="center" vertical="center" wrapText="1"/>
    </xf>
    <xf numFmtId="0" fontId="11" fillId="8" borderId="66" xfId="0" applyFont="1" applyFill="1" applyBorder="1" applyAlignment="1" applyProtection="1">
      <alignment horizontal="center" vertical="center" wrapText="1"/>
    </xf>
    <xf numFmtId="0" fontId="11" fillId="8" borderId="63" xfId="0" applyFont="1" applyFill="1" applyBorder="1" applyAlignment="1" applyProtection="1">
      <alignment horizontal="center" vertical="center" wrapText="1"/>
    </xf>
    <xf numFmtId="49" fontId="11" fillId="4" borderId="12" xfId="0" applyNumberFormat="1" applyFont="1" applyFill="1" applyBorder="1" applyAlignment="1" applyProtection="1">
      <alignment horizontal="center" vertical="center" wrapText="1"/>
    </xf>
    <xf numFmtId="0" fontId="11" fillId="2" borderId="5"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11" fillId="3" borderId="46" xfId="0" applyFont="1" applyFill="1" applyBorder="1" applyAlignment="1" applyProtection="1">
      <alignment horizontal="center" vertical="center" wrapText="1"/>
    </xf>
    <xf numFmtId="0" fontId="11" fillId="3" borderId="45" xfId="0" applyFont="1" applyFill="1" applyBorder="1" applyAlignment="1" applyProtection="1">
      <alignment horizontal="center" vertical="center" wrapText="1"/>
    </xf>
    <xf numFmtId="0" fontId="11" fillId="3" borderId="22" xfId="0" applyFont="1" applyFill="1" applyBorder="1" applyAlignment="1" applyProtection="1">
      <alignment horizontal="center" vertical="center" wrapText="1"/>
    </xf>
    <xf numFmtId="0" fontId="11" fillId="4" borderId="46" xfId="0" applyFont="1" applyFill="1" applyBorder="1" applyAlignment="1" applyProtection="1">
      <alignment horizontal="center" vertical="center" wrapText="1"/>
    </xf>
    <xf numFmtId="0" fontId="11" fillId="4" borderId="45" xfId="0" applyFont="1" applyFill="1" applyBorder="1" applyAlignment="1" applyProtection="1">
      <alignment horizontal="center" vertical="center" wrapText="1"/>
    </xf>
    <xf numFmtId="0" fontId="11" fillId="4" borderId="45" xfId="0" applyFont="1" applyFill="1" applyBorder="1" applyAlignment="1" applyProtection="1">
      <alignment horizontal="center" vertical="center"/>
    </xf>
    <xf numFmtId="0" fontId="11" fillId="4" borderId="47" xfId="0" applyFont="1" applyFill="1" applyBorder="1" applyAlignment="1" applyProtection="1">
      <alignment horizontal="center" vertical="center"/>
    </xf>
    <xf numFmtId="0" fontId="11" fillId="4" borderId="59" xfId="0" applyFont="1" applyFill="1" applyBorder="1" applyAlignment="1" applyProtection="1">
      <alignment horizontal="center" vertical="center" wrapText="1"/>
    </xf>
    <xf numFmtId="0" fontId="11" fillId="4" borderId="60"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protection locked="0"/>
    </xf>
    <xf numFmtId="0" fontId="11" fillId="2" borderId="69" xfId="0" applyFont="1" applyFill="1" applyBorder="1" applyAlignment="1" applyProtection="1">
      <alignment horizontal="center" vertical="center" wrapText="1"/>
      <protection locked="0"/>
    </xf>
    <xf numFmtId="0" fontId="11" fillId="2" borderId="68"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11" fillId="3" borderId="0" xfId="0" applyFont="1" applyFill="1" applyBorder="1" applyAlignment="1" applyProtection="1">
      <alignment horizontal="left" vertical="center" wrapText="1"/>
    </xf>
    <xf numFmtId="55" fontId="11" fillId="2" borderId="5" xfId="0" applyNumberFormat="1" applyFont="1" applyFill="1" applyBorder="1" applyAlignment="1" applyProtection="1">
      <alignment horizontal="left" vertical="center" shrinkToFit="1"/>
      <protection locked="0"/>
    </xf>
    <xf numFmtId="181" fontId="15" fillId="2" borderId="3" xfId="0" applyNumberFormat="1" applyFont="1" applyFill="1" applyBorder="1" applyAlignment="1" applyProtection="1">
      <alignment horizontal="right" vertical="center" wrapText="1"/>
      <protection locked="0"/>
    </xf>
    <xf numFmtId="181" fontId="15" fillId="2" borderId="4" xfId="0" applyNumberFormat="1" applyFont="1" applyFill="1" applyBorder="1" applyAlignment="1" applyProtection="1">
      <alignment horizontal="right" vertical="center" wrapText="1"/>
      <protection locked="0"/>
    </xf>
    <xf numFmtId="181" fontId="15" fillId="2" borderId="2" xfId="0" applyNumberFormat="1" applyFont="1" applyFill="1" applyBorder="1" applyAlignment="1" applyProtection="1">
      <alignment horizontal="right" vertical="center" wrapText="1"/>
      <protection locked="0"/>
    </xf>
    <xf numFmtId="0" fontId="18" fillId="4" borderId="75" xfId="0" applyFont="1" applyFill="1" applyBorder="1" applyAlignment="1" applyProtection="1">
      <alignment horizontal="center" vertical="center" wrapText="1"/>
    </xf>
    <xf numFmtId="0" fontId="18" fillId="4" borderId="56" xfId="0" applyFont="1" applyFill="1" applyBorder="1" applyAlignment="1" applyProtection="1">
      <alignment horizontal="center" vertical="center" wrapText="1"/>
    </xf>
    <xf numFmtId="0" fontId="18" fillId="4" borderId="57" xfId="0" applyFont="1" applyFill="1" applyBorder="1" applyAlignment="1" applyProtection="1">
      <alignment horizontal="center" vertical="center" wrapText="1"/>
    </xf>
    <xf numFmtId="178" fontId="35" fillId="2" borderId="58" xfId="0" applyNumberFormat="1" applyFont="1" applyFill="1" applyBorder="1" applyAlignment="1" applyProtection="1">
      <alignment horizontal="right" vertical="center" wrapText="1"/>
      <protection locked="0"/>
    </xf>
    <xf numFmtId="178" fontId="35" fillId="2" borderId="56" xfId="0" applyNumberFormat="1" applyFont="1" applyFill="1" applyBorder="1" applyAlignment="1" applyProtection="1">
      <alignment horizontal="right" vertical="center" wrapText="1"/>
      <protection locked="0"/>
    </xf>
    <xf numFmtId="178" fontId="35" fillId="2" borderId="57" xfId="0" applyNumberFormat="1" applyFont="1" applyFill="1" applyBorder="1" applyAlignment="1" applyProtection="1">
      <alignment horizontal="right" vertical="center" wrapText="1"/>
      <protection locked="0"/>
    </xf>
    <xf numFmtId="178" fontId="35" fillId="3" borderId="58" xfId="0" applyNumberFormat="1" applyFont="1" applyFill="1" applyBorder="1" applyAlignment="1" applyProtection="1">
      <alignment horizontal="right" vertical="center" wrapText="1"/>
    </xf>
    <xf numFmtId="178" fontId="35" fillId="3" borderId="56" xfId="0" applyNumberFormat="1" applyFont="1" applyFill="1" applyBorder="1" applyAlignment="1" applyProtection="1">
      <alignment horizontal="right" vertical="center" wrapText="1"/>
    </xf>
    <xf numFmtId="178" fontId="35" fillId="3" borderId="57" xfId="0" applyNumberFormat="1" applyFont="1" applyFill="1" applyBorder="1" applyAlignment="1" applyProtection="1">
      <alignment horizontal="right" vertical="center" wrapText="1"/>
    </xf>
    <xf numFmtId="179" fontId="31" fillId="4" borderId="5" xfId="3" applyNumberFormat="1" applyFont="1" applyFill="1" applyBorder="1" applyAlignment="1" applyProtection="1">
      <alignment horizontal="right" vertical="center"/>
    </xf>
    <xf numFmtId="179" fontId="31" fillId="4" borderId="7" xfId="3" applyNumberFormat="1" applyFont="1" applyFill="1" applyBorder="1" applyAlignment="1" applyProtection="1">
      <alignment horizontal="right" vertical="center"/>
    </xf>
    <xf numFmtId="179" fontId="17" fillId="3" borderId="5" xfId="0" applyNumberFormat="1" applyFont="1" applyFill="1" applyBorder="1" applyAlignment="1" applyProtection="1">
      <alignment horizontal="right" vertical="center" wrapText="1"/>
    </xf>
    <xf numFmtId="179" fontId="17" fillId="3" borderId="7" xfId="0" applyNumberFormat="1" applyFont="1" applyFill="1" applyBorder="1" applyAlignment="1" applyProtection="1">
      <alignment horizontal="right" vertical="center" wrapText="1"/>
    </xf>
    <xf numFmtId="0" fontId="11" fillId="3" borderId="0" xfId="0" applyFont="1" applyFill="1" applyAlignment="1" applyProtection="1">
      <alignment horizontal="left" vertical="center"/>
    </xf>
    <xf numFmtId="0" fontId="16" fillId="9" borderId="16" xfId="0" applyFont="1" applyFill="1" applyBorder="1" applyAlignment="1" applyProtection="1">
      <alignment horizontal="center" vertical="center"/>
    </xf>
    <xf numFmtId="0" fontId="16" fillId="9" borderId="17" xfId="0" applyFont="1" applyFill="1" applyBorder="1" applyAlignment="1" applyProtection="1">
      <alignment horizontal="center" vertical="center"/>
    </xf>
    <xf numFmtId="0" fontId="16" fillId="9" borderId="18" xfId="0" applyFont="1" applyFill="1" applyBorder="1" applyAlignment="1" applyProtection="1">
      <alignment horizontal="center" vertical="center"/>
    </xf>
    <xf numFmtId="0" fontId="32" fillId="7" borderId="0" xfId="12" applyFont="1" applyFill="1" applyBorder="1" applyAlignment="1" applyProtection="1">
      <alignment horizontal="left" vertical="center" shrinkToFi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178" fontId="31" fillId="4" borderId="3" xfId="2" applyNumberFormat="1" applyFont="1" applyFill="1" applyBorder="1" applyAlignment="1" applyProtection="1">
      <alignment horizontal="right" vertical="center" shrinkToFit="1"/>
    </xf>
    <xf numFmtId="178" fontId="31" fillId="4" borderId="4" xfId="2" applyNumberFormat="1" applyFont="1" applyFill="1" applyBorder="1" applyAlignment="1" applyProtection="1">
      <alignment horizontal="right" vertical="center" shrinkToFit="1"/>
    </xf>
    <xf numFmtId="178" fontId="17" fillId="3" borderId="3" xfId="0" applyNumberFormat="1" applyFont="1" applyFill="1" applyBorder="1" applyAlignment="1" applyProtection="1">
      <alignment horizontal="right" vertical="center" wrapText="1"/>
    </xf>
    <xf numFmtId="178" fontId="17" fillId="3" borderId="4" xfId="0" applyNumberFormat="1" applyFont="1" applyFill="1" applyBorder="1" applyAlignment="1" applyProtection="1">
      <alignment horizontal="right" vertical="center" wrapText="1"/>
    </xf>
    <xf numFmtId="178" fontId="31" fillId="4" borderId="2" xfId="2" applyNumberFormat="1" applyFont="1" applyFill="1" applyBorder="1" applyAlignment="1" applyProtection="1">
      <alignment horizontal="right" vertical="center" shrinkToFit="1"/>
    </xf>
    <xf numFmtId="0" fontId="34" fillId="7" borderId="0" xfId="12" applyFont="1" applyFill="1" applyBorder="1" applyAlignment="1" applyProtection="1">
      <alignment vertical="center" wrapText="1"/>
    </xf>
    <xf numFmtId="0" fontId="11" fillId="4" borderId="19" xfId="0" applyFont="1" applyFill="1" applyBorder="1" applyAlignment="1" applyProtection="1">
      <alignment horizontal="center" vertical="center" wrapText="1"/>
    </xf>
    <xf numFmtId="0" fontId="9" fillId="4" borderId="34"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179" fontId="31" fillId="4" borderId="5" xfId="1" applyNumberFormat="1" applyFont="1" applyFill="1" applyBorder="1" applyAlignment="1" applyProtection="1">
      <alignment horizontal="right" vertical="center"/>
    </xf>
    <xf numFmtId="179" fontId="31" fillId="4" borderId="6" xfId="1" applyNumberFormat="1" applyFont="1" applyFill="1" applyBorder="1" applyAlignment="1" applyProtection="1">
      <alignment horizontal="right" vertical="center"/>
    </xf>
    <xf numFmtId="179" fontId="31" fillId="4" borderId="7" xfId="1" applyNumberFormat="1" applyFont="1" applyFill="1" applyBorder="1" applyAlignment="1" applyProtection="1">
      <alignment horizontal="right" vertical="center"/>
    </xf>
    <xf numFmtId="0" fontId="33" fillId="7" borderId="0" xfId="12" applyFont="1" applyFill="1" applyBorder="1" applyProtection="1">
      <alignment vertical="center"/>
    </xf>
    <xf numFmtId="0" fontId="21" fillId="2" borderId="2" xfId="0" applyFont="1" applyFill="1" applyBorder="1" applyAlignment="1" applyProtection="1">
      <alignment horizontal="center" vertical="center" wrapText="1" shrinkToFit="1"/>
      <protection locked="0"/>
    </xf>
    <xf numFmtId="0" fontId="11" fillId="3" borderId="0" xfId="0" applyFont="1" applyFill="1" applyBorder="1" applyAlignment="1" applyProtection="1">
      <alignment horizontal="center" vertical="center"/>
    </xf>
    <xf numFmtId="49" fontId="11" fillId="4" borderId="3" xfId="0" applyNumberFormat="1" applyFont="1" applyFill="1" applyBorder="1" applyAlignment="1" applyProtection="1">
      <alignment horizontal="center" vertical="center"/>
    </xf>
    <xf numFmtId="49" fontId="11" fillId="4" borderId="2" xfId="0" applyNumberFormat="1" applyFont="1" applyFill="1" applyBorder="1" applyAlignment="1" applyProtection="1">
      <alignment horizontal="center" vertical="center"/>
    </xf>
    <xf numFmtId="49" fontId="11" fillId="4" borderId="4" xfId="0" applyNumberFormat="1" applyFont="1" applyFill="1" applyBorder="1" applyAlignment="1" applyProtection="1">
      <alignment horizontal="center" vertical="center"/>
    </xf>
    <xf numFmtId="0" fontId="11" fillId="3" borderId="0" xfId="0" applyFont="1" applyFill="1" applyAlignment="1" applyProtection="1">
      <alignment horizontal="left" vertical="center" wrapText="1"/>
    </xf>
    <xf numFmtId="179" fontId="31" fillId="4" borderId="6" xfId="3" applyNumberFormat="1" applyFont="1" applyFill="1" applyBorder="1" applyAlignment="1" applyProtection="1">
      <alignment horizontal="right" vertical="center"/>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178" fontId="31" fillId="4" borderId="76" xfId="10" applyNumberFormat="1" applyFont="1" applyFill="1" applyBorder="1" applyAlignment="1" applyProtection="1">
      <alignment horizontal="right" vertical="center" shrinkToFit="1"/>
    </xf>
    <xf numFmtId="178" fontId="31" fillId="4" borderId="21" xfId="10" applyNumberFormat="1" applyFont="1" applyFill="1" applyBorder="1" applyAlignment="1" applyProtection="1">
      <alignment horizontal="right" vertical="center" shrinkToFit="1"/>
    </xf>
    <xf numFmtId="178" fontId="31" fillId="4" borderId="35" xfId="10" applyNumberFormat="1" applyFont="1" applyFill="1" applyBorder="1" applyAlignment="1" applyProtection="1">
      <alignment horizontal="right" vertical="center" shrinkToFit="1"/>
    </xf>
    <xf numFmtId="178" fontId="17" fillId="3" borderId="76" xfId="0" applyNumberFormat="1" applyFont="1" applyFill="1" applyBorder="1" applyAlignment="1" applyProtection="1">
      <alignment horizontal="right" vertical="center" wrapText="1"/>
    </xf>
    <xf numFmtId="178" fontId="17" fillId="3" borderId="21" xfId="0" applyNumberFormat="1" applyFont="1" applyFill="1" applyBorder="1" applyAlignment="1" applyProtection="1">
      <alignment horizontal="right" vertical="center" wrapText="1"/>
    </xf>
    <xf numFmtId="178" fontId="17" fillId="3" borderId="35" xfId="0" applyNumberFormat="1" applyFont="1" applyFill="1" applyBorder="1" applyAlignment="1" applyProtection="1">
      <alignment horizontal="right" vertical="center" wrapText="1"/>
    </xf>
    <xf numFmtId="178" fontId="17" fillId="8" borderId="76" xfId="0" applyNumberFormat="1" applyFont="1" applyFill="1" applyBorder="1" applyAlignment="1" applyProtection="1">
      <alignment horizontal="right" vertical="center" wrapText="1"/>
    </xf>
    <xf numFmtId="178" fontId="17" fillId="8" borderId="35" xfId="0" applyNumberFormat="1" applyFont="1" applyFill="1" applyBorder="1" applyAlignment="1" applyProtection="1">
      <alignment horizontal="right" vertical="center" wrapText="1"/>
    </xf>
    <xf numFmtId="182" fontId="11" fillId="3" borderId="72" xfId="0" applyNumberFormat="1" applyFont="1" applyFill="1" applyBorder="1" applyAlignment="1" applyProtection="1">
      <alignment horizontal="center" vertical="center" wrapText="1"/>
    </xf>
    <xf numFmtId="182" fontId="11" fillId="3" borderId="73" xfId="0" applyNumberFormat="1" applyFont="1" applyFill="1" applyBorder="1" applyAlignment="1" applyProtection="1">
      <alignment horizontal="center" vertical="center" wrapText="1"/>
    </xf>
    <xf numFmtId="182" fontId="11" fillId="3" borderId="74"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right" vertical="center" wrapText="1"/>
    </xf>
    <xf numFmtId="0" fontId="15" fillId="4" borderId="22" xfId="0" applyFont="1" applyFill="1" applyBorder="1" applyAlignment="1" applyProtection="1">
      <alignment horizontal="center" vertical="center" wrapText="1"/>
    </xf>
    <xf numFmtId="0" fontId="15" fillId="4" borderId="23" xfId="0" applyFont="1" applyFill="1" applyBorder="1" applyAlignment="1" applyProtection="1">
      <alignment horizontal="center" vertical="center" wrapText="1"/>
    </xf>
    <xf numFmtId="0" fontId="15" fillId="4" borderId="24" xfId="0" applyFont="1" applyFill="1" applyBorder="1" applyAlignment="1" applyProtection="1">
      <alignment horizontal="center" vertical="center" wrapText="1"/>
    </xf>
    <xf numFmtId="0" fontId="25" fillId="2" borderId="5" xfId="12" applyFont="1" applyFill="1" applyBorder="1" applyAlignment="1" applyProtection="1">
      <alignment horizontal="center" vertical="center" wrapText="1"/>
      <protection locked="0"/>
    </xf>
    <xf numFmtId="0" fontId="25" fillId="2" borderId="6" xfId="12" applyFont="1" applyFill="1" applyBorder="1" applyAlignment="1" applyProtection="1">
      <alignment horizontal="center" vertical="center" wrapText="1"/>
      <protection locked="0"/>
    </xf>
    <xf numFmtId="0" fontId="25" fillId="2" borderId="7" xfId="12"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49" fontId="11" fillId="2" borderId="14" xfId="0" applyNumberFormat="1" applyFont="1" applyFill="1" applyBorder="1" applyAlignment="1" applyProtection="1">
      <alignment horizontal="center" vertical="center" shrinkToFit="1"/>
      <protection locked="0"/>
    </xf>
    <xf numFmtId="49" fontId="11" fillId="2" borderId="42" xfId="0" applyNumberFormat="1"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xf>
    <xf numFmtId="49" fontId="11" fillId="2" borderId="26" xfId="0" applyNumberFormat="1"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2" borderId="14" xfId="0" applyFont="1" applyFill="1" applyBorder="1" applyAlignment="1" applyProtection="1">
      <alignment horizontal="center" vertical="center" shrinkToFit="1"/>
      <protection locked="0"/>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11" fillId="4" borderId="31" xfId="0" applyFont="1" applyFill="1" applyBorder="1" applyAlignment="1" applyProtection="1">
      <alignment horizontal="center" vertical="center"/>
    </xf>
    <xf numFmtId="0" fontId="11" fillId="4" borderId="41" xfId="0" applyFont="1" applyFill="1" applyBorder="1" applyAlignment="1" applyProtection="1">
      <alignment horizontal="center" vertical="center"/>
    </xf>
    <xf numFmtId="0" fontId="11" fillId="4" borderId="38" xfId="0" applyFont="1" applyFill="1" applyBorder="1" applyAlignment="1" applyProtection="1">
      <alignment horizontal="center" vertical="center"/>
    </xf>
    <xf numFmtId="0" fontId="11" fillId="4" borderId="40" xfId="0" applyFont="1" applyFill="1" applyBorder="1" applyAlignment="1" applyProtection="1">
      <alignment horizontal="center" vertical="center"/>
    </xf>
    <xf numFmtId="0" fontId="11" fillId="2" borderId="38" xfId="0" applyFont="1" applyFill="1" applyBorder="1" applyAlignment="1" applyProtection="1">
      <alignment horizontal="center" vertical="center" shrinkToFit="1"/>
      <protection locked="0"/>
    </xf>
    <xf numFmtId="0" fontId="11" fillId="2" borderId="39"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xf>
    <xf numFmtId="0" fontId="11" fillId="4" borderId="21" xfId="0" applyFont="1" applyFill="1" applyBorder="1" applyAlignment="1" applyProtection="1">
      <alignment horizontal="center" vertical="center" shrinkToFit="1"/>
    </xf>
    <xf numFmtId="0" fontId="11" fillId="4" borderId="35" xfId="0" applyFont="1" applyFill="1" applyBorder="1" applyAlignment="1" applyProtection="1">
      <alignment horizontal="center" vertical="center" shrinkToFit="1"/>
    </xf>
    <xf numFmtId="0" fontId="14" fillId="5" borderId="55" xfId="0" applyFont="1" applyFill="1" applyBorder="1" applyAlignment="1" applyProtection="1">
      <alignment horizontal="center" vertical="center" wrapText="1"/>
    </xf>
    <xf numFmtId="0" fontId="14" fillId="5" borderId="56" xfId="0" applyFont="1" applyFill="1" applyBorder="1" applyAlignment="1" applyProtection="1">
      <alignment horizontal="center" vertical="center" wrapText="1"/>
    </xf>
    <xf numFmtId="0" fontId="14" fillId="5" borderId="65" xfId="0" applyFont="1" applyFill="1" applyBorder="1" applyAlignment="1" applyProtection="1">
      <alignment horizontal="center" vertical="center" wrapText="1"/>
    </xf>
    <xf numFmtId="0" fontId="11" fillId="4" borderId="34"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1" fillId="4" borderId="36"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2" fillId="3" borderId="0" xfId="0" applyFont="1" applyFill="1" applyAlignment="1" applyProtection="1">
      <alignment horizontal="center" vertical="center"/>
    </xf>
    <xf numFmtId="181" fontId="11" fillId="2" borderId="13" xfId="0" applyNumberFormat="1" applyFont="1" applyFill="1" applyBorder="1" applyAlignment="1" applyProtection="1">
      <alignment horizontal="right" vertical="center" shrinkToFit="1"/>
      <protection locked="0"/>
    </xf>
    <xf numFmtId="181" fontId="11" fillId="2" borderId="14" xfId="0" applyNumberFormat="1" applyFont="1" applyFill="1" applyBorder="1" applyAlignment="1" applyProtection="1">
      <alignment horizontal="right" vertical="center" shrinkToFit="1"/>
      <protection locked="0"/>
    </xf>
    <xf numFmtId="0" fontId="11" fillId="3" borderId="14" xfId="0" applyFont="1" applyFill="1" applyBorder="1" applyAlignment="1" applyProtection="1">
      <alignment horizontal="left" vertical="center" wrapText="1" shrinkToFit="1"/>
    </xf>
    <xf numFmtId="0" fontId="11" fillId="3" borderId="42" xfId="0" applyFont="1" applyFill="1" applyBorder="1" applyAlignment="1" applyProtection="1">
      <alignment horizontal="left" vertical="center" wrapText="1" shrinkToFit="1"/>
    </xf>
    <xf numFmtId="0" fontId="11" fillId="4" borderId="19"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3" borderId="2" xfId="0" applyFont="1" applyFill="1" applyBorder="1" applyAlignment="1" applyProtection="1">
      <alignment horizontal="left" vertical="center" wrapText="1" shrinkToFit="1"/>
    </xf>
    <xf numFmtId="0" fontId="11" fillId="3" borderId="4" xfId="0" applyFont="1" applyFill="1" applyBorder="1" applyAlignment="1" applyProtection="1">
      <alignment horizontal="left" vertical="center" wrapText="1" shrinkToFit="1"/>
    </xf>
    <xf numFmtId="181" fontId="11" fillId="3" borderId="2" xfId="0" applyNumberFormat="1" applyFont="1" applyFill="1" applyBorder="1" applyAlignment="1" applyProtection="1">
      <alignment horizontal="left" vertical="center" wrapText="1" shrinkToFit="1"/>
    </xf>
    <xf numFmtId="181" fontId="11" fillId="3" borderId="4" xfId="0" applyNumberFormat="1" applyFont="1" applyFill="1" applyBorder="1" applyAlignment="1" applyProtection="1">
      <alignment horizontal="left" vertical="center" wrapText="1" shrinkToFit="1"/>
    </xf>
    <xf numFmtId="0" fontId="11" fillId="2" borderId="3" xfId="0" applyFont="1" applyFill="1" applyBorder="1" applyAlignment="1" applyProtection="1">
      <alignment horizontal="right" vertical="center" shrinkToFit="1"/>
      <protection locked="0"/>
    </xf>
    <xf numFmtId="0" fontId="11" fillId="2" borderId="2" xfId="0" applyFont="1" applyFill="1" applyBorder="1" applyAlignment="1" applyProtection="1">
      <alignment horizontal="right"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4" borderId="22" xfId="0" applyFont="1" applyFill="1" applyBorder="1" applyAlignment="1" applyProtection="1">
      <alignment horizontal="center" vertical="center" wrapText="1" shrinkToFit="1"/>
    </xf>
    <xf numFmtId="0" fontId="11" fillId="4" borderId="23" xfId="0" applyFont="1" applyFill="1" applyBorder="1" applyAlignment="1" applyProtection="1">
      <alignment horizontal="center" vertical="center" wrapText="1" shrinkToFit="1"/>
    </xf>
    <xf numFmtId="0" fontId="11" fillId="4" borderId="32" xfId="0" applyFont="1" applyFill="1" applyBorder="1" applyAlignment="1" applyProtection="1">
      <alignment horizontal="center" vertical="center" wrapText="1" shrinkToFit="1"/>
    </xf>
    <xf numFmtId="0" fontId="11" fillId="2" borderId="52" xfId="0" applyFont="1" applyFill="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wrapText="1" shrinkToFit="1"/>
    </xf>
    <xf numFmtId="181" fontId="11" fillId="2" borderId="3" xfId="0" applyNumberFormat="1" applyFont="1" applyFill="1" applyBorder="1" applyAlignment="1" applyProtection="1">
      <alignment horizontal="right" vertical="center" shrinkToFit="1"/>
      <protection locked="0"/>
    </xf>
    <xf numFmtId="181" fontId="11" fillId="2" borderId="2" xfId="0" applyNumberFormat="1" applyFont="1" applyFill="1" applyBorder="1" applyAlignment="1" applyProtection="1">
      <alignment horizontal="right" vertical="center" shrinkToFit="1"/>
      <protection locked="0"/>
    </xf>
    <xf numFmtId="0" fontId="11" fillId="3" borderId="28" xfId="0" applyFont="1" applyFill="1" applyBorder="1" applyAlignment="1" applyProtection="1">
      <alignment horizontal="left" vertical="center" wrapText="1" shrinkToFit="1"/>
    </xf>
    <xf numFmtId="0" fontId="11" fillId="3" borderId="25" xfId="0" applyFont="1" applyFill="1" applyBorder="1" applyAlignment="1" applyProtection="1">
      <alignment horizontal="center" vertical="center" wrapText="1"/>
    </xf>
    <xf numFmtId="0" fontId="11" fillId="3" borderId="26" xfId="0" applyFont="1" applyFill="1" applyBorder="1" applyAlignment="1" applyProtection="1">
      <alignment horizontal="center" vertical="center" wrapText="1"/>
    </xf>
    <xf numFmtId="0" fontId="11" fillId="3" borderId="31"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1" fillId="3" borderId="24" xfId="0" applyFont="1" applyFill="1" applyBorder="1" applyAlignment="1" applyProtection="1">
      <alignment horizontal="center" vertical="center" wrapText="1"/>
    </xf>
    <xf numFmtId="0" fontId="11" fillId="2" borderId="22" xfId="0" applyFont="1" applyFill="1" applyBorder="1" applyAlignment="1" applyProtection="1">
      <alignment horizontal="right" vertical="center" shrinkToFit="1"/>
      <protection locked="0"/>
    </xf>
    <xf numFmtId="0" fontId="11" fillId="2" borderId="23" xfId="0" applyFont="1" applyFill="1" applyBorder="1" applyAlignment="1" applyProtection="1">
      <alignment horizontal="right" vertical="center" shrinkToFit="1"/>
      <protection locked="0"/>
    </xf>
    <xf numFmtId="0" fontId="11" fillId="2" borderId="24" xfId="0" applyFont="1" applyFill="1" applyBorder="1" applyAlignment="1" applyProtection="1">
      <alignment horizontal="right" vertical="center" shrinkToFit="1"/>
      <protection locked="0"/>
    </xf>
    <xf numFmtId="0" fontId="11" fillId="3" borderId="22" xfId="0" applyFont="1" applyFill="1" applyBorder="1" applyAlignment="1" applyProtection="1">
      <alignment horizontal="left" vertical="center" wrapText="1"/>
    </xf>
    <xf numFmtId="0" fontId="11" fillId="3" borderId="24" xfId="0" applyFont="1" applyFill="1" applyBorder="1" applyAlignment="1" applyProtection="1">
      <alignment horizontal="left" vertical="center" wrapText="1"/>
    </xf>
    <xf numFmtId="0" fontId="11" fillId="3" borderId="32" xfId="0" applyFont="1" applyFill="1" applyBorder="1" applyAlignment="1" applyProtection="1">
      <alignment horizontal="left" vertical="center" wrapText="1"/>
    </xf>
    <xf numFmtId="177" fontId="11" fillId="2" borderId="3" xfId="0" applyNumberFormat="1" applyFont="1" applyFill="1" applyBorder="1" applyAlignment="1" applyProtection="1">
      <alignment horizontal="right" vertical="center" shrinkToFit="1"/>
      <protection locked="0"/>
    </xf>
    <xf numFmtId="177" fontId="11" fillId="2" borderId="2" xfId="0" applyNumberFormat="1" applyFont="1" applyFill="1" applyBorder="1" applyAlignment="1" applyProtection="1">
      <alignment horizontal="right" vertical="center" shrinkToFit="1"/>
      <protection locked="0"/>
    </xf>
    <xf numFmtId="177" fontId="11" fillId="2" borderId="4" xfId="0" applyNumberFormat="1" applyFont="1" applyFill="1" applyBorder="1" applyAlignment="1" applyProtection="1">
      <alignment horizontal="right" vertical="center" shrinkToFit="1"/>
      <protection locked="0"/>
    </xf>
    <xf numFmtId="0" fontId="11" fillId="3" borderId="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28" xfId="0" applyFont="1" applyFill="1" applyBorder="1" applyAlignment="1" applyProtection="1">
      <alignment horizontal="left" vertical="center" wrapText="1"/>
    </xf>
    <xf numFmtId="0" fontId="11" fillId="4" borderId="2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35" xfId="0" applyFont="1" applyFill="1" applyBorder="1" applyAlignment="1" applyProtection="1">
      <alignment horizontal="center" vertical="center"/>
    </xf>
    <xf numFmtId="181" fontId="11" fillId="3" borderId="14" xfId="0" applyNumberFormat="1" applyFont="1" applyFill="1" applyBorder="1" applyAlignment="1" applyProtection="1">
      <alignment horizontal="left" vertical="center" wrapText="1" shrinkToFit="1"/>
    </xf>
    <xf numFmtId="181" fontId="11" fillId="3" borderId="15" xfId="0" applyNumberFormat="1" applyFont="1" applyFill="1" applyBorder="1" applyAlignment="1" applyProtection="1">
      <alignment horizontal="left" vertical="center" wrapText="1" shrinkToFit="1"/>
    </xf>
    <xf numFmtId="0" fontId="11" fillId="3" borderId="48"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3" borderId="50" xfId="0" applyFont="1" applyFill="1" applyBorder="1" applyAlignment="1" applyProtection="1">
      <alignment horizontal="center" vertical="center" wrapText="1"/>
    </xf>
    <xf numFmtId="0" fontId="11" fillId="3" borderId="51" xfId="0" applyFont="1" applyFill="1" applyBorder="1" applyAlignment="1" applyProtection="1">
      <alignment horizontal="center" vertical="center" wrapText="1"/>
    </xf>
    <xf numFmtId="177" fontId="11" fillId="2" borderId="12" xfId="0" applyNumberFormat="1" applyFont="1" applyFill="1" applyBorder="1" applyAlignment="1" applyProtection="1">
      <alignment horizontal="right" vertical="center" shrinkToFit="1"/>
      <protection locked="0"/>
    </xf>
    <xf numFmtId="0" fontId="11" fillId="2" borderId="51" xfId="0" applyFont="1" applyFill="1" applyBorder="1" applyAlignment="1" applyProtection="1">
      <alignment horizontal="right" vertical="center" wrapText="1"/>
      <protection locked="0"/>
    </xf>
    <xf numFmtId="0" fontId="15" fillId="4" borderId="25"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3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180" fontId="11" fillId="2" borderId="13" xfId="0" applyNumberFormat="1" applyFont="1" applyFill="1" applyBorder="1" applyAlignment="1" applyProtection="1">
      <alignment horizontal="right" vertical="center" wrapText="1"/>
      <protection locked="0"/>
    </xf>
    <xf numFmtId="180" fontId="11" fillId="2" borderId="15" xfId="0" applyNumberFormat="1" applyFont="1" applyFill="1" applyBorder="1" applyAlignment="1" applyProtection="1">
      <alignment horizontal="right" vertical="center" wrapText="1"/>
      <protection locked="0"/>
    </xf>
    <xf numFmtId="0" fontId="11" fillId="3" borderId="13"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11" fillId="2" borderId="13" xfId="0" applyFont="1" applyFill="1" applyBorder="1" applyAlignment="1" applyProtection="1">
      <alignment horizontal="right" vertical="center" wrapText="1"/>
      <protection locked="0"/>
    </xf>
    <xf numFmtId="0" fontId="11" fillId="2" borderId="15" xfId="0" applyFont="1" applyFill="1" applyBorder="1" applyAlignment="1" applyProtection="1">
      <alignment horizontal="right" vertical="center" wrapText="1"/>
      <protection locked="0"/>
    </xf>
    <xf numFmtId="180" fontId="11" fillId="2" borderId="42" xfId="0" applyNumberFormat="1" applyFont="1" applyFill="1" applyBorder="1" applyAlignment="1" applyProtection="1">
      <alignment horizontal="right" vertical="center" wrapText="1"/>
      <protection locked="0"/>
    </xf>
    <xf numFmtId="0" fontId="15" fillId="4" borderId="45" xfId="0" applyFont="1" applyFill="1" applyBorder="1" applyAlignment="1" applyProtection="1">
      <alignment horizontal="center" vertical="center" wrapText="1"/>
    </xf>
    <xf numFmtId="0" fontId="15" fillId="4" borderId="47"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49"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181" fontId="15" fillId="2" borderId="12" xfId="0" applyNumberFormat="1" applyFont="1" applyFill="1" applyBorder="1" applyAlignment="1" applyProtection="1">
      <alignment horizontal="right" vertical="center" wrapText="1"/>
      <protection locked="0"/>
    </xf>
    <xf numFmtId="181" fontId="15" fillId="2" borderId="49" xfId="0" applyNumberFormat="1" applyFont="1" applyFill="1" applyBorder="1" applyAlignment="1" applyProtection="1">
      <alignment horizontal="right" vertical="center" wrapText="1"/>
      <protection locked="0"/>
    </xf>
    <xf numFmtId="178" fontId="31" fillId="4" borderId="12" xfId="2" applyNumberFormat="1" applyFont="1" applyFill="1" applyBorder="1" applyAlignment="1" applyProtection="1">
      <alignment horizontal="right" vertical="center" shrinkToFit="1"/>
    </xf>
    <xf numFmtId="178" fontId="31" fillId="4" borderId="49" xfId="2" applyNumberFormat="1" applyFont="1" applyFill="1" applyBorder="1" applyAlignment="1" applyProtection="1">
      <alignment horizontal="right" vertical="center" shrinkToFit="1"/>
    </xf>
    <xf numFmtId="179" fontId="17" fillId="3" borderId="60" xfId="0" applyNumberFormat="1" applyFont="1" applyFill="1" applyBorder="1" applyAlignment="1" applyProtection="1">
      <alignment horizontal="right" vertical="center" wrapText="1"/>
    </xf>
    <xf numFmtId="179" fontId="17" fillId="3" borderId="53" xfId="0" applyNumberFormat="1" applyFont="1" applyFill="1" applyBorder="1" applyAlignment="1" applyProtection="1">
      <alignment horizontal="right" vertical="center" wrapText="1"/>
    </xf>
    <xf numFmtId="178" fontId="35" fillId="2" borderId="79" xfId="0" applyNumberFormat="1" applyFont="1" applyFill="1" applyBorder="1" applyAlignment="1" applyProtection="1">
      <alignment horizontal="right" vertical="center" wrapText="1"/>
      <protection locked="0"/>
    </xf>
    <xf numFmtId="178" fontId="35" fillId="2" borderId="80" xfId="0" applyNumberFormat="1" applyFont="1" applyFill="1" applyBorder="1" applyAlignment="1" applyProtection="1">
      <alignment horizontal="right" vertical="center" wrapText="1"/>
      <protection locked="0"/>
    </xf>
    <xf numFmtId="178" fontId="31" fillId="4" borderId="77" xfId="10" applyNumberFormat="1" applyFont="1" applyFill="1" applyBorder="1" applyAlignment="1" applyProtection="1">
      <alignment horizontal="right" vertical="center" shrinkToFit="1"/>
    </xf>
    <xf numFmtId="178" fontId="31" fillId="4" borderId="78" xfId="10" applyNumberFormat="1" applyFont="1" applyFill="1" applyBorder="1" applyAlignment="1" applyProtection="1">
      <alignment horizontal="right" vertical="center" shrinkToFit="1"/>
    </xf>
  </cellXfs>
  <cellStyles count="15">
    <cellStyle name="ハイパーリンク 2" xfId="13" xr:uid="{00000000-0005-0000-0000-000000000000}"/>
    <cellStyle name="桁区切り" xfId="3" builtinId="6"/>
    <cellStyle name="桁区切り 2" xfId="2" xr:uid="{00000000-0005-0000-0000-000002000000}"/>
    <cellStyle name="桁区切り 2 2" xfId="10" xr:uid="{00000000-0005-0000-0000-000003000000}"/>
    <cellStyle name="桁区切り 3" xfId="5" xr:uid="{00000000-0005-0000-0000-000004000000}"/>
    <cellStyle name="桁区切り 4" xfId="7" xr:uid="{00000000-0005-0000-0000-000005000000}"/>
    <cellStyle name="桁区切り 5" xfId="9" xr:uid="{00000000-0005-0000-0000-000006000000}"/>
    <cellStyle name="桁区切り 6" xfId="14" xr:uid="{00000000-0005-0000-0000-000007000000}"/>
    <cellStyle name="項目名" xfId="11" xr:uid="{00000000-0005-0000-0000-000008000000}"/>
    <cellStyle name="標準" xfId="0" builtinId="0"/>
    <cellStyle name="標準 2" xfId="1" xr:uid="{00000000-0005-0000-0000-00000A000000}"/>
    <cellStyle name="標準 2 2" xfId="12" xr:uid="{00000000-0005-0000-0000-00000B000000}"/>
    <cellStyle name="標準 3" xfId="4" xr:uid="{00000000-0005-0000-0000-00000C000000}"/>
    <cellStyle name="標準 4" xfId="6" xr:uid="{00000000-0005-0000-0000-00000D000000}"/>
    <cellStyle name="標準 5" xfId="8" xr:uid="{00000000-0005-0000-0000-00000E000000}"/>
  </cellStyles>
  <dxfs count="1">
    <dxf>
      <border>
        <top style="hair">
          <color indexed="64"/>
        </top>
      </border>
    </dxf>
  </dxfs>
  <tableStyles count="0" defaultTableStyle="TableStyleMedium2" defaultPivotStyle="PivotStyleLight16"/>
  <colors>
    <mruColors>
      <color rgb="FF66CCFF"/>
      <color rgb="FFFFFFCC"/>
      <color rgb="FFF2F2F2"/>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33</xdr:row>
          <xdr:rowOff>57150</xdr:rowOff>
        </xdr:from>
        <xdr:to>
          <xdr:col>3</xdr:col>
          <xdr:colOff>104775</xdr:colOff>
          <xdr:row>33</xdr:row>
          <xdr:rowOff>295275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9525</xdr:rowOff>
        </xdr:from>
        <xdr:to>
          <xdr:col>3</xdr:col>
          <xdr:colOff>104775</xdr:colOff>
          <xdr:row>34</xdr:row>
          <xdr:rowOff>295275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19050</xdr:rowOff>
        </xdr:from>
        <xdr:to>
          <xdr:col>3</xdr:col>
          <xdr:colOff>104775</xdr:colOff>
          <xdr:row>35</xdr:row>
          <xdr:rowOff>295275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104775</xdr:colOff>
          <xdr:row>36</xdr:row>
          <xdr:rowOff>295275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19050</xdr:rowOff>
        </xdr:from>
        <xdr:to>
          <xdr:col>3</xdr:col>
          <xdr:colOff>104775</xdr:colOff>
          <xdr:row>37</xdr:row>
          <xdr:rowOff>295275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19050</xdr:rowOff>
        </xdr:from>
        <xdr:to>
          <xdr:col>3</xdr:col>
          <xdr:colOff>104775</xdr:colOff>
          <xdr:row>38</xdr:row>
          <xdr:rowOff>295275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3</xdr:col>
          <xdr:colOff>104775</xdr:colOff>
          <xdr:row>39</xdr:row>
          <xdr:rowOff>295275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xdr:rowOff>
        </xdr:from>
        <xdr:to>
          <xdr:col>3</xdr:col>
          <xdr:colOff>104775</xdr:colOff>
          <xdr:row>40</xdr:row>
          <xdr:rowOff>295275</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57150</xdr:rowOff>
        </xdr:from>
        <xdr:to>
          <xdr:col>16</xdr:col>
          <xdr:colOff>104775</xdr:colOff>
          <xdr:row>33</xdr:row>
          <xdr:rowOff>295275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16</xdr:col>
          <xdr:colOff>104775</xdr:colOff>
          <xdr:row>34</xdr:row>
          <xdr:rowOff>295275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19050</xdr:rowOff>
        </xdr:from>
        <xdr:to>
          <xdr:col>16</xdr:col>
          <xdr:colOff>104775</xdr:colOff>
          <xdr:row>35</xdr:row>
          <xdr:rowOff>295275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19050</xdr:rowOff>
        </xdr:from>
        <xdr:to>
          <xdr:col>16</xdr:col>
          <xdr:colOff>104775</xdr:colOff>
          <xdr:row>36</xdr:row>
          <xdr:rowOff>295275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19050</xdr:rowOff>
        </xdr:from>
        <xdr:to>
          <xdr:col>16</xdr:col>
          <xdr:colOff>104775</xdr:colOff>
          <xdr:row>37</xdr:row>
          <xdr:rowOff>295275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19050</xdr:rowOff>
        </xdr:from>
        <xdr:to>
          <xdr:col>16</xdr:col>
          <xdr:colOff>104775</xdr:colOff>
          <xdr:row>38</xdr:row>
          <xdr:rowOff>295275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19050</xdr:rowOff>
        </xdr:from>
        <xdr:to>
          <xdr:col>16</xdr:col>
          <xdr:colOff>104775</xdr:colOff>
          <xdr:row>39</xdr:row>
          <xdr:rowOff>295275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397"/>
  <sheetViews>
    <sheetView tabSelected="1" topLeftCell="A22" zoomScale="85" zoomScaleNormal="85" zoomScaleSheetLayoutView="85" workbookViewId="0">
      <selection activeCell="G20" sqref="G20:R20"/>
    </sheetView>
  </sheetViews>
  <sheetFormatPr defaultColWidth="9" defaultRowHeight="19.5"/>
  <cols>
    <col min="1" max="30" width="3.625" style="4" customWidth="1"/>
    <col min="31" max="31" width="6.25" style="4" customWidth="1"/>
    <col min="32" max="32" width="3.625" style="4" customWidth="1"/>
    <col min="33" max="33" width="0" style="4" hidden="1" customWidth="1"/>
    <col min="34" max="168" width="9" style="45"/>
    <col min="169" max="16384" width="9" style="4"/>
  </cols>
  <sheetData>
    <row r="1" spans="1:168" ht="39" customHeight="1" thickTop="1" thickBot="1">
      <c r="A1" s="156" t="s">
        <v>240</v>
      </c>
      <c r="B1" s="156"/>
      <c r="C1" s="156"/>
      <c r="D1" s="156"/>
      <c r="E1" s="156"/>
      <c r="F1" s="156"/>
      <c r="G1" s="156"/>
      <c r="H1" s="156"/>
      <c r="Y1" s="240" t="s">
        <v>213</v>
      </c>
      <c r="Z1" s="241"/>
      <c r="AA1" s="241"/>
      <c r="AB1" s="241"/>
      <c r="AC1" s="241"/>
      <c r="AD1" s="241"/>
      <c r="AE1" s="241"/>
      <c r="AF1" s="242"/>
    </row>
    <row r="2" spans="1:168" s="2" customFormat="1" ht="12" customHeight="1" thickTop="1">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row>
    <row r="3" spans="1:168" s="2" customFormat="1" ht="24" customHeight="1">
      <c r="A3" s="4"/>
      <c r="B3" s="4"/>
      <c r="C3" s="4"/>
      <c r="D3" s="4"/>
      <c r="E3" s="4"/>
      <c r="F3" s="4"/>
      <c r="G3" s="4"/>
      <c r="H3" s="4"/>
      <c r="I3" s="4"/>
      <c r="J3" s="4"/>
      <c r="K3" s="4"/>
      <c r="L3" s="4"/>
      <c r="M3" s="4"/>
      <c r="N3" s="4"/>
      <c r="T3" s="246" t="s">
        <v>8</v>
      </c>
      <c r="U3" s="246"/>
      <c r="V3" s="221"/>
      <c r="W3" s="221"/>
      <c r="X3" s="5" t="s">
        <v>0</v>
      </c>
      <c r="Y3" s="221"/>
      <c r="Z3" s="221"/>
      <c r="AA3" s="5" t="s">
        <v>1</v>
      </c>
      <c r="AB3" s="221"/>
      <c r="AC3" s="221"/>
      <c r="AD3" s="24" t="s">
        <v>244</v>
      </c>
      <c r="AE3" s="25"/>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row>
    <row r="4" spans="1:168" s="2" customFormat="1" ht="21.75" customHeight="1" thickBot="1">
      <c r="A4" s="6"/>
      <c r="B4" s="22"/>
      <c r="C4" s="22"/>
      <c r="D4" s="22"/>
      <c r="E4" s="22"/>
      <c r="F4" s="22"/>
      <c r="G4" s="22"/>
      <c r="H4" s="22"/>
      <c r="I4" s="22"/>
      <c r="J4" s="22"/>
      <c r="K4" s="22"/>
      <c r="L4" s="5"/>
      <c r="M4" s="5"/>
      <c r="N4" s="4"/>
      <c r="O4" s="13" t="s">
        <v>17</v>
      </c>
      <c r="P4" s="4"/>
      <c r="Q4" s="4"/>
      <c r="R4" s="4"/>
      <c r="S4" s="4"/>
      <c r="T4" s="4"/>
      <c r="U4" s="4"/>
      <c r="V4" s="4"/>
      <c r="W4" s="4"/>
      <c r="X4" s="4"/>
      <c r="Y4" s="4"/>
      <c r="Z4" s="4"/>
      <c r="AA4" s="4"/>
      <c r="AB4" s="4"/>
      <c r="AC4" s="4"/>
      <c r="AD4" s="4"/>
      <c r="AE4" s="4"/>
      <c r="AF4" s="4"/>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row>
    <row r="5" spans="1:168" s="2" customFormat="1" ht="24" customHeight="1">
      <c r="A5" s="19"/>
      <c r="B5" s="11" t="s">
        <v>10</v>
      </c>
      <c r="C5" s="12"/>
      <c r="D5" s="12"/>
      <c r="E5" s="12"/>
      <c r="F5" s="12"/>
      <c r="G5" s="12"/>
      <c r="H5" s="12"/>
      <c r="I5" s="12"/>
      <c r="J5" s="12"/>
      <c r="K5" s="12"/>
      <c r="L5" s="16"/>
      <c r="M5" s="17"/>
      <c r="N5" s="4"/>
      <c r="O5" s="226" t="s">
        <v>2</v>
      </c>
      <c r="P5" s="227"/>
      <c r="Q5" s="227"/>
      <c r="R5" s="228"/>
      <c r="S5" s="9" t="s">
        <v>7</v>
      </c>
      <c r="T5" s="217"/>
      <c r="U5" s="217"/>
      <c r="V5" s="217"/>
      <c r="W5" s="7" t="s">
        <v>6</v>
      </c>
      <c r="X5" s="217"/>
      <c r="Y5" s="217"/>
      <c r="Z5" s="217"/>
      <c r="AA5" s="217"/>
      <c r="AB5" s="217"/>
      <c r="AC5" s="85"/>
      <c r="AD5" s="47"/>
      <c r="AE5" s="47"/>
      <c r="AF5" s="48"/>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row>
    <row r="6" spans="1:168" s="2" customFormat="1" ht="24" customHeight="1">
      <c r="A6" s="19"/>
      <c r="B6" s="18"/>
      <c r="C6" s="6"/>
      <c r="D6" s="6"/>
      <c r="E6" s="6"/>
      <c r="F6" s="6"/>
      <c r="G6" s="6"/>
      <c r="H6" s="6"/>
      <c r="I6" s="6"/>
      <c r="J6" s="6"/>
      <c r="K6" s="6"/>
      <c r="L6" s="6"/>
      <c r="M6" s="19"/>
      <c r="N6" s="4"/>
      <c r="O6" s="222"/>
      <c r="P6" s="223"/>
      <c r="Q6" s="223"/>
      <c r="R6" s="224"/>
      <c r="S6" s="218"/>
      <c r="T6" s="219"/>
      <c r="U6" s="219"/>
      <c r="V6" s="219"/>
      <c r="W6" s="219"/>
      <c r="X6" s="219"/>
      <c r="Y6" s="219"/>
      <c r="Z6" s="219"/>
      <c r="AA6" s="219"/>
      <c r="AB6" s="219"/>
      <c r="AC6" s="219"/>
      <c r="AD6" s="219"/>
      <c r="AE6" s="219"/>
      <c r="AF6" s="220"/>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row>
    <row r="7" spans="1:168" s="2" customFormat="1" ht="24" customHeight="1">
      <c r="A7" s="19"/>
      <c r="B7" s="18"/>
      <c r="C7" s="6"/>
      <c r="D7" s="6"/>
      <c r="E7" s="6"/>
      <c r="F7" s="6"/>
      <c r="G7" s="6"/>
      <c r="H7" s="6"/>
      <c r="I7" s="6"/>
      <c r="J7" s="6"/>
      <c r="K7" s="6"/>
      <c r="L7" s="6"/>
      <c r="M7" s="19"/>
      <c r="N7" s="4"/>
      <c r="O7" s="229" t="s">
        <v>13</v>
      </c>
      <c r="P7" s="230"/>
      <c r="Q7" s="230"/>
      <c r="R7" s="231"/>
      <c r="S7" s="232"/>
      <c r="T7" s="232"/>
      <c r="U7" s="232"/>
      <c r="V7" s="232"/>
      <c r="W7" s="232"/>
      <c r="X7" s="232"/>
      <c r="Y7" s="232"/>
      <c r="Z7" s="232"/>
      <c r="AA7" s="232"/>
      <c r="AB7" s="232"/>
      <c r="AC7" s="232"/>
      <c r="AD7" s="232"/>
      <c r="AE7" s="232"/>
      <c r="AF7" s="23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row>
    <row r="8" spans="1:168" s="1" customFormat="1" ht="24.75" customHeight="1">
      <c r="A8" s="19"/>
      <c r="B8" s="18"/>
      <c r="C8" s="6"/>
      <c r="D8" s="6"/>
      <c r="E8" s="6"/>
      <c r="F8" s="6"/>
      <c r="G8" s="6"/>
      <c r="H8" s="6"/>
      <c r="I8" s="6"/>
      <c r="J8" s="6"/>
      <c r="K8" s="6"/>
      <c r="L8" s="6"/>
      <c r="M8" s="19"/>
      <c r="N8" s="4"/>
      <c r="O8" s="222" t="s">
        <v>12</v>
      </c>
      <c r="P8" s="223"/>
      <c r="Q8" s="223"/>
      <c r="R8" s="224"/>
      <c r="S8" s="219"/>
      <c r="T8" s="219"/>
      <c r="U8" s="219"/>
      <c r="V8" s="219"/>
      <c r="W8" s="219"/>
      <c r="X8" s="219"/>
      <c r="Y8" s="219"/>
      <c r="Z8" s="219"/>
      <c r="AA8" s="219"/>
      <c r="AB8" s="219"/>
      <c r="AC8" s="219"/>
      <c r="AD8" s="219"/>
      <c r="AE8" s="219"/>
      <c r="AF8" s="220"/>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row>
    <row r="9" spans="1:168" s="1" customFormat="1" ht="37.5" customHeight="1">
      <c r="A9" s="19"/>
      <c r="B9" s="18"/>
      <c r="C9" s="6"/>
      <c r="D9" s="6"/>
      <c r="E9" s="6"/>
      <c r="F9" s="6"/>
      <c r="G9" s="6"/>
      <c r="H9" s="6"/>
      <c r="I9" s="6"/>
      <c r="J9" s="6"/>
      <c r="K9" s="6"/>
      <c r="L9" s="6"/>
      <c r="M9" s="19"/>
      <c r="N9" s="4"/>
      <c r="O9" s="171" t="s">
        <v>16</v>
      </c>
      <c r="P9" s="161"/>
      <c r="Q9" s="161"/>
      <c r="R9" s="162"/>
      <c r="S9" s="234"/>
      <c r="T9" s="235"/>
      <c r="U9" s="235"/>
      <c r="V9" s="235"/>
      <c r="W9" s="235"/>
      <c r="X9" s="235"/>
      <c r="Y9" s="235"/>
      <c r="Z9" s="235"/>
      <c r="AA9" s="235"/>
      <c r="AB9" s="235"/>
      <c r="AC9" s="235"/>
      <c r="AD9" s="235"/>
      <c r="AE9" s="235"/>
      <c r="AF9" s="236"/>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row>
    <row r="10" spans="1:168" s="2" customFormat="1" ht="38.25" customHeight="1">
      <c r="A10" s="19"/>
      <c r="B10" s="18"/>
      <c r="C10" s="6"/>
      <c r="D10" s="6"/>
      <c r="E10" s="6"/>
      <c r="F10" s="6"/>
      <c r="G10" s="6"/>
      <c r="H10" s="6"/>
      <c r="I10" s="6"/>
      <c r="J10" s="6"/>
      <c r="K10" s="6"/>
      <c r="L10" s="6"/>
      <c r="M10" s="19"/>
      <c r="N10" s="4"/>
      <c r="O10" s="171" t="s">
        <v>14</v>
      </c>
      <c r="P10" s="161"/>
      <c r="Q10" s="161"/>
      <c r="R10" s="162"/>
      <c r="S10" s="234"/>
      <c r="T10" s="235"/>
      <c r="U10" s="235"/>
      <c r="V10" s="235"/>
      <c r="W10" s="235"/>
      <c r="X10" s="235"/>
      <c r="Y10" s="235"/>
      <c r="Z10" s="235"/>
      <c r="AA10" s="235"/>
      <c r="AB10" s="235"/>
      <c r="AC10" s="235"/>
      <c r="AD10" s="235"/>
      <c r="AE10" s="235"/>
      <c r="AF10" s="236"/>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row>
    <row r="11" spans="1:168" s="2" customFormat="1" ht="24" customHeight="1" thickBot="1">
      <c r="A11" s="19"/>
      <c r="B11" s="20"/>
      <c r="C11" s="5"/>
      <c r="D11" s="5"/>
      <c r="E11" s="5"/>
      <c r="F11" s="5"/>
      <c r="G11" s="5"/>
      <c r="H11" s="5"/>
      <c r="I11" s="5"/>
      <c r="J11" s="5"/>
      <c r="K11" s="5"/>
      <c r="L11" s="5"/>
      <c r="M11" s="21"/>
      <c r="N11" s="14"/>
      <c r="O11" s="237" t="s">
        <v>15</v>
      </c>
      <c r="P11" s="238"/>
      <c r="Q11" s="238"/>
      <c r="R11" s="239"/>
      <c r="S11" s="8" t="s">
        <v>4</v>
      </c>
      <c r="T11" s="214"/>
      <c r="U11" s="214"/>
      <c r="V11" s="214"/>
      <c r="W11" s="8" t="s">
        <v>5</v>
      </c>
      <c r="X11" s="225"/>
      <c r="Y11" s="225"/>
      <c r="Z11" s="225"/>
      <c r="AA11" s="49" t="s">
        <v>6</v>
      </c>
      <c r="AB11" s="214"/>
      <c r="AC11" s="214"/>
      <c r="AD11" s="214"/>
      <c r="AE11" s="214"/>
      <c r="AF11" s="215"/>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row>
    <row r="12" spans="1:168" s="2" customFormat="1" ht="22.5" customHeight="1">
      <c r="A12" s="6"/>
      <c r="B12" s="6"/>
      <c r="C12" s="6"/>
      <c r="D12" s="6"/>
      <c r="E12" s="6"/>
      <c r="F12" s="6"/>
      <c r="G12" s="6"/>
      <c r="H12" s="6"/>
      <c r="I12" s="6"/>
      <c r="J12" s="6"/>
      <c r="K12" s="6"/>
      <c r="L12" s="6"/>
      <c r="M12" s="6"/>
      <c r="N12" s="6"/>
      <c r="O12" s="4"/>
      <c r="P12" s="10" t="s">
        <v>9</v>
      </c>
      <c r="Q12" s="4"/>
      <c r="R12" s="4"/>
      <c r="S12" s="4"/>
      <c r="T12" s="4"/>
      <c r="U12" s="4"/>
      <c r="V12" s="4"/>
      <c r="W12" s="4"/>
      <c r="X12" s="4"/>
      <c r="Y12" s="4"/>
      <c r="Z12" s="4"/>
      <c r="AA12" s="4"/>
      <c r="AB12" s="4"/>
      <c r="AC12" s="4"/>
      <c r="AD12" s="4"/>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row>
    <row r="13" spans="1:168" s="2" customFormat="1" ht="27" customHeight="1">
      <c r="A13" s="3"/>
      <c r="B13" s="3"/>
      <c r="C13" s="3"/>
      <c r="D13" s="3"/>
      <c r="E13" s="3"/>
      <c r="F13" s="3"/>
      <c r="G13" s="3"/>
      <c r="H13" s="3"/>
      <c r="I13" s="3"/>
      <c r="J13" s="3"/>
      <c r="K13" s="3"/>
      <c r="L13" s="3"/>
      <c r="M13" s="3"/>
      <c r="N13" s="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row>
    <row r="14" spans="1:168" s="2" customFormat="1" ht="24" customHeight="1">
      <c r="A14" s="216" t="s">
        <v>250</v>
      </c>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row>
    <row r="15" spans="1:168" s="2" customFormat="1" ht="12" customHeight="1">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row>
    <row r="16" spans="1:168" s="2" customFormat="1" ht="26.25" customHeight="1">
      <c r="A16" s="250" t="s">
        <v>3</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row>
    <row r="17" spans="2:168" s="2" customFormat="1" ht="12" customHeight="1">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row>
    <row r="18" spans="2:168" ht="24" customHeight="1" thickBot="1">
      <c r="B18" s="50">
        <v>1</v>
      </c>
      <c r="C18" s="15" t="s">
        <v>205</v>
      </c>
      <c r="D18" s="23"/>
      <c r="E18" s="23"/>
      <c r="F18" s="23"/>
      <c r="G18" s="23"/>
      <c r="H18" s="23"/>
      <c r="I18" s="23"/>
      <c r="J18" s="23"/>
      <c r="K18" s="23"/>
      <c r="L18" s="23"/>
      <c r="M18" s="23"/>
      <c r="N18" s="23"/>
      <c r="O18" s="23"/>
      <c r="P18" s="23"/>
      <c r="Q18" s="23"/>
      <c r="R18" s="23"/>
      <c r="S18" s="23"/>
      <c r="T18" s="23"/>
      <c r="U18" s="23"/>
      <c r="V18" s="23"/>
      <c r="W18" s="23"/>
      <c r="X18" s="23"/>
      <c r="Y18" s="23"/>
    </row>
    <row r="19" spans="2:168" ht="24" customHeight="1">
      <c r="B19" s="6"/>
      <c r="C19" s="247"/>
      <c r="D19" s="248"/>
      <c r="E19" s="248"/>
      <c r="F19" s="249"/>
      <c r="G19" s="268" t="s">
        <v>18</v>
      </c>
      <c r="H19" s="269"/>
      <c r="I19" s="269"/>
      <c r="J19" s="269"/>
      <c r="K19" s="269"/>
      <c r="L19" s="269"/>
      <c r="M19" s="269"/>
      <c r="N19" s="269"/>
      <c r="O19" s="269"/>
      <c r="P19" s="269"/>
      <c r="Q19" s="269"/>
      <c r="R19" s="272"/>
      <c r="S19" s="268" t="s">
        <v>204</v>
      </c>
      <c r="T19" s="269"/>
      <c r="U19" s="269"/>
      <c r="V19" s="269"/>
      <c r="W19" s="269"/>
      <c r="X19" s="269"/>
      <c r="Y19" s="269"/>
      <c r="Z19" s="269"/>
      <c r="AA19" s="269"/>
      <c r="AB19" s="269"/>
      <c r="AC19" s="269"/>
      <c r="AD19" s="269"/>
      <c r="AE19" s="270"/>
    </row>
    <row r="20" spans="2:168" ht="24" customHeight="1">
      <c r="B20" s="6"/>
      <c r="C20" s="243" t="s">
        <v>19</v>
      </c>
      <c r="D20" s="244"/>
      <c r="E20" s="244"/>
      <c r="F20" s="245"/>
      <c r="G20" s="264"/>
      <c r="H20" s="265"/>
      <c r="I20" s="265"/>
      <c r="J20" s="265"/>
      <c r="K20" s="265"/>
      <c r="L20" s="265"/>
      <c r="M20" s="265"/>
      <c r="N20" s="265"/>
      <c r="O20" s="265"/>
      <c r="P20" s="265"/>
      <c r="Q20" s="265"/>
      <c r="R20" s="266"/>
      <c r="S20" s="264"/>
      <c r="T20" s="265"/>
      <c r="U20" s="265"/>
      <c r="V20" s="265"/>
      <c r="W20" s="265"/>
      <c r="X20" s="265"/>
      <c r="Y20" s="265"/>
      <c r="Z20" s="265"/>
      <c r="AA20" s="265"/>
      <c r="AB20" s="265"/>
      <c r="AC20" s="265"/>
      <c r="AD20" s="265"/>
      <c r="AE20" s="271"/>
    </row>
    <row r="21" spans="2:168" ht="24" customHeight="1">
      <c r="B21" s="6"/>
      <c r="C21" s="255" t="s">
        <v>20</v>
      </c>
      <c r="D21" s="256"/>
      <c r="E21" s="256"/>
      <c r="F21" s="257"/>
      <c r="G21" s="234"/>
      <c r="H21" s="235"/>
      <c r="I21" s="235"/>
      <c r="J21" s="235"/>
      <c r="K21" s="235"/>
      <c r="L21" s="235"/>
      <c r="M21" s="235"/>
      <c r="N21" s="235"/>
      <c r="O21" s="235"/>
      <c r="P21" s="235"/>
      <c r="Q21" s="235"/>
      <c r="R21" s="267"/>
      <c r="S21" s="234"/>
      <c r="T21" s="235"/>
      <c r="U21" s="235"/>
      <c r="V21" s="235"/>
      <c r="W21" s="235"/>
      <c r="X21" s="235"/>
      <c r="Y21" s="235"/>
      <c r="Z21" s="235"/>
      <c r="AA21" s="235"/>
      <c r="AB21" s="235"/>
      <c r="AC21" s="235"/>
      <c r="AD21" s="235"/>
      <c r="AE21" s="236"/>
    </row>
    <row r="22" spans="2:168" ht="24" customHeight="1">
      <c r="B22" s="6"/>
      <c r="C22" s="255" t="s">
        <v>21</v>
      </c>
      <c r="D22" s="256"/>
      <c r="E22" s="256"/>
      <c r="F22" s="257"/>
      <c r="G22" s="262"/>
      <c r="H22" s="263"/>
      <c r="I22" s="263"/>
      <c r="J22" s="263"/>
      <c r="K22" s="263"/>
      <c r="L22" s="263"/>
      <c r="M22" s="258" t="s">
        <v>23</v>
      </c>
      <c r="N22" s="258"/>
      <c r="O22" s="258"/>
      <c r="P22" s="258"/>
      <c r="Q22" s="258"/>
      <c r="R22" s="259"/>
      <c r="S22" s="262"/>
      <c r="T22" s="263"/>
      <c r="U22" s="263"/>
      <c r="V22" s="263"/>
      <c r="W22" s="263"/>
      <c r="X22" s="263"/>
      <c r="Y22" s="258" t="s">
        <v>23</v>
      </c>
      <c r="Z22" s="258"/>
      <c r="AA22" s="258"/>
      <c r="AB22" s="258"/>
      <c r="AC22" s="258"/>
      <c r="AD22" s="258"/>
      <c r="AE22" s="275"/>
    </row>
    <row r="23" spans="2:168" ht="24" customHeight="1">
      <c r="B23" s="6"/>
      <c r="C23" s="255" t="s">
        <v>30</v>
      </c>
      <c r="D23" s="256"/>
      <c r="E23" s="256"/>
      <c r="F23" s="257"/>
      <c r="G23" s="273"/>
      <c r="H23" s="274"/>
      <c r="I23" s="274"/>
      <c r="J23" s="274"/>
      <c r="K23" s="274"/>
      <c r="L23" s="274"/>
      <c r="M23" s="260" t="s">
        <v>24</v>
      </c>
      <c r="N23" s="260"/>
      <c r="O23" s="260"/>
      <c r="P23" s="260"/>
      <c r="Q23" s="260"/>
      <c r="R23" s="261"/>
      <c r="S23" s="273"/>
      <c r="T23" s="274"/>
      <c r="U23" s="274"/>
      <c r="V23" s="274"/>
      <c r="W23" s="274"/>
      <c r="X23" s="274"/>
      <c r="Y23" s="258" t="s">
        <v>24</v>
      </c>
      <c r="Z23" s="258"/>
      <c r="AA23" s="258"/>
      <c r="AB23" s="258"/>
      <c r="AC23" s="258"/>
      <c r="AD23" s="258"/>
      <c r="AE23" s="275"/>
    </row>
    <row r="24" spans="2:168" ht="24" customHeight="1" thickBot="1">
      <c r="B24" s="6"/>
      <c r="C24" s="296" t="s">
        <v>22</v>
      </c>
      <c r="D24" s="297"/>
      <c r="E24" s="297"/>
      <c r="F24" s="298"/>
      <c r="G24" s="251"/>
      <c r="H24" s="252"/>
      <c r="I24" s="252"/>
      <c r="J24" s="252"/>
      <c r="K24" s="252"/>
      <c r="L24" s="252"/>
      <c r="M24" s="299" t="s">
        <v>25</v>
      </c>
      <c r="N24" s="299"/>
      <c r="O24" s="299"/>
      <c r="P24" s="299"/>
      <c r="Q24" s="299"/>
      <c r="R24" s="300"/>
      <c r="S24" s="251"/>
      <c r="T24" s="252"/>
      <c r="U24" s="252"/>
      <c r="V24" s="252"/>
      <c r="W24" s="252"/>
      <c r="X24" s="252"/>
      <c r="Y24" s="253" t="s">
        <v>25</v>
      </c>
      <c r="Z24" s="253"/>
      <c r="AA24" s="253"/>
      <c r="AB24" s="253"/>
      <c r="AC24" s="253"/>
      <c r="AD24" s="253"/>
      <c r="AE24" s="254"/>
    </row>
    <row r="25" spans="2:168" ht="20.100000000000001" customHeight="1">
      <c r="B25" s="6"/>
      <c r="I25" s="51"/>
      <c r="R25" s="6"/>
    </row>
    <row r="26" spans="2:168" ht="24" customHeight="1" thickBot="1">
      <c r="B26" s="15">
        <v>2</v>
      </c>
      <c r="C26" s="94" t="s">
        <v>47</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G26" s="6"/>
      <c r="AH26" s="81"/>
    </row>
    <row r="27" spans="2:168" ht="24" customHeight="1">
      <c r="B27" s="15"/>
      <c r="C27" s="276" t="s">
        <v>48</v>
      </c>
      <c r="D27" s="277"/>
      <c r="E27" s="277"/>
      <c r="F27" s="278"/>
      <c r="G27" s="124" t="s">
        <v>49</v>
      </c>
      <c r="H27" s="282"/>
      <c r="I27" s="282"/>
      <c r="J27" s="282"/>
      <c r="K27" s="283"/>
      <c r="L27" s="124" t="s">
        <v>51</v>
      </c>
      <c r="M27" s="283"/>
      <c r="N27" s="284"/>
      <c r="O27" s="285"/>
      <c r="P27" s="286"/>
      <c r="Q27" s="287" t="s">
        <v>52</v>
      </c>
      <c r="R27" s="288"/>
      <c r="S27" s="124" t="s">
        <v>53</v>
      </c>
      <c r="T27" s="283"/>
      <c r="U27" s="284"/>
      <c r="V27" s="285"/>
      <c r="W27" s="286"/>
      <c r="X27" s="287" t="s">
        <v>52</v>
      </c>
      <c r="Y27" s="289"/>
      <c r="Z27" s="61"/>
      <c r="AA27" s="61"/>
      <c r="AB27" s="61"/>
      <c r="AC27" s="61"/>
      <c r="AD27" s="61"/>
      <c r="AE27" s="6"/>
      <c r="AG27" s="6"/>
      <c r="AH27" s="81"/>
    </row>
    <row r="28" spans="2:168" ht="24" customHeight="1">
      <c r="B28" s="15"/>
      <c r="C28" s="279"/>
      <c r="D28" s="280"/>
      <c r="E28" s="280"/>
      <c r="F28" s="281"/>
      <c r="G28" s="163" t="s">
        <v>50</v>
      </c>
      <c r="H28" s="207"/>
      <c r="I28" s="207"/>
      <c r="J28" s="207"/>
      <c r="K28" s="164"/>
      <c r="L28" s="290"/>
      <c r="M28" s="291"/>
      <c r="N28" s="291"/>
      <c r="O28" s="291"/>
      <c r="P28" s="291"/>
      <c r="Q28" s="291"/>
      <c r="R28" s="292"/>
      <c r="S28" s="293" t="s">
        <v>54</v>
      </c>
      <c r="T28" s="294"/>
      <c r="U28" s="294"/>
      <c r="V28" s="294"/>
      <c r="W28" s="294"/>
      <c r="X28" s="294"/>
      <c r="Y28" s="295"/>
      <c r="Z28" s="61"/>
      <c r="AA28" s="61"/>
      <c r="AB28" s="61"/>
      <c r="AC28" s="61"/>
      <c r="AD28" s="61"/>
      <c r="AE28" s="6"/>
      <c r="AG28" s="6"/>
      <c r="AH28" s="81"/>
    </row>
    <row r="29" spans="2:168" ht="24" customHeight="1">
      <c r="C29" s="301" t="s">
        <v>55</v>
      </c>
      <c r="D29" s="302"/>
      <c r="E29" s="302"/>
      <c r="F29" s="302"/>
      <c r="G29" s="302" t="s">
        <v>56</v>
      </c>
      <c r="H29" s="302"/>
      <c r="I29" s="302"/>
      <c r="J29" s="302"/>
      <c r="K29" s="302"/>
      <c r="L29" s="305"/>
      <c r="M29" s="305"/>
      <c r="N29" s="305"/>
      <c r="O29" s="305"/>
      <c r="P29" s="305"/>
      <c r="Q29" s="305"/>
      <c r="R29" s="305"/>
      <c r="S29" s="293" t="s">
        <v>58</v>
      </c>
      <c r="T29" s="294"/>
      <c r="U29" s="294"/>
      <c r="V29" s="294"/>
      <c r="W29" s="294"/>
      <c r="X29" s="294"/>
      <c r="Y29" s="295"/>
      <c r="AG29" s="6"/>
      <c r="AH29" s="81"/>
    </row>
    <row r="30" spans="2:168" ht="24" customHeight="1" thickBot="1">
      <c r="C30" s="303"/>
      <c r="D30" s="304"/>
      <c r="E30" s="304"/>
      <c r="F30" s="304"/>
      <c r="G30" s="304" t="s">
        <v>57</v>
      </c>
      <c r="H30" s="304"/>
      <c r="I30" s="304"/>
      <c r="J30" s="304"/>
      <c r="K30" s="304"/>
      <c r="L30" s="306"/>
      <c r="M30" s="306"/>
      <c r="N30" s="83" t="s">
        <v>59</v>
      </c>
      <c r="O30" s="311"/>
      <c r="P30" s="312"/>
      <c r="Q30" s="313" t="s">
        <v>60</v>
      </c>
      <c r="R30" s="314"/>
      <c r="S30" s="314"/>
      <c r="T30" s="315"/>
      <c r="U30" s="316"/>
      <c r="V30" s="317"/>
      <c r="W30" s="83" t="s">
        <v>59</v>
      </c>
      <c r="X30" s="311"/>
      <c r="Y30" s="318"/>
      <c r="AG30" s="6"/>
      <c r="AH30" s="81"/>
    </row>
    <row r="31" spans="2:168" ht="17.25" customHeight="1"/>
    <row r="32" spans="2:168" ht="24" customHeight="1">
      <c r="B32" s="15">
        <v>3</v>
      </c>
      <c r="C32" s="94" t="s">
        <v>214</v>
      </c>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G32" s="6"/>
      <c r="AH32" s="81"/>
    </row>
    <row r="33" spans="1:168" ht="24" customHeight="1">
      <c r="B33" s="15"/>
      <c r="C33" s="138" t="s">
        <v>117</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63"/>
      <c r="AI33" s="81"/>
      <c r="AJ33" s="82"/>
      <c r="AK33" s="160"/>
      <c r="AL33" s="160"/>
      <c r="AM33" s="160"/>
      <c r="AN33" s="160"/>
      <c r="AO33" s="160"/>
      <c r="AP33" s="160"/>
      <c r="AQ33" s="160"/>
      <c r="AR33" s="16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81"/>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row>
    <row r="34" spans="1:168" ht="24" customHeight="1">
      <c r="B34" s="6"/>
      <c r="C34" s="78"/>
      <c r="D34" s="64" t="s">
        <v>69</v>
      </c>
      <c r="E34" s="64"/>
      <c r="F34" s="64"/>
      <c r="G34" s="64"/>
      <c r="H34" s="64"/>
      <c r="I34" s="64"/>
      <c r="J34" s="64"/>
      <c r="K34" s="64"/>
      <c r="L34" s="64"/>
      <c r="M34" s="64"/>
      <c r="N34" s="64"/>
      <c r="O34" s="65"/>
      <c r="P34" s="78"/>
      <c r="Q34" s="64" t="s">
        <v>75</v>
      </c>
      <c r="R34" s="64"/>
      <c r="S34" s="64"/>
      <c r="T34" s="64"/>
      <c r="U34" s="64"/>
      <c r="V34" s="64"/>
      <c r="W34" s="64"/>
      <c r="X34" s="64"/>
      <c r="Y34" s="64"/>
      <c r="Z34" s="64"/>
      <c r="AA34" s="64"/>
      <c r="AB34" s="65"/>
      <c r="AC34" s="80"/>
      <c r="AD34" s="80"/>
      <c r="AG34" s="45"/>
      <c r="AH34" s="81"/>
      <c r="AI34" s="82"/>
      <c r="AJ34" s="160"/>
      <c r="AK34" s="160"/>
      <c r="AL34" s="160"/>
      <c r="AM34" s="160"/>
      <c r="AN34" s="160"/>
      <c r="AO34" s="160"/>
      <c r="AP34" s="160"/>
      <c r="AQ34" s="160"/>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81"/>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row>
    <row r="35" spans="1:168" ht="24" customHeight="1">
      <c r="B35" s="6"/>
      <c r="C35" s="78"/>
      <c r="D35" s="64" t="s">
        <v>70</v>
      </c>
      <c r="E35" s="64"/>
      <c r="F35" s="64"/>
      <c r="G35" s="64"/>
      <c r="H35" s="64"/>
      <c r="I35" s="64"/>
      <c r="J35" s="64"/>
      <c r="K35" s="64"/>
      <c r="L35" s="64"/>
      <c r="M35" s="64"/>
      <c r="N35" s="64"/>
      <c r="O35" s="65"/>
      <c r="P35" s="78"/>
      <c r="Q35" s="66" t="s">
        <v>76</v>
      </c>
      <c r="R35" s="66"/>
      <c r="S35" s="66"/>
      <c r="T35" s="67"/>
      <c r="U35" s="67"/>
      <c r="V35" s="67"/>
      <c r="W35" s="67"/>
      <c r="X35" s="67"/>
      <c r="Y35" s="67"/>
      <c r="Z35" s="67"/>
      <c r="AA35" s="67"/>
      <c r="AB35" s="68"/>
      <c r="AC35" s="67"/>
      <c r="AD35" s="67"/>
      <c r="AE35" s="67"/>
      <c r="AG35" s="45"/>
      <c r="AH35" s="81"/>
      <c r="AI35" s="82"/>
      <c r="AJ35" s="160"/>
      <c r="AK35" s="160"/>
      <c r="AL35" s="160"/>
      <c r="AM35" s="160"/>
      <c r="AN35" s="160"/>
      <c r="AO35" s="160"/>
      <c r="AP35" s="160"/>
      <c r="AQ35" s="160"/>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81"/>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row>
    <row r="36" spans="1:168" ht="24" customHeight="1">
      <c r="B36" s="6"/>
      <c r="C36" s="78"/>
      <c r="D36" s="64" t="s">
        <v>71</v>
      </c>
      <c r="E36" s="64"/>
      <c r="F36" s="64"/>
      <c r="G36" s="64"/>
      <c r="H36" s="64"/>
      <c r="I36" s="64"/>
      <c r="J36" s="64"/>
      <c r="K36" s="64"/>
      <c r="L36" s="64"/>
      <c r="M36" s="64"/>
      <c r="N36" s="64"/>
      <c r="O36" s="65"/>
      <c r="P36" s="78"/>
      <c r="Q36" s="64" t="s">
        <v>77</v>
      </c>
      <c r="R36" s="64"/>
      <c r="S36" s="64"/>
      <c r="T36" s="64"/>
      <c r="U36" s="64"/>
      <c r="V36" s="64"/>
      <c r="W36" s="64"/>
      <c r="X36" s="64"/>
      <c r="Y36" s="64"/>
      <c r="Z36" s="64"/>
      <c r="AA36" s="64"/>
      <c r="AB36" s="65"/>
      <c r="AC36" s="67"/>
      <c r="AD36" s="67"/>
      <c r="AE36" s="67"/>
      <c r="AG36" s="45"/>
      <c r="AH36" s="81"/>
      <c r="AI36" s="82"/>
      <c r="AJ36" s="160"/>
      <c r="AK36" s="160"/>
      <c r="AL36" s="160"/>
      <c r="AM36" s="160"/>
      <c r="AN36" s="160"/>
      <c r="AO36" s="160"/>
      <c r="AP36" s="160"/>
      <c r="AQ36" s="160"/>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81"/>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row>
    <row r="37" spans="1:168" ht="24" customHeight="1">
      <c r="B37" s="6"/>
      <c r="C37" s="78"/>
      <c r="D37" s="64" t="s">
        <v>72</v>
      </c>
      <c r="E37" s="64"/>
      <c r="F37" s="64"/>
      <c r="G37" s="64"/>
      <c r="H37" s="64"/>
      <c r="I37" s="64"/>
      <c r="J37" s="64"/>
      <c r="K37" s="64"/>
      <c r="L37" s="64"/>
      <c r="M37" s="64"/>
      <c r="N37" s="64"/>
      <c r="O37" s="65"/>
      <c r="P37" s="78"/>
      <c r="Q37" s="64" t="s">
        <v>78</v>
      </c>
      <c r="R37" s="64"/>
      <c r="S37" s="64"/>
      <c r="T37" s="64"/>
      <c r="U37" s="64"/>
      <c r="V37" s="64"/>
      <c r="W37" s="64"/>
      <c r="X37" s="64"/>
      <c r="Y37" s="64"/>
      <c r="Z37" s="64"/>
      <c r="AA37" s="64"/>
      <c r="AB37" s="65"/>
      <c r="AC37" s="67"/>
      <c r="AD37" s="67"/>
      <c r="AE37" s="67"/>
      <c r="AG37" s="45"/>
      <c r="AH37" s="81"/>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1"/>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row>
    <row r="38" spans="1:168" ht="24" customHeight="1">
      <c r="B38" s="6"/>
      <c r="C38" s="78"/>
      <c r="D38" s="64" t="s">
        <v>248</v>
      </c>
      <c r="E38" s="64"/>
      <c r="F38" s="64"/>
      <c r="G38" s="64"/>
      <c r="H38" s="64"/>
      <c r="I38" s="64"/>
      <c r="J38" s="64"/>
      <c r="K38" s="64"/>
      <c r="L38" s="64"/>
      <c r="M38" s="64"/>
      <c r="N38" s="64"/>
      <c r="O38" s="65"/>
      <c r="P38" s="78"/>
      <c r="Q38" s="64" t="s">
        <v>79</v>
      </c>
      <c r="R38" s="64"/>
      <c r="S38" s="64"/>
      <c r="T38" s="64"/>
      <c r="U38" s="64"/>
      <c r="V38" s="64"/>
      <c r="W38" s="64"/>
      <c r="X38" s="64"/>
      <c r="Y38" s="64"/>
      <c r="Z38" s="64"/>
      <c r="AA38" s="64"/>
      <c r="AB38" s="65"/>
      <c r="AC38" s="67"/>
      <c r="AD38" s="67"/>
      <c r="AE38" s="67"/>
      <c r="AG38" s="45"/>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row>
    <row r="39" spans="1:168" ht="24" customHeight="1">
      <c r="B39" s="6"/>
      <c r="C39" s="78"/>
      <c r="D39" s="64" t="s">
        <v>73</v>
      </c>
      <c r="E39" s="64"/>
      <c r="F39" s="64"/>
      <c r="G39" s="64"/>
      <c r="H39" s="64"/>
      <c r="I39" s="64"/>
      <c r="J39" s="64"/>
      <c r="K39" s="64"/>
      <c r="L39" s="64"/>
      <c r="M39" s="64"/>
      <c r="N39" s="64"/>
      <c r="O39" s="65"/>
      <c r="P39" s="78"/>
      <c r="Q39" s="64" t="s">
        <v>80</v>
      </c>
      <c r="R39" s="64"/>
      <c r="S39" s="64"/>
      <c r="T39" s="64"/>
      <c r="U39" s="64"/>
      <c r="V39" s="64"/>
      <c r="W39" s="64"/>
      <c r="X39" s="64"/>
      <c r="Y39" s="64"/>
      <c r="Z39" s="64"/>
      <c r="AA39" s="64"/>
      <c r="AB39" s="65"/>
      <c r="AC39" s="67"/>
      <c r="AD39" s="67"/>
      <c r="AE39" s="67"/>
      <c r="AG39" s="45"/>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row>
    <row r="40" spans="1:168" ht="24" customHeight="1">
      <c r="B40" s="6"/>
      <c r="C40" s="78"/>
      <c r="D40" s="64" t="s">
        <v>74</v>
      </c>
      <c r="E40" s="64"/>
      <c r="F40" s="64"/>
      <c r="G40" s="64"/>
      <c r="H40" s="64"/>
      <c r="I40" s="64"/>
      <c r="J40" s="64"/>
      <c r="K40" s="64"/>
      <c r="L40" s="64"/>
      <c r="M40" s="64"/>
      <c r="N40" s="64"/>
      <c r="O40" s="65"/>
      <c r="P40" s="78"/>
      <c r="Q40" s="64" t="s">
        <v>81</v>
      </c>
      <c r="R40" s="64"/>
      <c r="S40" s="69" t="s">
        <v>82</v>
      </c>
      <c r="T40" s="179"/>
      <c r="U40" s="179"/>
      <c r="V40" s="179"/>
      <c r="W40" s="179"/>
      <c r="X40" s="179"/>
      <c r="Y40" s="179"/>
      <c r="Z40" s="179"/>
      <c r="AA40" s="179"/>
      <c r="AB40" s="65" t="s">
        <v>83</v>
      </c>
      <c r="AC40" s="79"/>
      <c r="AD40" s="79"/>
      <c r="AE40" s="67"/>
      <c r="AG40" s="45"/>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row>
    <row r="41" spans="1:168" ht="24" customHeight="1">
      <c r="B41" s="6"/>
      <c r="C41" s="78"/>
      <c r="D41" s="64" t="s">
        <v>249</v>
      </c>
      <c r="E41" s="64"/>
      <c r="F41" s="64"/>
      <c r="G41" s="64"/>
      <c r="H41" s="64"/>
      <c r="I41" s="64"/>
      <c r="J41" s="64"/>
      <c r="K41" s="64"/>
      <c r="L41" s="64"/>
      <c r="M41" s="64"/>
      <c r="N41" s="64"/>
      <c r="O41" s="65"/>
      <c r="P41" s="70"/>
      <c r="Q41" s="71"/>
      <c r="R41" s="71"/>
      <c r="S41" s="71"/>
      <c r="T41" s="71"/>
      <c r="U41" s="71"/>
      <c r="V41" s="71"/>
      <c r="W41" s="71"/>
      <c r="X41" s="71"/>
      <c r="Y41" s="71"/>
      <c r="Z41" s="71"/>
      <c r="AA41" s="71"/>
      <c r="AB41" s="72"/>
      <c r="AC41" s="80"/>
      <c r="AD41" s="80"/>
      <c r="AG41" s="45"/>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row>
    <row r="42" spans="1:168" ht="24" customHeight="1" thickBot="1">
      <c r="B42" s="6"/>
      <c r="C42" s="84"/>
      <c r="D42" s="67"/>
      <c r="E42" s="67"/>
      <c r="F42" s="67"/>
      <c r="G42" s="67"/>
      <c r="H42" s="67"/>
      <c r="I42" s="67"/>
      <c r="J42" s="67"/>
      <c r="K42" s="67"/>
      <c r="L42" s="67"/>
      <c r="M42" s="67"/>
      <c r="N42" s="67"/>
      <c r="O42" s="67"/>
      <c r="P42" s="93"/>
      <c r="Q42" s="67"/>
      <c r="R42" s="67"/>
      <c r="S42" s="67"/>
      <c r="T42" s="67"/>
      <c r="U42" s="67"/>
      <c r="V42" s="67"/>
      <c r="W42" s="67"/>
      <c r="X42" s="67"/>
      <c r="Y42" s="67"/>
      <c r="Z42" s="67"/>
      <c r="AA42" s="67"/>
      <c r="AB42" s="67"/>
      <c r="AC42" s="67"/>
      <c r="AD42" s="80"/>
      <c r="AE42" s="80"/>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row>
    <row r="43" spans="1:168" ht="24" customHeight="1" thickBot="1">
      <c r="A43" s="6"/>
      <c r="B43" s="6"/>
      <c r="C43" s="6"/>
      <c r="D43" s="6"/>
      <c r="E43" s="6"/>
      <c r="F43" s="6"/>
      <c r="G43" s="6"/>
      <c r="H43" s="6"/>
      <c r="I43" s="6"/>
      <c r="J43" s="6"/>
      <c r="K43" s="6"/>
      <c r="L43" s="6"/>
      <c r="M43" s="6"/>
      <c r="N43" s="6"/>
      <c r="O43" s="6"/>
      <c r="P43" s="6"/>
      <c r="Q43" s="6"/>
      <c r="R43" s="6"/>
      <c r="S43" s="6"/>
      <c r="T43" s="6"/>
      <c r="U43" s="6"/>
      <c r="V43" s="6"/>
      <c r="W43" s="6"/>
      <c r="X43" s="6"/>
      <c r="Y43" s="6"/>
      <c r="AA43" s="157" t="s">
        <v>11</v>
      </c>
      <c r="AB43" s="158"/>
      <c r="AC43" s="158"/>
      <c r="AD43" s="158"/>
      <c r="AE43" s="159"/>
    </row>
    <row r="44" spans="1:168">
      <c r="A44" s="156" t="s">
        <v>241</v>
      </c>
      <c r="B44" s="156"/>
      <c r="C44" s="156"/>
      <c r="D44" s="156"/>
      <c r="E44" s="156"/>
      <c r="F44" s="156"/>
      <c r="G44" s="156"/>
      <c r="H44" s="156"/>
      <c r="I44" s="6"/>
      <c r="J44" s="6"/>
      <c r="K44" s="6"/>
      <c r="L44" s="6"/>
      <c r="M44" s="6"/>
      <c r="N44" s="6"/>
      <c r="O44" s="6"/>
      <c r="P44" s="6"/>
      <c r="Q44" s="6"/>
      <c r="R44" s="6"/>
      <c r="S44" s="6"/>
      <c r="T44" s="6"/>
      <c r="U44" s="6"/>
      <c r="V44" s="6"/>
      <c r="W44" s="6"/>
      <c r="X44" s="6"/>
      <c r="Y44" s="6"/>
      <c r="Z44" s="6"/>
      <c r="AA44" s="6"/>
      <c r="AB44" s="6"/>
      <c r="AC44" s="6"/>
      <c r="AD44" s="6"/>
      <c r="AE44" s="6"/>
      <c r="AF44" s="6"/>
    </row>
    <row r="45" spans="1:168">
      <c r="A45" s="92"/>
      <c r="B45" s="92"/>
    </row>
    <row r="46" spans="1:168" ht="24">
      <c r="A46" s="92"/>
      <c r="B46" s="15">
        <v>4</v>
      </c>
      <c r="C46" s="15" t="s">
        <v>26</v>
      </c>
    </row>
    <row r="47" spans="1:168">
      <c r="A47" s="92"/>
      <c r="B47" s="92"/>
      <c r="C47" s="52" t="s">
        <v>120</v>
      </c>
      <c r="D47" s="53"/>
      <c r="E47" s="53"/>
      <c r="F47" s="54"/>
      <c r="G47" s="53"/>
      <c r="H47" s="53"/>
      <c r="I47" s="53"/>
      <c r="J47" s="53"/>
      <c r="K47" s="53"/>
      <c r="L47" s="53"/>
      <c r="M47" s="53"/>
    </row>
    <row r="48" spans="1:168">
      <c r="A48" s="92"/>
      <c r="B48" s="92"/>
      <c r="C48" s="55" t="s">
        <v>121</v>
      </c>
      <c r="D48" s="53"/>
      <c r="E48" s="53"/>
      <c r="F48" s="53"/>
      <c r="G48" s="53"/>
      <c r="H48" s="53"/>
      <c r="I48" s="53"/>
      <c r="J48" s="53"/>
      <c r="K48" s="53"/>
      <c r="L48" s="53"/>
      <c r="M48" s="53"/>
    </row>
    <row r="49" spans="1:168">
      <c r="A49" s="92"/>
      <c r="B49" s="92"/>
      <c r="C49" s="53" t="s">
        <v>122</v>
      </c>
      <c r="D49" s="53"/>
      <c r="E49" s="53"/>
      <c r="F49" s="53"/>
      <c r="G49" s="53"/>
      <c r="H49" s="53"/>
      <c r="I49" s="53"/>
      <c r="J49" s="53"/>
      <c r="K49" s="53"/>
      <c r="L49" s="53"/>
      <c r="M49" s="53"/>
    </row>
    <row r="50" spans="1:168">
      <c r="A50" s="92"/>
      <c r="B50" s="92"/>
      <c r="C50" s="53" t="s">
        <v>123</v>
      </c>
      <c r="D50" s="53"/>
      <c r="E50" s="53"/>
      <c r="F50" s="53"/>
      <c r="G50" s="53"/>
      <c r="H50" s="53"/>
      <c r="I50" s="53"/>
      <c r="J50" s="53"/>
      <c r="K50" s="53"/>
      <c r="L50" s="53"/>
      <c r="M50" s="53"/>
    </row>
    <row r="51" spans="1:168">
      <c r="A51" s="92"/>
      <c r="B51" s="92"/>
      <c r="C51" s="53" t="s">
        <v>124</v>
      </c>
      <c r="D51" s="53"/>
      <c r="E51" s="53"/>
      <c r="F51" s="53"/>
      <c r="G51" s="53"/>
      <c r="H51" s="53"/>
      <c r="I51" s="53"/>
      <c r="J51" s="53"/>
      <c r="K51" s="53"/>
      <c r="L51" s="53"/>
      <c r="M51" s="53"/>
    </row>
    <row r="52" spans="1:168">
      <c r="A52" s="92"/>
      <c r="B52" s="92"/>
      <c r="C52" s="53" t="s">
        <v>125</v>
      </c>
      <c r="D52" s="53"/>
      <c r="E52" s="53"/>
      <c r="F52" s="53"/>
      <c r="G52" s="53"/>
      <c r="H52" s="53"/>
      <c r="I52" s="53"/>
      <c r="J52" s="53"/>
      <c r="K52" s="53"/>
      <c r="L52" s="53"/>
      <c r="M52" s="53"/>
    </row>
    <row r="53" spans="1:168">
      <c r="A53" s="92"/>
      <c r="B53" s="92"/>
      <c r="C53" s="56" t="s">
        <v>126</v>
      </c>
      <c r="D53" s="53"/>
      <c r="E53" s="53"/>
      <c r="F53" s="53"/>
      <c r="G53" s="53"/>
      <c r="H53" s="53"/>
      <c r="I53" s="53"/>
      <c r="J53" s="53"/>
      <c r="K53" s="53"/>
      <c r="L53" s="53"/>
      <c r="M53" s="53"/>
    </row>
    <row r="54" spans="1:168">
      <c r="A54" s="92"/>
      <c r="B54" s="92"/>
      <c r="C54" s="56" t="s">
        <v>127</v>
      </c>
      <c r="D54" s="53"/>
      <c r="E54" s="53"/>
      <c r="F54" s="53"/>
      <c r="G54" s="53"/>
      <c r="H54" s="53"/>
      <c r="I54" s="53"/>
      <c r="J54" s="53"/>
      <c r="K54" s="53"/>
      <c r="L54" s="53"/>
      <c r="M54" s="53"/>
    </row>
    <row r="55" spans="1:168" ht="20.25" thickBot="1">
      <c r="A55" s="92"/>
      <c r="B55" s="92"/>
    </row>
    <row r="56" spans="1:168" ht="25.5" customHeight="1" thickTop="1" thickBot="1">
      <c r="B56" s="15"/>
      <c r="C56" s="15"/>
      <c r="R56" s="200" t="s">
        <v>208</v>
      </c>
      <c r="S56" s="200"/>
      <c r="T56" s="200"/>
      <c r="U56" s="200"/>
      <c r="V56" s="197">
        <f>SUM(G73,K73:AA73)</f>
        <v>0</v>
      </c>
      <c r="W56" s="198"/>
      <c r="X56" s="199"/>
      <c r="Y56" s="4" t="s">
        <v>42</v>
      </c>
      <c r="AG56" s="6"/>
      <c r="AH56" s="81"/>
    </row>
    <row r="57" spans="1:168" ht="36" customHeight="1">
      <c r="B57" s="15"/>
      <c r="C57" s="307" t="s">
        <v>29</v>
      </c>
      <c r="D57" s="308"/>
      <c r="E57" s="201" t="s">
        <v>206</v>
      </c>
      <c r="F57" s="202"/>
      <c r="G57" s="202"/>
      <c r="H57" s="203"/>
      <c r="I57" s="201" t="s">
        <v>212</v>
      </c>
      <c r="J57" s="202"/>
      <c r="K57" s="202"/>
      <c r="L57" s="203"/>
      <c r="M57" s="201" t="s">
        <v>31</v>
      </c>
      <c r="N57" s="202"/>
      <c r="O57" s="202"/>
      <c r="P57" s="202"/>
      <c r="Q57" s="202"/>
      <c r="R57" s="202"/>
      <c r="S57" s="202"/>
      <c r="T57" s="202"/>
      <c r="U57" s="202"/>
      <c r="V57" s="201" t="s">
        <v>245</v>
      </c>
      <c r="W57" s="202"/>
      <c r="X57" s="202"/>
      <c r="Y57" s="202"/>
      <c r="Z57" s="202"/>
      <c r="AA57" s="203"/>
      <c r="AB57" s="319" t="s">
        <v>41</v>
      </c>
      <c r="AC57" s="319"/>
      <c r="AD57" s="319"/>
      <c r="AE57" s="320"/>
      <c r="AF57" s="6"/>
      <c r="AG57" s="81"/>
      <c r="FL57" s="4"/>
    </row>
    <row r="58" spans="1:168" ht="42" customHeight="1">
      <c r="B58" s="15"/>
      <c r="C58" s="309"/>
      <c r="D58" s="310"/>
      <c r="E58" s="211" t="s">
        <v>28</v>
      </c>
      <c r="F58" s="213"/>
      <c r="G58" s="211" t="s">
        <v>27</v>
      </c>
      <c r="H58" s="213"/>
      <c r="I58" s="211" t="s">
        <v>28</v>
      </c>
      <c r="J58" s="213"/>
      <c r="K58" s="211" t="s">
        <v>27</v>
      </c>
      <c r="L58" s="213"/>
      <c r="M58" s="208" t="s">
        <v>195</v>
      </c>
      <c r="N58" s="209"/>
      <c r="O58" s="210"/>
      <c r="P58" s="208" t="s">
        <v>195</v>
      </c>
      <c r="Q58" s="209"/>
      <c r="R58" s="210"/>
      <c r="S58" s="208" t="s">
        <v>195</v>
      </c>
      <c r="T58" s="209"/>
      <c r="U58" s="210"/>
      <c r="V58" s="211" t="s">
        <v>40</v>
      </c>
      <c r="W58" s="212"/>
      <c r="X58" s="213"/>
      <c r="Y58" s="204" t="s">
        <v>195</v>
      </c>
      <c r="Z58" s="205"/>
      <c r="AA58" s="206"/>
      <c r="AB58" s="321" t="s">
        <v>207</v>
      </c>
      <c r="AC58" s="321"/>
      <c r="AD58" s="321"/>
      <c r="AE58" s="322"/>
      <c r="AF58" s="6"/>
      <c r="AG58" s="81"/>
      <c r="FL58" s="4"/>
    </row>
    <row r="59" spans="1:168" ht="24" customHeight="1">
      <c r="B59" s="15"/>
      <c r="C59" s="57" t="s">
        <v>32</v>
      </c>
      <c r="D59" s="58" t="s">
        <v>33</v>
      </c>
      <c r="E59" s="99" t="s">
        <v>24</v>
      </c>
      <c r="F59" s="162"/>
      <c r="G59" s="99" t="s">
        <v>35</v>
      </c>
      <c r="H59" s="162"/>
      <c r="I59" s="99" t="s">
        <v>24</v>
      </c>
      <c r="J59" s="162"/>
      <c r="K59" s="99" t="s">
        <v>35</v>
      </c>
      <c r="L59" s="162"/>
      <c r="M59" s="163" t="str">
        <f>IF(M58="","",VLOOKUP(M58,データ!A2:B31,2,FALSE))</f>
        <v xml:space="preserve">  </v>
      </c>
      <c r="N59" s="207"/>
      <c r="O59" s="164"/>
      <c r="P59" s="163" t="str">
        <f>IF(P58="","",VLOOKUP(P58,データ!A2:B31,2,FALSE))</f>
        <v xml:space="preserve">  </v>
      </c>
      <c r="Q59" s="207"/>
      <c r="R59" s="164"/>
      <c r="S59" s="163" t="str">
        <f>IF(S58="","",VLOOKUP(S58,データ!A2:B31,2,FALSE))</f>
        <v xml:space="preserve">  </v>
      </c>
      <c r="T59" s="207"/>
      <c r="U59" s="164"/>
      <c r="V59" s="99" t="s">
        <v>34</v>
      </c>
      <c r="W59" s="161"/>
      <c r="X59" s="162"/>
      <c r="Y59" s="163" t="str">
        <f>IF(Y58="","",VLOOKUP(Y58,データ!G2:H21,2,FALSE))</f>
        <v>　　</v>
      </c>
      <c r="Z59" s="207"/>
      <c r="AA59" s="164"/>
      <c r="AB59" s="98" t="s">
        <v>36</v>
      </c>
      <c r="AC59" s="98"/>
      <c r="AD59" s="98"/>
      <c r="AE59" s="323"/>
      <c r="AF59" s="6"/>
      <c r="AG59" s="81"/>
      <c r="FL59" s="4"/>
    </row>
    <row r="60" spans="1:168" ht="24">
      <c r="B60" s="15"/>
      <c r="C60" s="86"/>
      <c r="D60" s="87"/>
      <c r="E60" s="140"/>
      <c r="F60" s="141"/>
      <c r="G60" s="140"/>
      <c r="H60" s="141"/>
      <c r="I60" s="140"/>
      <c r="J60" s="141"/>
      <c r="K60" s="140"/>
      <c r="L60" s="141"/>
      <c r="M60" s="140"/>
      <c r="N60" s="142"/>
      <c r="O60" s="141"/>
      <c r="P60" s="140"/>
      <c r="Q60" s="142"/>
      <c r="R60" s="141"/>
      <c r="S60" s="140"/>
      <c r="T60" s="142"/>
      <c r="U60" s="141"/>
      <c r="V60" s="140"/>
      <c r="W60" s="142"/>
      <c r="X60" s="141"/>
      <c r="Y60" s="140"/>
      <c r="Z60" s="142"/>
      <c r="AA60" s="141"/>
      <c r="AB60" s="324"/>
      <c r="AC60" s="324"/>
      <c r="AD60" s="324"/>
      <c r="AE60" s="325"/>
      <c r="AF60" s="6"/>
      <c r="AG60" s="81"/>
      <c r="FL60" s="4"/>
    </row>
    <row r="61" spans="1:168" ht="24">
      <c r="B61" s="15"/>
      <c r="C61" s="88"/>
      <c r="D61" s="87"/>
      <c r="E61" s="140"/>
      <c r="F61" s="141"/>
      <c r="G61" s="140"/>
      <c r="H61" s="141"/>
      <c r="I61" s="140"/>
      <c r="J61" s="141"/>
      <c r="K61" s="140"/>
      <c r="L61" s="141"/>
      <c r="M61" s="140"/>
      <c r="N61" s="142"/>
      <c r="O61" s="141"/>
      <c r="P61" s="140"/>
      <c r="Q61" s="142"/>
      <c r="R61" s="141"/>
      <c r="S61" s="140"/>
      <c r="T61" s="142"/>
      <c r="U61" s="141"/>
      <c r="V61" s="140"/>
      <c r="W61" s="142"/>
      <c r="X61" s="141"/>
      <c r="Y61" s="140"/>
      <c r="Z61" s="142"/>
      <c r="AA61" s="141"/>
      <c r="AB61" s="324"/>
      <c r="AC61" s="324"/>
      <c r="AD61" s="324"/>
      <c r="AE61" s="325"/>
      <c r="AF61" s="6"/>
      <c r="AG61" s="81"/>
      <c r="FL61" s="4"/>
    </row>
    <row r="62" spans="1:168" ht="24">
      <c r="B62" s="15"/>
      <c r="C62" s="89"/>
      <c r="D62" s="87"/>
      <c r="E62" s="140"/>
      <c r="F62" s="141"/>
      <c r="G62" s="140"/>
      <c r="H62" s="141"/>
      <c r="I62" s="140"/>
      <c r="J62" s="141"/>
      <c r="K62" s="140"/>
      <c r="L62" s="141"/>
      <c r="M62" s="140"/>
      <c r="N62" s="142"/>
      <c r="O62" s="141"/>
      <c r="P62" s="140"/>
      <c r="Q62" s="142"/>
      <c r="R62" s="141"/>
      <c r="S62" s="140"/>
      <c r="T62" s="142"/>
      <c r="U62" s="141"/>
      <c r="V62" s="140"/>
      <c r="W62" s="142"/>
      <c r="X62" s="141"/>
      <c r="Y62" s="140"/>
      <c r="Z62" s="142"/>
      <c r="AA62" s="141"/>
      <c r="AB62" s="324"/>
      <c r="AC62" s="324"/>
      <c r="AD62" s="324"/>
      <c r="AE62" s="325"/>
      <c r="AF62" s="6"/>
      <c r="AG62" s="81"/>
      <c r="FL62" s="4"/>
    </row>
    <row r="63" spans="1:168" ht="24">
      <c r="B63" s="15"/>
      <c r="C63" s="89"/>
      <c r="D63" s="87"/>
      <c r="E63" s="140"/>
      <c r="F63" s="141"/>
      <c r="G63" s="140"/>
      <c r="H63" s="141"/>
      <c r="I63" s="140"/>
      <c r="J63" s="141"/>
      <c r="K63" s="140"/>
      <c r="L63" s="141"/>
      <c r="M63" s="140"/>
      <c r="N63" s="142"/>
      <c r="O63" s="141"/>
      <c r="P63" s="140"/>
      <c r="Q63" s="142"/>
      <c r="R63" s="141"/>
      <c r="S63" s="140"/>
      <c r="T63" s="142"/>
      <c r="U63" s="141"/>
      <c r="V63" s="140"/>
      <c r="W63" s="142"/>
      <c r="X63" s="141"/>
      <c r="Y63" s="140"/>
      <c r="Z63" s="142"/>
      <c r="AA63" s="141"/>
      <c r="AB63" s="324"/>
      <c r="AC63" s="324"/>
      <c r="AD63" s="324"/>
      <c r="AE63" s="325"/>
      <c r="AF63" s="6"/>
      <c r="AG63" s="81"/>
      <c r="FL63" s="4"/>
    </row>
    <row r="64" spans="1:168" ht="24">
      <c r="B64" s="15"/>
      <c r="C64" s="89"/>
      <c r="D64" s="87"/>
      <c r="E64" s="140"/>
      <c r="F64" s="141"/>
      <c r="G64" s="140"/>
      <c r="H64" s="141"/>
      <c r="I64" s="140"/>
      <c r="J64" s="141"/>
      <c r="K64" s="140"/>
      <c r="L64" s="141"/>
      <c r="M64" s="140"/>
      <c r="N64" s="142"/>
      <c r="O64" s="141"/>
      <c r="P64" s="140"/>
      <c r="Q64" s="142"/>
      <c r="R64" s="141"/>
      <c r="S64" s="140"/>
      <c r="T64" s="142"/>
      <c r="U64" s="141"/>
      <c r="V64" s="140"/>
      <c r="W64" s="142"/>
      <c r="X64" s="141"/>
      <c r="Y64" s="140"/>
      <c r="Z64" s="142"/>
      <c r="AA64" s="141"/>
      <c r="AB64" s="324"/>
      <c r="AC64" s="324"/>
      <c r="AD64" s="324"/>
      <c r="AE64" s="325"/>
      <c r="AF64" s="6"/>
      <c r="AG64" s="81"/>
      <c r="FL64" s="4"/>
    </row>
    <row r="65" spans="2:168" ht="24">
      <c r="B65" s="15"/>
      <c r="C65" s="89"/>
      <c r="D65" s="87"/>
      <c r="E65" s="140"/>
      <c r="F65" s="141"/>
      <c r="G65" s="140"/>
      <c r="H65" s="141"/>
      <c r="I65" s="140"/>
      <c r="J65" s="141"/>
      <c r="K65" s="140"/>
      <c r="L65" s="141"/>
      <c r="M65" s="140"/>
      <c r="N65" s="142"/>
      <c r="O65" s="141"/>
      <c r="P65" s="140"/>
      <c r="Q65" s="142"/>
      <c r="R65" s="141"/>
      <c r="S65" s="140"/>
      <c r="T65" s="142"/>
      <c r="U65" s="141"/>
      <c r="V65" s="140"/>
      <c r="W65" s="142"/>
      <c r="X65" s="141"/>
      <c r="Y65" s="140"/>
      <c r="Z65" s="142"/>
      <c r="AA65" s="141"/>
      <c r="AB65" s="324"/>
      <c r="AC65" s="324"/>
      <c r="AD65" s="324"/>
      <c r="AE65" s="325"/>
      <c r="AF65" s="6"/>
      <c r="AG65" s="81"/>
      <c r="FL65" s="4"/>
    </row>
    <row r="66" spans="2:168" ht="24">
      <c r="B66" s="15"/>
      <c r="C66" s="89"/>
      <c r="D66" s="87"/>
      <c r="E66" s="140"/>
      <c r="F66" s="141"/>
      <c r="G66" s="140"/>
      <c r="H66" s="141"/>
      <c r="I66" s="140"/>
      <c r="J66" s="141"/>
      <c r="K66" s="140"/>
      <c r="L66" s="141"/>
      <c r="M66" s="140"/>
      <c r="N66" s="142"/>
      <c r="O66" s="141"/>
      <c r="P66" s="140"/>
      <c r="Q66" s="142"/>
      <c r="R66" s="141"/>
      <c r="S66" s="140"/>
      <c r="T66" s="142"/>
      <c r="U66" s="141"/>
      <c r="V66" s="140"/>
      <c r="W66" s="142"/>
      <c r="X66" s="141"/>
      <c r="Y66" s="140"/>
      <c r="Z66" s="142"/>
      <c r="AA66" s="141"/>
      <c r="AB66" s="324"/>
      <c r="AC66" s="324"/>
      <c r="AD66" s="324"/>
      <c r="AE66" s="325"/>
      <c r="AF66" s="6"/>
      <c r="AG66" s="81"/>
      <c r="FL66" s="4"/>
    </row>
    <row r="67" spans="2:168" ht="24">
      <c r="B67" s="15"/>
      <c r="C67" s="89"/>
      <c r="D67" s="87"/>
      <c r="E67" s="140"/>
      <c r="F67" s="141"/>
      <c r="G67" s="140"/>
      <c r="H67" s="141"/>
      <c r="I67" s="140"/>
      <c r="J67" s="141"/>
      <c r="K67" s="140"/>
      <c r="L67" s="141"/>
      <c r="M67" s="140"/>
      <c r="N67" s="142"/>
      <c r="O67" s="141"/>
      <c r="P67" s="140"/>
      <c r="Q67" s="142"/>
      <c r="R67" s="141"/>
      <c r="S67" s="140"/>
      <c r="T67" s="142"/>
      <c r="U67" s="141"/>
      <c r="V67" s="140"/>
      <c r="W67" s="142"/>
      <c r="X67" s="141"/>
      <c r="Y67" s="140"/>
      <c r="Z67" s="142"/>
      <c r="AA67" s="141"/>
      <c r="AB67" s="324"/>
      <c r="AC67" s="324"/>
      <c r="AD67" s="324"/>
      <c r="AE67" s="325"/>
      <c r="AF67" s="6"/>
      <c r="AG67" s="81"/>
      <c r="FL67" s="4"/>
    </row>
    <row r="68" spans="2:168" ht="24">
      <c r="B68" s="15"/>
      <c r="C68" s="89"/>
      <c r="D68" s="87"/>
      <c r="E68" s="140"/>
      <c r="F68" s="141"/>
      <c r="G68" s="140"/>
      <c r="H68" s="141"/>
      <c r="I68" s="140"/>
      <c r="J68" s="141"/>
      <c r="K68" s="140"/>
      <c r="L68" s="141"/>
      <c r="M68" s="140"/>
      <c r="N68" s="142"/>
      <c r="O68" s="141"/>
      <c r="P68" s="140"/>
      <c r="Q68" s="142"/>
      <c r="R68" s="141"/>
      <c r="S68" s="140"/>
      <c r="T68" s="142"/>
      <c r="U68" s="141"/>
      <c r="V68" s="140"/>
      <c r="W68" s="142"/>
      <c r="X68" s="141"/>
      <c r="Y68" s="140"/>
      <c r="Z68" s="142"/>
      <c r="AA68" s="141"/>
      <c r="AB68" s="324"/>
      <c r="AC68" s="324"/>
      <c r="AD68" s="324"/>
      <c r="AE68" s="325"/>
      <c r="AF68" s="6"/>
      <c r="AG68" s="81"/>
      <c r="FL68" s="4"/>
    </row>
    <row r="69" spans="2:168" ht="24">
      <c r="B69" s="15"/>
      <c r="C69" s="89"/>
      <c r="D69" s="87"/>
      <c r="E69" s="140"/>
      <c r="F69" s="141"/>
      <c r="G69" s="140"/>
      <c r="H69" s="141"/>
      <c r="I69" s="140"/>
      <c r="J69" s="141"/>
      <c r="K69" s="140"/>
      <c r="L69" s="141"/>
      <c r="M69" s="140"/>
      <c r="N69" s="142"/>
      <c r="O69" s="141"/>
      <c r="P69" s="140"/>
      <c r="Q69" s="142"/>
      <c r="R69" s="141"/>
      <c r="S69" s="140"/>
      <c r="T69" s="142"/>
      <c r="U69" s="141"/>
      <c r="V69" s="140"/>
      <c r="W69" s="142"/>
      <c r="X69" s="141"/>
      <c r="Y69" s="140"/>
      <c r="Z69" s="142"/>
      <c r="AA69" s="141"/>
      <c r="AB69" s="324"/>
      <c r="AC69" s="324"/>
      <c r="AD69" s="324"/>
      <c r="AE69" s="325"/>
      <c r="AF69" s="6"/>
      <c r="AG69" s="81"/>
      <c r="FL69" s="4"/>
    </row>
    <row r="70" spans="2:168" ht="24">
      <c r="B70" s="15"/>
      <c r="C70" s="89"/>
      <c r="D70" s="87"/>
      <c r="E70" s="140"/>
      <c r="F70" s="141"/>
      <c r="G70" s="140"/>
      <c r="H70" s="141"/>
      <c r="I70" s="140"/>
      <c r="J70" s="141"/>
      <c r="K70" s="140"/>
      <c r="L70" s="141"/>
      <c r="M70" s="140"/>
      <c r="N70" s="142"/>
      <c r="O70" s="141"/>
      <c r="P70" s="140"/>
      <c r="Q70" s="142"/>
      <c r="R70" s="141"/>
      <c r="S70" s="140"/>
      <c r="T70" s="142"/>
      <c r="U70" s="141"/>
      <c r="V70" s="140"/>
      <c r="W70" s="142"/>
      <c r="X70" s="141"/>
      <c r="Y70" s="140"/>
      <c r="Z70" s="142"/>
      <c r="AA70" s="141"/>
      <c r="AB70" s="324"/>
      <c r="AC70" s="324"/>
      <c r="AD70" s="324"/>
      <c r="AE70" s="325"/>
      <c r="AF70" s="6"/>
      <c r="AG70" s="81"/>
      <c r="FL70" s="4"/>
    </row>
    <row r="71" spans="2:168" ht="24">
      <c r="B71" s="15"/>
      <c r="C71" s="90"/>
      <c r="D71" s="87"/>
      <c r="E71" s="140"/>
      <c r="F71" s="141"/>
      <c r="G71" s="140"/>
      <c r="H71" s="141"/>
      <c r="I71" s="140"/>
      <c r="J71" s="141"/>
      <c r="K71" s="140"/>
      <c r="L71" s="141"/>
      <c r="M71" s="140"/>
      <c r="N71" s="142"/>
      <c r="O71" s="141"/>
      <c r="P71" s="140"/>
      <c r="Q71" s="142"/>
      <c r="R71" s="141"/>
      <c r="S71" s="140"/>
      <c r="T71" s="142"/>
      <c r="U71" s="141"/>
      <c r="V71" s="140"/>
      <c r="W71" s="142"/>
      <c r="X71" s="141"/>
      <c r="Y71" s="140"/>
      <c r="Z71" s="142"/>
      <c r="AA71" s="141"/>
      <c r="AB71" s="324"/>
      <c r="AC71" s="324"/>
      <c r="AD71" s="324"/>
      <c r="AE71" s="325"/>
      <c r="AF71" s="6"/>
      <c r="AG71" s="81"/>
      <c r="FL71" s="4"/>
    </row>
    <row r="72" spans="2:168" ht="24" customHeight="1">
      <c r="B72" s="15"/>
      <c r="C72" s="171" t="s">
        <v>37</v>
      </c>
      <c r="D72" s="162"/>
      <c r="E72" s="163" t="s">
        <v>39</v>
      </c>
      <c r="F72" s="164"/>
      <c r="G72" s="165">
        <f>IF(SUM(G60:G71)="0","",SUM(G60:G71))</f>
        <v>0</v>
      </c>
      <c r="H72" s="166"/>
      <c r="I72" s="167" t="s">
        <v>39</v>
      </c>
      <c r="J72" s="168"/>
      <c r="K72" s="165">
        <f>IF(SUM(K60:K71)="0","",SUM(K60:K71))</f>
        <v>0</v>
      </c>
      <c r="L72" s="166"/>
      <c r="M72" s="165">
        <f>IF(SUM(M60:M71)="","0",SUM(M60:M71))</f>
        <v>0</v>
      </c>
      <c r="N72" s="169"/>
      <c r="O72" s="166"/>
      <c r="P72" s="165">
        <f>IF(SUM(P60:P71)="","0",SUM(P60:P71))</f>
        <v>0</v>
      </c>
      <c r="Q72" s="169"/>
      <c r="R72" s="166"/>
      <c r="S72" s="165">
        <f>IF(SUM(S60:S71)="","0",SUM(S60:S71))</f>
        <v>0</v>
      </c>
      <c r="T72" s="169"/>
      <c r="U72" s="166"/>
      <c r="V72" s="165">
        <f>IF(SUM(V60:V71)="","0",SUM(V60:V71))</f>
        <v>0</v>
      </c>
      <c r="W72" s="169"/>
      <c r="X72" s="166"/>
      <c r="Y72" s="165">
        <f>IF(SUM(Y60:Y71)="","0",SUM(Y60:Y71))</f>
        <v>0</v>
      </c>
      <c r="Z72" s="169"/>
      <c r="AA72" s="166"/>
      <c r="AB72" s="326">
        <f>IF(SUM(AB60:AB71)="0","",SUM(AB60:AB71))</f>
        <v>0</v>
      </c>
      <c r="AC72" s="326"/>
      <c r="AD72" s="326"/>
      <c r="AE72" s="327"/>
      <c r="AF72" s="6"/>
      <c r="AG72" s="81"/>
      <c r="FL72" s="4"/>
    </row>
    <row r="73" spans="2:168" ht="24.75" customHeight="1" thickBot="1">
      <c r="B73" s="15"/>
      <c r="C73" s="172" t="s">
        <v>209</v>
      </c>
      <c r="D73" s="173"/>
      <c r="E73" s="173"/>
      <c r="F73" s="174"/>
      <c r="G73" s="152">
        <f>IF(G72="","",ROUND(G72*0.00864*0.0258,1))</f>
        <v>0</v>
      </c>
      <c r="H73" s="153"/>
      <c r="I73" s="154" t="s">
        <v>39</v>
      </c>
      <c r="J73" s="155"/>
      <c r="K73" s="152">
        <f>IF(K72="","",ROUND(K72*0.00864*0.0258,1))</f>
        <v>0</v>
      </c>
      <c r="L73" s="153"/>
      <c r="M73" s="175">
        <f>IF(M58="","",VLOOKUP(M58,データ!A2:C31,3,FALSE))*M72</f>
        <v>0</v>
      </c>
      <c r="N73" s="176"/>
      <c r="O73" s="177"/>
      <c r="P73" s="175">
        <f>IF(P58="","",VLOOKUP(P58,データ!A2:C31,3,FALSE))*P72</f>
        <v>0</v>
      </c>
      <c r="Q73" s="176"/>
      <c r="R73" s="177"/>
      <c r="S73" s="175">
        <f>IF(S58="","",VLOOKUP(S58,データ!A2:C31,3,FALSE))*S72</f>
        <v>0</v>
      </c>
      <c r="T73" s="176"/>
      <c r="U73" s="177"/>
      <c r="V73" s="152">
        <f>0.0036*0.0258*V72</f>
        <v>0</v>
      </c>
      <c r="W73" s="185"/>
      <c r="X73" s="153"/>
      <c r="Y73" s="152">
        <f>IF(Y58="","",VLOOKUP(Y58,データ!G2:I21,3,FALSE))*Y72</f>
        <v>0</v>
      </c>
      <c r="Z73" s="185"/>
      <c r="AA73" s="153"/>
      <c r="AB73" s="328" t="s">
        <v>39</v>
      </c>
      <c r="AC73" s="328"/>
      <c r="AD73" s="328"/>
      <c r="AE73" s="329"/>
      <c r="AF73" s="6"/>
      <c r="AG73" s="81"/>
      <c r="FL73" s="4"/>
    </row>
    <row r="74" spans="2:168" ht="41.25" customHeight="1" thickTop="1" thickBot="1">
      <c r="B74" s="15"/>
      <c r="C74" s="143" t="s">
        <v>247</v>
      </c>
      <c r="D74" s="144"/>
      <c r="E74" s="144"/>
      <c r="F74" s="145"/>
      <c r="G74" s="146"/>
      <c r="H74" s="148"/>
      <c r="I74" s="149" t="s">
        <v>211</v>
      </c>
      <c r="J74" s="151"/>
      <c r="K74" s="146"/>
      <c r="L74" s="148"/>
      <c r="M74" s="146"/>
      <c r="N74" s="147"/>
      <c r="O74" s="148"/>
      <c r="P74" s="146"/>
      <c r="Q74" s="147"/>
      <c r="R74" s="148"/>
      <c r="S74" s="146"/>
      <c r="T74" s="147"/>
      <c r="U74" s="148"/>
      <c r="V74" s="149" t="s">
        <v>211</v>
      </c>
      <c r="W74" s="150"/>
      <c r="X74" s="151"/>
      <c r="Y74" s="146"/>
      <c r="Z74" s="147"/>
      <c r="AA74" s="148"/>
      <c r="AB74" s="330"/>
      <c r="AC74" s="330"/>
      <c r="AD74" s="330"/>
      <c r="AE74" s="331"/>
      <c r="AF74" s="6"/>
      <c r="AG74" s="81"/>
      <c r="FL74" s="4"/>
    </row>
    <row r="75" spans="2:168" ht="24.75" customHeight="1" thickTop="1" thickBot="1">
      <c r="B75" s="15"/>
      <c r="C75" s="186" t="s">
        <v>38</v>
      </c>
      <c r="D75" s="187"/>
      <c r="E75" s="187"/>
      <c r="F75" s="188"/>
      <c r="G75" s="195" t="str">
        <f>IF(SUM(G60:G71)=0,"",G74/SUM(G60:G71))</f>
        <v/>
      </c>
      <c r="H75" s="196"/>
      <c r="I75" s="192" t="s">
        <v>39</v>
      </c>
      <c r="J75" s="194"/>
      <c r="K75" s="195" t="str">
        <f>IF(SUM(K60:K71)=0,"",K74/SUM(K60:K71))</f>
        <v/>
      </c>
      <c r="L75" s="196"/>
      <c r="M75" s="189" t="str">
        <f>IF(SUM(M60:M71)=0,"",M74/SUM(M60:M71))</f>
        <v/>
      </c>
      <c r="N75" s="190"/>
      <c r="O75" s="191"/>
      <c r="P75" s="189" t="str">
        <f>IF(SUM(P60:P71)=0,"",P74/SUM(P60:P71))</f>
        <v/>
      </c>
      <c r="Q75" s="190"/>
      <c r="R75" s="191"/>
      <c r="S75" s="189" t="str">
        <f>IF(SUM(S60:S71)=0,"",S74/SUM(S60:S71))</f>
        <v/>
      </c>
      <c r="T75" s="190"/>
      <c r="U75" s="191"/>
      <c r="V75" s="192" t="s">
        <v>39</v>
      </c>
      <c r="W75" s="193"/>
      <c r="X75" s="194"/>
      <c r="Y75" s="189" t="str">
        <f>IF(SUM(Y60:Y71)=0,"",Y74/SUM(Y60:Y71))</f>
        <v/>
      </c>
      <c r="Z75" s="190"/>
      <c r="AA75" s="191"/>
      <c r="AB75" s="332" t="str">
        <f>IF(SUM(AB60:AB71)=0,"",AB74/SUM(AB60:AB71))</f>
        <v/>
      </c>
      <c r="AC75" s="332"/>
      <c r="AD75" s="332"/>
      <c r="AE75" s="333"/>
      <c r="AF75" s="6"/>
      <c r="AG75" s="81"/>
      <c r="FL75" s="4"/>
    </row>
    <row r="76" spans="2:168" ht="24">
      <c r="B76" s="15"/>
      <c r="C76" s="91" t="s">
        <v>43</v>
      </c>
      <c r="D76" s="60"/>
      <c r="E76" s="60"/>
      <c r="F76" s="60"/>
      <c r="G76" s="60"/>
      <c r="H76" s="60"/>
      <c r="I76" s="60"/>
      <c r="J76" s="60"/>
      <c r="K76" s="60"/>
      <c r="L76" s="60"/>
      <c r="M76" s="61"/>
      <c r="N76" s="61"/>
      <c r="O76" s="61"/>
      <c r="P76" s="61"/>
      <c r="Q76" s="61"/>
      <c r="R76" s="61"/>
      <c r="S76" s="61"/>
      <c r="T76" s="61"/>
      <c r="U76" s="61"/>
      <c r="V76" s="61"/>
      <c r="W76" s="61"/>
      <c r="X76" s="61"/>
      <c r="Y76" s="61"/>
      <c r="Z76" s="61"/>
      <c r="AA76" s="61"/>
      <c r="AB76" s="61"/>
      <c r="AC76" s="61"/>
      <c r="AD76" s="61"/>
      <c r="AE76" s="6"/>
      <c r="AG76" s="6"/>
      <c r="AH76" s="81"/>
    </row>
    <row r="77" spans="2:168" ht="24">
      <c r="B77" s="15"/>
      <c r="C77" s="91" t="s">
        <v>46</v>
      </c>
      <c r="D77" s="62"/>
      <c r="E77" s="62"/>
      <c r="F77" s="62"/>
      <c r="G77" s="62"/>
      <c r="H77" s="62"/>
      <c r="I77" s="62"/>
      <c r="J77" s="62"/>
      <c r="K77" s="62"/>
      <c r="L77" s="62"/>
      <c r="M77" s="61"/>
      <c r="N77" s="61"/>
      <c r="O77" s="61"/>
      <c r="P77" s="61"/>
      <c r="Q77" s="61"/>
      <c r="R77" s="61"/>
      <c r="S77" s="61"/>
      <c r="T77" s="61"/>
      <c r="U77" s="61"/>
      <c r="V77" s="61"/>
      <c r="W77" s="61"/>
      <c r="X77" s="61"/>
      <c r="Y77" s="61"/>
      <c r="Z77" s="61"/>
      <c r="AA77" s="61"/>
      <c r="AB77" s="61"/>
      <c r="AC77" s="61"/>
      <c r="AD77" s="61"/>
      <c r="AE77" s="6"/>
      <c r="AG77" s="6"/>
      <c r="AH77" s="81"/>
    </row>
    <row r="78" spans="2:168" ht="24">
      <c r="B78" s="15"/>
      <c r="C78" s="91" t="s">
        <v>246</v>
      </c>
      <c r="D78" s="62"/>
      <c r="E78" s="62"/>
      <c r="F78" s="62"/>
      <c r="G78" s="62"/>
      <c r="H78" s="62"/>
      <c r="I78" s="62"/>
      <c r="J78" s="62"/>
      <c r="K78" s="62"/>
      <c r="L78" s="62"/>
      <c r="M78" s="61"/>
      <c r="N78" s="61"/>
      <c r="O78" s="61"/>
      <c r="P78" s="61"/>
      <c r="Q78" s="61"/>
      <c r="R78" s="61"/>
      <c r="S78" s="61"/>
      <c r="T78" s="61"/>
      <c r="U78" s="61"/>
      <c r="V78" s="61"/>
      <c r="W78" s="61"/>
      <c r="X78" s="61"/>
      <c r="Y78" s="61"/>
      <c r="Z78" s="61"/>
      <c r="AA78" s="61"/>
      <c r="AB78" s="61"/>
      <c r="AC78" s="61"/>
      <c r="AD78" s="61"/>
      <c r="AE78" s="6"/>
      <c r="AG78" s="6"/>
      <c r="AH78" s="81"/>
    </row>
    <row r="79" spans="2:168" ht="24">
      <c r="B79" s="15"/>
      <c r="C79" s="91" t="s">
        <v>44</v>
      </c>
      <c r="D79" s="62"/>
      <c r="E79" s="62"/>
      <c r="F79" s="62"/>
      <c r="G79" s="62"/>
      <c r="H79" s="62"/>
      <c r="I79" s="62"/>
      <c r="J79" s="62"/>
      <c r="K79" s="62"/>
      <c r="L79" s="62"/>
      <c r="M79" s="61"/>
      <c r="N79" s="61"/>
      <c r="O79" s="61"/>
      <c r="P79" s="61"/>
      <c r="Q79" s="61"/>
      <c r="R79" s="61"/>
      <c r="S79" s="61"/>
      <c r="T79" s="61"/>
      <c r="U79" s="61"/>
      <c r="V79" s="61"/>
      <c r="W79" s="61"/>
      <c r="X79" s="61"/>
      <c r="Y79" s="61"/>
      <c r="Z79" s="61"/>
      <c r="AA79" s="61"/>
      <c r="AB79" s="61"/>
      <c r="AC79" s="61"/>
      <c r="AD79" s="61"/>
      <c r="AE79" s="6"/>
      <c r="AG79" s="6"/>
      <c r="AH79" s="81"/>
    </row>
    <row r="80" spans="2:168" ht="24">
      <c r="B80" s="15"/>
      <c r="C80" s="91" t="s">
        <v>45</v>
      </c>
      <c r="D80" s="62"/>
      <c r="E80" s="62"/>
      <c r="F80" s="62"/>
      <c r="G80" s="62"/>
      <c r="H80" s="62"/>
      <c r="I80" s="62"/>
      <c r="J80" s="62"/>
      <c r="K80" s="62"/>
      <c r="L80" s="62"/>
      <c r="M80" s="61"/>
      <c r="N80" s="61"/>
      <c r="O80" s="61"/>
      <c r="P80" s="61"/>
      <c r="Q80" s="61"/>
      <c r="R80" s="61"/>
      <c r="S80" s="61"/>
      <c r="T80" s="61"/>
      <c r="U80" s="61"/>
      <c r="V80" s="61"/>
      <c r="W80" s="61"/>
      <c r="X80" s="61"/>
      <c r="Y80" s="61"/>
      <c r="Z80" s="61"/>
      <c r="AA80" s="61"/>
      <c r="AB80" s="61"/>
      <c r="AC80" s="61"/>
      <c r="AD80" s="61"/>
      <c r="AE80" s="6"/>
      <c r="AG80" s="6"/>
      <c r="AH80" s="81"/>
    </row>
    <row r="81" spans="1:168" ht="24.75" thickBot="1">
      <c r="B81" s="15"/>
      <c r="C81" s="62"/>
      <c r="D81" s="62"/>
      <c r="E81" s="62"/>
      <c r="F81" s="62"/>
      <c r="G81" s="62"/>
      <c r="H81" s="62"/>
      <c r="I81" s="62"/>
      <c r="J81" s="62"/>
      <c r="K81" s="62"/>
      <c r="L81" s="62"/>
      <c r="M81" s="61"/>
      <c r="N81" s="61"/>
      <c r="O81" s="61"/>
      <c r="P81" s="61"/>
      <c r="Q81" s="61"/>
      <c r="R81" s="61"/>
      <c r="S81" s="61"/>
      <c r="T81" s="61"/>
      <c r="U81" s="61"/>
      <c r="V81" s="61"/>
      <c r="W81" s="61"/>
      <c r="X81" s="61"/>
      <c r="Y81" s="61"/>
      <c r="Z81" s="61"/>
      <c r="AA81" s="61"/>
      <c r="AB81" s="61"/>
      <c r="AC81" s="61"/>
      <c r="AD81" s="61"/>
      <c r="AE81" s="6"/>
      <c r="AG81" s="6"/>
      <c r="AH81" s="81"/>
    </row>
    <row r="82" spans="1:168" ht="24" customHeight="1" thickBot="1">
      <c r="A82" s="6"/>
      <c r="B82" s="6"/>
      <c r="C82" s="6"/>
      <c r="D82" s="6"/>
      <c r="E82" s="6"/>
      <c r="F82" s="6"/>
      <c r="G82" s="6"/>
      <c r="H82" s="6"/>
      <c r="I82" s="6"/>
      <c r="J82" s="6"/>
      <c r="K82" s="6"/>
      <c r="L82" s="6"/>
      <c r="M82" s="6"/>
      <c r="N82" s="6"/>
      <c r="O82" s="6"/>
      <c r="P82" s="6"/>
      <c r="Q82" s="6"/>
      <c r="R82" s="6"/>
      <c r="S82" s="6"/>
      <c r="T82" s="6"/>
      <c r="U82" s="6"/>
      <c r="V82" s="6"/>
      <c r="W82" s="6"/>
      <c r="X82" s="6"/>
      <c r="Y82" s="6"/>
      <c r="AA82" s="157" t="s">
        <v>11</v>
      </c>
      <c r="AB82" s="158"/>
      <c r="AC82" s="158"/>
      <c r="AD82" s="158"/>
      <c r="AE82" s="159"/>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row>
    <row r="83" spans="1:168" ht="21.95" customHeight="1">
      <c r="A83" s="156" t="s">
        <v>242</v>
      </c>
      <c r="B83" s="156"/>
      <c r="C83" s="156"/>
      <c r="D83" s="156"/>
      <c r="E83" s="156"/>
      <c r="F83" s="156"/>
      <c r="G83" s="156"/>
      <c r="H83" s="156"/>
      <c r="I83" s="6"/>
      <c r="J83" s="6"/>
      <c r="K83" s="6"/>
      <c r="L83" s="6"/>
      <c r="M83" s="6"/>
      <c r="N83" s="6"/>
      <c r="O83" s="6"/>
      <c r="P83" s="6"/>
      <c r="Q83" s="6"/>
      <c r="R83" s="6"/>
      <c r="S83" s="6"/>
      <c r="T83" s="6"/>
      <c r="U83" s="6"/>
      <c r="V83" s="6"/>
      <c r="W83" s="6"/>
      <c r="X83" s="6"/>
      <c r="Y83" s="6"/>
      <c r="Z83" s="6"/>
      <c r="AA83" s="6"/>
      <c r="AB83" s="6"/>
      <c r="AC83" s="6"/>
      <c r="AD83" s="6"/>
      <c r="AE83" s="6"/>
      <c r="AF83" s="6"/>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row>
    <row r="84" spans="1:168" s="2" customFormat="1" ht="12"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row>
    <row r="85" spans="1:168" s="2" customFormat="1" ht="24" customHeight="1">
      <c r="A85" s="4"/>
      <c r="B85" s="15">
        <v>5</v>
      </c>
      <c r="C85" s="15" t="s">
        <v>61</v>
      </c>
      <c r="D85" s="4"/>
      <c r="E85" s="4"/>
      <c r="F85" s="4"/>
      <c r="G85" s="4"/>
      <c r="H85" s="4"/>
      <c r="I85" s="4"/>
      <c r="J85" s="4"/>
      <c r="K85" s="4"/>
      <c r="L85" s="4"/>
      <c r="M85" s="4"/>
      <c r="N85" s="4"/>
      <c r="T85" s="180"/>
      <c r="U85" s="180"/>
      <c r="V85" s="180"/>
      <c r="W85" s="180"/>
      <c r="X85" s="6"/>
      <c r="Y85" s="180"/>
      <c r="Z85" s="180"/>
      <c r="AA85" s="6"/>
      <c r="AB85" s="180"/>
      <c r="AC85" s="180"/>
      <c r="AD85" s="180"/>
      <c r="AE85" s="25"/>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row>
    <row r="86" spans="1:168" s="2" customFormat="1" ht="39.75" customHeight="1">
      <c r="B86" s="4"/>
      <c r="C86" s="184" t="s">
        <v>62</v>
      </c>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row>
    <row r="87" spans="1:168" s="2" customFormat="1" ht="21.75" customHeight="1">
      <c r="A87" s="6"/>
      <c r="B87" s="23"/>
      <c r="C87" s="23"/>
      <c r="D87" s="23"/>
      <c r="E87" s="23"/>
      <c r="F87" s="23"/>
      <c r="G87" s="23"/>
      <c r="H87" s="23"/>
      <c r="I87" s="23"/>
      <c r="J87" s="23"/>
      <c r="K87" s="23"/>
      <c r="L87" s="6"/>
      <c r="M87" s="6"/>
      <c r="N87" s="4"/>
      <c r="O87" s="13"/>
      <c r="P87" s="4"/>
      <c r="Q87" s="4"/>
      <c r="R87" s="4"/>
      <c r="S87" s="4"/>
      <c r="T87" s="4"/>
      <c r="U87" s="4"/>
      <c r="V87" s="4"/>
      <c r="W87" s="4"/>
      <c r="X87" s="4"/>
      <c r="Y87" s="4"/>
      <c r="Z87" s="4"/>
      <c r="AA87" s="4"/>
      <c r="AB87" s="4"/>
      <c r="AC87" s="4"/>
      <c r="AD87" s="4"/>
      <c r="AE87" s="4"/>
      <c r="AF87" s="4"/>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row>
    <row r="88" spans="1:168" s="2" customFormat="1" ht="41.25" customHeight="1">
      <c r="A88" s="6"/>
      <c r="B88" s="6"/>
      <c r="C88" s="99" t="s">
        <v>63</v>
      </c>
      <c r="D88" s="161"/>
      <c r="E88" s="161"/>
      <c r="F88" s="161"/>
      <c r="G88" s="161"/>
      <c r="H88" s="161"/>
      <c r="I88" s="162"/>
      <c r="J88" s="99" t="s">
        <v>64</v>
      </c>
      <c r="K88" s="161"/>
      <c r="L88" s="161"/>
      <c r="M88" s="162"/>
      <c r="N88" s="99" t="s">
        <v>65</v>
      </c>
      <c r="O88" s="161"/>
      <c r="P88" s="161"/>
      <c r="Q88" s="161"/>
      <c r="R88" s="161"/>
      <c r="S88" s="161"/>
      <c r="T88" s="161"/>
      <c r="U88" s="162"/>
      <c r="V88" s="115" t="s">
        <v>66</v>
      </c>
      <c r="W88" s="115"/>
      <c r="X88" s="181" t="s">
        <v>67</v>
      </c>
      <c r="Y88" s="182"/>
      <c r="Z88" s="182"/>
      <c r="AA88" s="183"/>
      <c r="AB88" s="99" t="s">
        <v>68</v>
      </c>
      <c r="AC88" s="161"/>
      <c r="AD88" s="161"/>
      <c r="AE88" s="161"/>
      <c r="AF88" s="162"/>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row>
    <row r="89" spans="1:168" s="2" customFormat="1" ht="41.25" customHeight="1">
      <c r="A89" s="6"/>
      <c r="B89" s="6"/>
      <c r="C89" s="116"/>
      <c r="D89" s="117"/>
      <c r="E89" s="117"/>
      <c r="F89" s="117"/>
      <c r="G89" s="117"/>
      <c r="H89" s="117"/>
      <c r="I89" s="118"/>
      <c r="J89" s="139"/>
      <c r="K89" s="117"/>
      <c r="L89" s="117"/>
      <c r="M89" s="118"/>
      <c r="N89" s="116"/>
      <c r="O89" s="117"/>
      <c r="P89" s="117"/>
      <c r="Q89" s="117"/>
      <c r="R89" s="117"/>
      <c r="S89" s="117"/>
      <c r="T89" s="117"/>
      <c r="U89" s="118"/>
      <c r="V89" s="116"/>
      <c r="W89" s="118"/>
      <c r="X89" s="116"/>
      <c r="Y89" s="117"/>
      <c r="Z89" s="117"/>
      <c r="AA89" s="118"/>
      <c r="AB89" s="116"/>
      <c r="AC89" s="117"/>
      <c r="AD89" s="117"/>
      <c r="AE89" s="117"/>
      <c r="AF89" s="118"/>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row>
    <row r="90" spans="1:168" s="2" customFormat="1" ht="41.25" customHeight="1">
      <c r="A90" s="6"/>
      <c r="B90" s="6"/>
      <c r="C90" s="119"/>
      <c r="D90" s="120"/>
      <c r="E90" s="120"/>
      <c r="F90" s="120"/>
      <c r="G90" s="120"/>
      <c r="H90" s="120"/>
      <c r="I90" s="121"/>
      <c r="J90" s="119"/>
      <c r="K90" s="120"/>
      <c r="L90" s="120"/>
      <c r="M90" s="121"/>
      <c r="N90" s="119"/>
      <c r="O90" s="120"/>
      <c r="P90" s="120"/>
      <c r="Q90" s="120"/>
      <c r="R90" s="120"/>
      <c r="S90" s="120"/>
      <c r="T90" s="120"/>
      <c r="U90" s="121"/>
      <c r="V90" s="119"/>
      <c r="W90" s="121"/>
      <c r="X90" s="119"/>
      <c r="Y90" s="120"/>
      <c r="Z90" s="120"/>
      <c r="AA90" s="121"/>
      <c r="AB90" s="135"/>
      <c r="AC90" s="136"/>
      <c r="AD90" s="136"/>
      <c r="AE90" s="136"/>
      <c r="AF90" s="137"/>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row>
    <row r="91" spans="1:168" s="1" customFormat="1" ht="41.25" customHeight="1">
      <c r="A91" s="6"/>
      <c r="B91" s="6"/>
      <c r="C91" s="116"/>
      <c r="D91" s="117"/>
      <c r="E91" s="117"/>
      <c r="F91" s="117"/>
      <c r="G91" s="117"/>
      <c r="H91" s="117"/>
      <c r="I91" s="118"/>
      <c r="J91" s="139"/>
      <c r="K91" s="117"/>
      <c r="L91" s="117"/>
      <c r="M91" s="118"/>
      <c r="N91" s="116"/>
      <c r="O91" s="117"/>
      <c r="P91" s="117"/>
      <c r="Q91" s="117"/>
      <c r="R91" s="117"/>
      <c r="S91" s="117"/>
      <c r="T91" s="117"/>
      <c r="U91" s="118"/>
      <c r="V91" s="116"/>
      <c r="W91" s="118"/>
      <c r="X91" s="116"/>
      <c r="Y91" s="117"/>
      <c r="Z91" s="117"/>
      <c r="AA91" s="118"/>
      <c r="AB91" s="116"/>
      <c r="AC91" s="117"/>
      <c r="AD91" s="117"/>
      <c r="AE91" s="117"/>
      <c r="AF91" s="118"/>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row>
    <row r="92" spans="1:168" s="1" customFormat="1" ht="41.25" customHeight="1">
      <c r="A92" s="6"/>
      <c r="B92" s="6"/>
      <c r="C92" s="119"/>
      <c r="D92" s="120"/>
      <c r="E92" s="120"/>
      <c r="F92" s="120"/>
      <c r="G92" s="120"/>
      <c r="H92" s="120"/>
      <c r="I92" s="121"/>
      <c r="J92" s="119"/>
      <c r="K92" s="120"/>
      <c r="L92" s="120"/>
      <c r="M92" s="121"/>
      <c r="N92" s="119"/>
      <c r="O92" s="120"/>
      <c r="P92" s="120"/>
      <c r="Q92" s="120"/>
      <c r="R92" s="120"/>
      <c r="S92" s="120"/>
      <c r="T92" s="120"/>
      <c r="U92" s="121"/>
      <c r="V92" s="119"/>
      <c r="W92" s="121"/>
      <c r="X92" s="119"/>
      <c r="Y92" s="120"/>
      <c r="Z92" s="120"/>
      <c r="AA92" s="121"/>
      <c r="AB92" s="135"/>
      <c r="AC92" s="136"/>
      <c r="AD92" s="136"/>
      <c r="AE92" s="136"/>
      <c r="AF92" s="137"/>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row>
    <row r="93" spans="1:168" s="2" customFormat="1" ht="41.25" customHeight="1">
      <c r="A93" s="6"/>
      <c r="B93" s="6"/>
      <c r="C93" s="116"/>
      <c r="D93" s="117"/>
      <c r="E93" s="117"/>
      <c r="F93" s="117"/>
      <c r="G93" s="117"/>
      <c r="H93" s="117"/>
      <c r="I93" s="118"/>
      <c r="J93" s="139"/>
      <c r="K93" s="117"/>
      <c r="L93" s="117"/>
      <c r="M93" s="118"/>
      <c r="N93" s="116"/>
      <c r="O93" s="117"/>
      <c r="P93" s="117"/>
      <c r="Q93" s="117"/>
      <c r="R93" s="117"/>
      <c r="S93" s="117"/>
      <c r="T93" s="117"/>
      <c r="U93" s="118"/>
      <c r="V93" s="116"/>
      <c r="W93" s="118"/>
      <c r="X93" s="116"/>
      <c r="Y93" s="117"/>
      <c r="Z93" s="117"/>
      <c r="AA93" s="118"/>
      <c r="AB93" s="116"/>
      <c r="AC93" s="117"/>
      <c r="AD93" s="117"/>
      <c r="AE93" s="117"/>
      <c r="AF93" s="118"/>
      <c r="AH93" s="44"/>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row>
    <row r="94" spans="1:168" s="2" customFormat="1" ht="41.25" customHeight="1">
      <c r="A94" s="6"/>
      <c r="B94" s="6"/>
      <c r="C94" s="119"/>
      <c r="D94" s="120"/>
      <c r="E94" s="120"/>
      <c r="F94" s="120"/>
      <c r="G94" s="120"/>
      <c r="H94" s="120"/>
      <c r="I94" s="121"/>
      <c r="J94" s="119"/>
      <c r="K94" s="120"/>
      <c r="L94" s="120"/>
      <c r="M94" s="121"/>
      <c r="N94" s="119"/>
      <c r="O94" s="120"/>
      <c r="P94" s="120"/>
      <c r="Q94" s="120"/>
      <c r="R94" s="120"/>
      <c r="S94" s="120"/>
      <c r="T94" s="120"/>
      <c r="U94" s="121"/>
      <c r="V94" s="119"/>
      <c r="W94" s="121"/>
      <c r="X94" s="119"/>
      <c r="Y94" s="120"/>
      <c r="Z94" s="120"/>
      <c r="AA94" s="121"/>
      <c r="AB94" s="135"/>
      <c r="AC94" s="136"/>
      <c r="AD94" s="136"/>
      <c r="AE94" s="136"/>
      <c r="AF94" s="137"/>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row>
    <row r="95" spans="1:168" s="2" customFormat="1" ht="41.25" customHeight="1">
      <c r="A95" s="6"/>
      <c r="B95" s="6"/>
      <c r="C95" s="116"/>
      <c r="D95" s="117"/>
      <c r="E95" s="117"/>
      <c r="F95" s="117"/>
      <c r="G95" s="117"/>
      <c r="H95" s="117"/>
      <c r="I95" s="118"/>
      <c r="J95" s="116"/>
      <c r="K95" s="117"/>
      <c r="L95" s="117"/>
      <c r="M95" s="118"/>
      <c r="N95" s="116"/>
      <c r="O95" s="117"/>
      <c r="P95" s="117"/>
      <c r="Q95" s="117"/>
      <c r="R95" s="117"/>
      <c r="S95" s="117"/>
      <c r="T95" s="117"/>
      <c r="U95" s="118"/>
      <c r="V95" s="116"/>
      <c r="W95" s="118"/>
      <c r="X95" s="116"/>
      <c r="Y95" s="117"/>
      <c r="Z95" s="117"/>
      <c r="AA95" s="118"/>
      <c r="AB95" s="116"/>
      <c r="AC95" s="117"/>
      <c r="AD95" s="117"/>
      <c r="AE95" s="117"/>
      <c r="AF95" s="118"/>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row>
    <row r="96" spans="1:168" s="2" customFormat="1" ht="41.25" customHeight="1">
      <c r="A96" s="6"/>
      <c r="B96" s="6"/>
      <c r="C96" s="119"/>
      <c r="D96" s="120"/>
      <c r="E96" s="120"/>
      <c r="F96" s="120"/>
      <c r="G96" s="120"/>
      <c r="H96" s="120"/>
      <c r="I96" s="121"/>
      <c r="J96" s="119"/>
      <c r="K96" s="120"/>
      <c r="L96" s="120"/>
      <c r="M96" s="121"/>
      <c r="N96" s="119"/>
      <c r="O96" s="120"/>
      <c r="P96" s="120"/>
      <c r="Q96" s="120"/>
      <c r="R96" s="120"/>
      <c r="S96" s="120"/>
      <c r="T96" s="120"/>
      <c r="U96" s="121"/>
      <c r="V96" s="119"/>
      <c r="W96" s="121"/>
      <c r="X96" s="119"/>
      <c r="Y96" s="120"/>
      <c r="Z96" s="120"/>
      <c r="AA96" s="121"/>
      <c r="AB96" s="135"/>
      <c r="AC96" s="136"/>
      <c r="AD96" s="136"/>
      <c r="AE96" s="136"/>
      <c r="AF96" s="137"/>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row>
    <row r="97" spans="1:168" s="2" customFormat="1" ht="41.25" customHeight="1">
      <c r="A97" s="6"/>
      <c r="B97" s="6"/>
      <c r="C97" s="116"/>
      <c r="D97" s="117"/>
      <c r="E97" s="117"/>
      <c r="F97" s="117"/>
      <c r="G97" s="117"/>
      <c r="H97" s="117"/>
      <c r="I97" s="118"/>
      <c r="J97" s="116"/>
      <c r="K97" s="117"/>
      <c r="L97" s="117"/>
      <c r="M97" s="118"/>
      <c r="N97" s="116"/>
      <c r="O97" s="117"/>
      <c r="P97" s="117"/>
      <c r="Q97" s="117"/>
      <c r="R97" s="117"/>
      <c r="S97" s="117"/>
      <c r="T97" s="117"/>
      <c r="U97" s="118"/>
      <c r="V97" s="116"/>
      <c r="W97" s="118"/>
      <c r="X97" s="116"/>
      <c r="Y97" s="117"/>
      <c r="Z97" s="117"/>
      <c r="AA97" s="118"/>
      <c r="AB97" s="116"/>
      <c r="AC97" s="117"/>
      <c r="AD97" s="117"/>
      <c r="AE97" s="117"/>
      <c r="AF97" s="118"/>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row>
    <row r="98" spans="1:168" s="2" customFormat="1" ht="41.25" customHeight="1">
      <c r="A98" s="6"/>
      <c r="B98" s="6"/>
      <c r="C98" s="119"/>
      <c r="D98" s="120"/>
      <c r="E98" s="120"/>
      <c r="F98" s="120"/>
      <c r="G98" s="120"/>
      <c r="H98" s="120"/>
      <c r="I98" s="121"/>
      <c r="J98" s="119"/>
      <c r="K98" s="120"/>
      <c r="L98" s="120"/>
      <c r="M98" s="121"/>
      <c r="N98" s="119"/>
      <c r="O98" s="120"/>
      <c r="P98" s="120"/>
      <c r="Q98" s="120"/>
      <c r="R98" s="120"/>
      <c r="S98" s="120"/>
      <c r="T98" s="120"/>
      <c r="U98" s="121"/>
      <c r="V98" s="119"/>
      <c r="W98" s="121"/>
      <c r="X98" s="119"/>
      <c r="Y98" s="120"/>
      <c r="Z98" s="120"/>
      <c r="AA98" s="121"/>
      <c r="AB98" s="135"/>
      <c r="AC98" s="136"/>
      <c r="AD98" s="136"/>
      <c r="AE98" s="136"/>
      <c r="AF98" s="137"/>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row>
    <row r="99" spans="1:168" s="2" customFormat="1" ht="41.25" customHeight="1">
      <c r="A99" s="6"/>
      <c r="B99" s="6"/>
      <c r="C99" s="116"/>
      <c r="D99" s="117"/>
      <c r="E99" s="117"/>
      <c r="F99" s="117"/>
      <c r="G99" s="117"/>
      <c r="H99" s="117"/>
      <c r="I99" s="118"/>
      <c r="J99" s="116"/>
      <c r="K99" s="117"/>
      <c r="L99" s="117"/>
      <c r="M99" s="118"/>
      <c r="N99" s="116"/>
      <c r="O99" s="117"/>
      <c r="P99" s="117"/>
      <c r="Q99" s="117"/>
      <c r="R99" s="117"/>
      <c r="S99" s="117"/>
      <c r="T99" s="117"/>
      <c r="U99" s="118"/>
      <c r="V99" s="116"/>
      <c r="W99" s="118"/>
      <c r="X99" s="116"/>
      <c r="Y99" s="117"/>
      <c r="Z99" s="117"/>
      <c r="AA99" s="118"/>
      <c r="AB99" s="116"/>
      <c r="AC99" s="117"/>
      <c r="AD99" s="117"/>
      <c r="AE99" s="117"/>
      <c r="AF99" s="118"/>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row>
    <row r="100" spans="1:168" s="2" customFormat="1" ht="41.25" customHeight="1">
      <c r="A100" s="6"/>
      <c r="B100" s="6"/>
      <c r="C100" s="119"/>
      <c r="D100" s="120"/>
      <c r="E100" s="120"/>
      <c r="F100" s="120"/>
      <c r="G100" s="120"/>
      <c r="H100" s="120"/>
      <c r="I100" s="121"/>
      <c r="J100" s="119"/>
      <c r="K100" s="120"/>
      <c r="L100" s="120"/>
      <c r="M100" s="121"/>
      <c r="N100" s="119"/>
      <c r="O100" s="120"/>
      <c r="P100" s="120"/>
      <c r="Q100" s="120"/>
      <c r="R100" s="120"/>
      <c r="S100" s="120"/>
      <c r="T100" s="120"/>
      <c r="U100" s="121"/>
      <c r="V100" s="119"/>
      <c r="W100" s="121"/>
      <c r="X100" s="119"/>
      <c r="Y100" s="120"/>
      <c r="Z100" s="120"/>
      <c r="AA100" s="121"/>
      <c r="AB100" s="135"/>
      <c r="AC100" s="136"/>
      <c r="AD100" s="136"/>
      <c r="AE100" s="136"/>
      <c r="AF100" s="137"/>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row>
    <row r="101" spans="1:168" ht="41.25" customHeight="1">
      <c r="A101" s="6"/>
      <c r="B101" s="6"/>
      <c r="C101" s="116"/>
      <c r="D101" s="117"/>
      <c r="E101" s="117"/>
      <c r="F101" s="117"/>
      <c r="G101" s="117"/>
      <c r="H101" s="117"/>
      <c r="I101" s="118"/>
      <c r="J101" s="116"/>
      <c r="K101" s="117"/>
      <c r="L101" s="117"/>
      <c r="M101" s="118"/>
      <c r="N101" s="116"/>
      <c r="O101" s="117"/>
      <c r="P101" s="117"/>
      <c r="Q101" s="117"/>
      <c r="R101" s="117"/>
      <c r="S101" s="117"/>
      <c r="T101" s="117"/>
      <c r="U101" s="118"/>
      <c r="V101" s="116"/>
      <c r="W101" s="118"/>
      <c r="X101" s="116"/>
      <c r="Y101" s="117"/>
      <c r="Z101" s="117"/>
      <c r="AA101" s="118"/>
      <c r="AB101" s="116"/>
      <c r="AC101" s="117"/>
      <c r="AD101" s="117"/>
      <c r="AE101" s="117"/>
      <c r="AF101" s="118"/>
      <c r="AH101" s="77"/>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row>
    <row r="102" spans="1:168" ht="41.25" customHeight="1">
      <c r="A102" s="6"/>
      <c r="B102" s="6"/>
      <c r="C102" s="119"/>
      <c r="D102" s="120"/>
      <c r="E102" s="120"/>
      <c r="F102" s="120"/>
      <c r="G102" s="120"/>
      <c r="H102" s="120"/>
      <c r="I102" s="121"/>
      <c r="J102" s="119"/>
      <c r="K102" s="120"/>
      <c r="L102" s="120"/>
      <c r="M102" s="121"/>
      <c r="N102" s="119"/>
      <c r="O102" s="120"/>
      <c r="P102" s="120"/>
      <c r="Q102" s="120"/>
      <c r="R102" s="120"/>
      <c r="S102" s="120"/>
      <c r="T102" s="120"/>
      <c r="U102" s="121"/>
      <c r="V102" s="119"/>
      <c r="W102" s="121"/>
      <c r="X102" s="119"/>
      <c r="Y102" s="120"/>
      <c r="Z102" s="120"/>
      <c r="AA102" s="121"/>
      <c r="AB102" s="135"/>
      <c r="AC102" s="136"/>
      <c r="AD102" s="136"/>
      <c r="AE102" s="136"/>
      <c r="AF102" s="137"/>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row>
    <row r="103" spans="1:168" ht="41.25" customHeight="1">
      <c r="B103" s="50"/>
      <c r="C103" s="116"/>
      <c r="D103" s="117"/>
      <c r="E103" s="117"/>
      <c r="F103" s="117"/>
      <c r="G103" s="117"/>
      <c r="H103" s="117"/>
      <c r="I103" s="118"/>
      <c r="J103" s="116"/>
      <c r="K103" s="117"/>
      <c r="L103" s="117"/>
      <c r="M103" s="118"/>
      <c r="N103" s="116"/>
      <c r="O103" s="117"/>
      <c r="P103" s="117"/>
      <c r="Q103" s="117"/>
      <c r="R103" s="117"/>
      <c r="S103" s="117"/>
      <c r="T103" s="117"/>
      <c r="U103" s="118"/>
      <c r="V103" s="116"/>
      <c r="W103" s="118"/>
      <c r="X103" s="116"/>
      <c r="Y103" s="117"/>
      <c r="Z103" s="117"/>
      <c r="AA103" s="118"/>
      <c r="AB103" s="116"/>
      <c r="AC103" s="117"/>
      <c r="AD103" s="117"/>
      <c r="AE103" s="117"/>
      <c r="AF103" s="118"/>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row>
    <row r="104" spans="1:168" ht="41.25" customHeight="1">
      <c r="B104" s="50"/>
      <c r="C104" s="119"/>
      <c r="D104" s="120"/>
      <c r="E104" s="120"/>
      <c r="F104" s="120"/>
      <c r="G104" s="120"/>
      <c r="H104" s="120"/>
      <c r="I104" s="121"/>
      <c r="J104" s="119"/>
      <c r="K104" s="120"/>
      <c r="L104" s="120"/>
      <c r="M104" s="121"/>
      <c r="N104" s="119"/>
      <c r="O104" s="120"/>
      <c r="P104" s="120"/>
      <c r="Q104" s="120"/>
      <c r="R104" s="120"/>
      <c r="S104" s="120"/>
      <c r="T104" s="120"/>
      <c r="U104" s="121"/>
      <c r="V104" s="119"/>
      <c r="W104" s="121"/>
      <c r="X104" s="119"/>
      <c r="Y104" s="120"/>
      <c r="Z104" s="120"/>
      <c r="AA104" s="121"/>
      <c r="AB104" s="135"/>
      <c r="AC104" s="136"/>
      <c r="AD104" s="136"/>
      <c r="AE104" s="136"/>
      <c r="AF104" s="137"/>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row>
    <row r="105" spans="1:168" ht="41.25" customHeight="1">
      <c r="B105" s="6"/>
      <c r="C105" s="116"/>
      <c r="D105" s="117"/>
      <c r="E105" s="117"/>
      <c r="F105" s="117"/>
      <c r="G105" s="117"/>
      <c r="H105" s="117"/>
      <c r="I105" s="118"/>
      <c r="J105" s="116"/>
      <c r="K105" s="117"/>
      <c r="L105" s="117"/>
      <c r="M105" s="118"/>
      <c r="N105" s="116"/>
      <c r="O105" s="117"/>
      <c r="P105" s="117"/>
      <c r="Q105" s="117"/>
      <c r="R105" s="117"/>
      <c r="S105" s="117"/>
      <c r="T105" s="117"/>
      <c r="U105" s="118"/>
      <c r="V105" s="116"/>
      <c r="W105" s="118"/>
      <c r="X105" s="116"/>
      <c r="Y105" s="117"/>
      <c r="Z105" s="117"/>
      <c r="AA105" s="118"/>
      <c r="AB105" s="116"/>
      <c r="AC105" s="117"/>
      <c r="AD105" s="117"/>
      <c r="AE105" s="117"/>
      <c r="AF105" s="118"/>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row>
    <row r="106" spans="1:168" ht="41.25" customHeight="1">
      <c r="B106" s="6"/>
      <c r="C106" s="119"/>
      <c r="D106" s="120"/>
      <c r="E106" s="120"/>
      <c r="F106" s="120"/>
      <c r="G106" s="120"/>
      <c r="H106" s="120"/>
      <c r="I106" s="121"/>
      <c r="J106" s="119"/>
      <c r="K106" s="120"/>
      <c r="L106" s="120"/>
      <c r="M106" s="121"/>
      <c r="N106" s="119"/>
      <c r="O106" s="120"/>
      <c r="P106" s="120"/>
      <c r="Q106" s="120"/>
      <c r="R106" s="120"/>
      <c r="S106" s="120"/>
      <c r="T106" s="120"/>
      <c r="U106" s="121"/>
      <c r="V106" s="119"/>
      <c r="W106" s="121"/>
      <c r="X106" s="119"/>
      <c r="Y106" s="120"/>
      <c r="Z106" s="120"/>
      <c r="AA106" s="121"/>
      <c r="AB106" s="135"/>
      <c r="AC106" s="136"/>
      <c r="AD106" s="136"/>
      <c r="AE106" s="136"/>
      <c r="AF106" s="137"/>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row>
    <row r="107" spans="1:168" ht="41.25" customHeight="1">
      <c r="B107" s="6"/>
      <c r="C107" s="116"/>
      <c r="D107" s="117"/>
      <c r="E107" s="117"/>
      <c r="F107" s="117"/>
      <c r="G107" s="117"/>
      <c r="H107" s="117"/>
      <c r="I107" s="118"/>
      <c r="J107" s="116"/>
      <c r="K107" s="117"/>
      <c r="L107" s="117"/>
      <c r="M107" s="118"/>
      <c r="N107" s="116"/>
      <c r="O107" s="117"/>
      <c r="P107" s="117"/>
      <c r="Q107" s="117"/>
      <c r="R107" s="117"/>
      <c r="S107" s="117"/>
      <c r="T107" s="117"/>
      <c r="U107" s="118"/>
      <c r="V107" s="116"/>
      <c r="W107" s="118"/>
      <c r="X107" s="116"/>
      <c r="Y107" s="117"/>
      <c r="Z107" s="117"/>
      <c r="AA107" s="118"/>
      <c r="AB107" s="116"/>
      <c r="AC107" s="117"/>
      <c r="AD107" s="117"/>
      <c r="AE107" s="117"/>
      <c r="AF107" s="118"/>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row>
    <row r="108" spans="1:168" ht="41.25" customHeight="1">
      <c r="B108" s="93"/>
      <c r="C108" s="135"/>
      <c r="D108" s="136"/>
      <c r="E108" s="136"/>
      <c r="F108" s="136"/>
      <c r="G108" s="136"/>
      <c r="H108" s="136"/>
      <c r="I108" s="137"/>
      <c r="J108" s="135"/>
      <c r="K108" s="136"/>
      <c r="L108" s="136"/>
      <c r="M108" s="137"/>
      <c r="N108" s="135"/>
      <c r="O108" s="136"/>
      <c r="P108" s="136"/>
      <c r="Q108" s="136"/>
      <c r="R108" s="136"/>
      <c r="S108" s="136"/>
      <c r="T108" s="136"/>
      <c r="U108" s="137"/>
      <c r="V108" s="135"/>
      <c r="W108" s="137"/>
      <c r="X108" s="135"/>
      <c r="Y108" s="136"/>
      <c r="Z108" s="136"/>
      <c r="AA108" s="137"/>
      <c r="AB108" s="135"/>
      <c r="AC108" s="136"/>
      <c r="AD108" s="136"/>
      <c r="AE108" s="136"/>
      <c r="AF108" s="137"/>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row>
    <row r="109" spans="1:168" ht="24" customHeight="1" thickBot="1">
      <c r="B109" s="6"/>
      <c r="C109" s="96"/>
      <c r="D109" s="96"/>
      <c r="E109" s="96"/>
      <c r="F109" s="96"/>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row>
    <row r="110" spans="1:168" ht="24" customHeight="1" thickBo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AA110" s="157" t="s">
        <v>11</v>
      </c>
      <c r="AB110" s="158"/>
      <c r="AC110" s="158"/>
      <c r="AD110" s="158"/>
      <c r="AE110" s="159"/>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row>
    <row r="111" spans="1:168" ht="21.95" customHeight="1">
      <c r="A111" s="156" t="s">
        <v>243</v>
      </c>
      <c r="B111" s="156"/>
      <c r="C111" s="156"/>
      <c r="D111" s="156"/>
      <c r="E111" s="156"/>
      <c r="F111" s="156"/>
      <c r="G111" s="156"/>
      <c r="H111" s="156"/>
      <c r="I111" s="6"/>
      <c r="J111" s="6"/>
      <c r="K111" s="6"/>
      <c r="L111" s="6"/>
      <c r="M111" s="6"/>
      <c r="N111" s="6"/>
      <c r="O111" s="6"/>
      <c r="P111" s="6"/>
      <c r="Q111" s="6"/>
      <c r="R111" s="6"/>
      <c r="S111" s="6"/>
      <c r="T111" s="6"/>
      <c r="U111" s="6"/>
      <c r="V111" s="6"/>
      <c r="W111" s="6"/>
      <c r="X111" s="6"/>
      <c r="Y111" s="6"/>
      <c r="Z111" s="6"/>
      <c r="AA111" s="6"/>
      <c r="AB111" s="6"/>
      <c r="AC111" s="6"/>
      <c r="AD111" s="6"/>
      <c r="AE111" s="6"/>
      <c r="AF111" s="6"/>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row>
    <row r="112" spans="1:168" s="2" customFormat="1" ht="12"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row>
    <row r="113" spans="2:168" ht="24">
      <c r="B113" s="15">
        <v>6</v>
      </c>
      <c r="C113" s="15" t="s">
        <v>84</v>
      </c>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row>
    <row r="114" spans="2:168" ht="19.5" customHeight="1">
      <c r="C114" s="107" t="s">
        <v>85</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73"/>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row>
    <row r="115" spans="2:168">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row>
    <row r="116" spans="2:168" ht="20.25" thickBot="1">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row>
    <row r="117" spans="2:168" ht="24.75" customHeight="1">
      <c r="C117" s="122"/>
      <c r="D117" s="123"/>
      <c r="E117" s="123"/>
      <c r="F117" s="124"/>
      <c r="G117" s="125" t="s">
        <v>88</v>
      </c>
      <c r="H117" s="126"/>
      <c r="I117" s="126"/>
      <c r="J117" s="126"/>
      <c r="K117" s="126"/>
      <c r="L117" s="126"/>
      <c r="M117" s="126" t="s">
        <v>89</v>
      </c>
      <c r="N117" s="126"/>
      <c r="O117" s="126"/>
      <c r="P117" s="126"/>
      <c r="Q117" s="126"/>
      <c r="R117" s="126"/>
      <c r="S117" s="127" t="s">
        <v>90</v>
      </c>
      <c r="T117" s="127"/>
      <c r="U117" s="127"/>
      <c r="V117" s="127"/>
      <c r="W117" s="127"/>
      <c r="X117" s="128"/>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row>
    <row r="118" spans="2:168" ht="24.75" customHeight="1" thickBot="1">
      <c r="C118" s="129" t="s">
        <v>91</v>
      </c>
      <c r="D118" s="130"/>
      <c r="E118" s="130"/>
      <c r="F118" s="131"/>
      <c r="G118" s="132"/>
      <c r="H118" s="133"/>
      <c r="I118" s="74" t="s">
        <v>118</v>
      </c>
      <c r="J118" s="133"/>
      <c r="K118" s="133"/>
      <c r="L118" s="74" t="s">
        <v>119</v>
      </c>
      <c r="M118" s="134"/>
      <c r="N118" s="133"/>
      <c r="O118" s="74" t="s">
        <v>118</v>
      </c>
      <c r="P118" s="133"/>
      <c r="Q118" s="133"/>
      <c r="R118" s="74" t="s">
        <v>119</v>
      </c>
      <c r="S118" s="134"/>
      <c r="T118" s="133"/>
      <c r="U118" s="74" t="s">
        <v>118</v>
      </c>
      <c r="V118" s="133"/>
      <c r="W118" s="133"/>
      <c r="X118" s="75" t="s">
        <v>119</v>
      </c>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row>
    <row r="119" spans="2:168" ht="24.75" customHeight="1" thickTop="1">
      <c r="C119" s="108" t="s">
        <v>92</v>
      </c>
      <c r="D119" s="109"/>
      <c r="E119" s="109"/>
      <c r="F119" s="110"/>
      <c r="G119" s="111" t="s">
        <v>210</v>
      </c>
      <c r="H119" s="112"/>
      <c r="I119" s="112"/>
      <c r="J119" s="112"/>
      <c r="K119" s="112"/>
      <c r="L119" s="112"/>
      <c r="M119" s="112" t="s">
        <v>210</v>
      </c>
      <c r="N119" s="112"/>
      <c r="O119" s="112"/>
      <c r="P119" s="112"/>
      <c r="Q119" s="112"/>
      <c r="R119" s="112"/>
      <c r="S119" s="113" t="s">
        <v>210</v>
      </c>
      <c r="T119" s="112"/>
      <c r="U119" s="112"/>
      <c r="V119" s="112"/>
      <c r="W119" s="112"/>
      <c r="X119" s="114"/>
      <c r="Y119" s="59"/>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row>
    <row r="120" spans="2:168" ht="24.75" customHeight="1">
      <c r="C120" s="97" t="s">
        <v>93</v>
      </c>
      <c r="D120" s="98"/>
      <c r="E120" s="98"/>
      <c r="F120" s="99"/>
      <c r="G120" s="100"/>
      <c r="H120" s="101"/>
      <c r="I120" s="101"/>
      <c r="J120" s="101"/>
      <c r="K120" s="101"/>
      <c r="L120" s="101"/>
      <c r="M120" s="100"/>
      <c r="N120" s="101"/>
      <c r="O120" s="101"/>
      <c r="P120" s="101"/>
      <c r="Q120" s="101"/>
      <c r="R120" s="101"/>
      <c r="S120" s="100"/>
      <c r="T120" s="101"/>
      <c r="U120" s="101"/>
      <c r="V120" s="101"/>
      <c r="W120" s="101"/>
      <c r="X120" s="101"/>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row>
    <row r="121" spans="2:168" ht="24.75" customHeight="1">
      <c r="C121" s="97" t="s">
        <v>94</v>
      </c>
      <c r="D121" s="98"/>
      <c r="E121" s="98"/>
      <c r="F121" s="99"/>
      <c r="G121" s="100"/>
      <c r="H121" s="101"/>
      <c r="I121" s="101"/>
      <c r="J121" s="101"/>
      <c r="K121" s="101"/>
      <c r="L121" s="101"/>
      <c r="M121" s="100"/>
      <c r="N121" s="101"/>
      <c r="O121" s="101"/>
      <c r="P121" s="101"/>
      <c r="Q121" s="101"/>
      <c r="R121" s="101"/>
      <c r="S121" s="100"/>
      <c r="T121" s="101"/>
      <c r="U121" s="101"/>
      <c r="V121" s="101"/>
      <c r="W121" s="101"/>
      <c r="X121" s="101"/>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row>
    <row r="122" spans="2:168" ht="24.75" customHeight="1">
      <c r="C122" s="97" t="s">
        <v>95</v>
      </c>
      <c r="D122" s="98"/>
      <c r="E122" s="98"/>
      <c r="F122" s="99"/>
      <c r="G122" s="100"/>
      <c r="H122" s="101"/>
      <c r="I122" s="101"/>
      <c r="J122" s="101"/>
      <c r="K122" s="101"/>
      <c r="L122" s="101"/>
      <c r="M122" s="100"/>
      <c r="N122" s="101"/>
      <c r="O122" s="101"/>
      <c r="P122" s="101"/>
      <c r="Q122" s="101"/>
      <c r="R122" s="101"/>
      <c r="S122" s="100"/>
      <c r="T122" s="101"/>
      <c r="U122" s="101"/>
      <c r="V122" s="101"/>
      <c r="W122" s="101"/>
      <c r="X122" s="101"/>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row>
    <row r="123" spans="2:168" ht="24.75" customHeight="1">
      <c r="C123" s="97" t="s">
        <v>96</v>
      </c>
      <c r="D123" s="98"/>
      <c r="E123" s="98"/>
      <c r="F123" s="99"/>
      <c r="G123" s="100"/>
      <c r="H123" s="101"/>
      <c r="I123" s="101"/>
      <c r="J123" s="101"/>
      <c r="K123" s="101"/>
      <c r="L123" s="101"/>
      <c r="M123" s="100"/>
      <c r="N123" s="101"/>
      <c r="O123" s="101"/>
      <c r="P123" s="101"/>
      <c r="Q123" s="101"/>
      <c r="R123" s="101"/>
      <c r="S123" s="100"/>
      <c r="T123" s="101"/>
      <c r="U123" s="101"/>
      <c r="V123" s="101"/>
      <c r="W123" s="101"/>
      <c r="X123" s="101"/>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row>
    <row r="124" spans="2:168" ht="24.75" customHeight="1">
      <c r="C124" s="97" t="s">
        <v>97</v>
      </c>
      <c r="D124" s="98"/>
      <c r="E124" s="98"/>
      <c r="F124" s="99"/>
      <c r="G124" s="100"/>
      <c r="H124" s="101"/>
      <c r="I124" s="101"/>
      <c r="J124" s="101"/>
      <c r="K124" s="101"/>
      <c r="L124" s="101"/>
      <c r="M124" s="100"/>
      <c r="N124" s="101"/>
      <c r="O124" s="101"/>
      <c r="P124" s="101"/>
      <c r="Q124" s="101"/>
      <c r="R124" s="101"/>
      <c r="S124" s="100"/>
      <c r="T124" s="101"/>
      <c r="U124" s="101"/>
      <c r="V124" s="101"/>
      <c r="W124" s="101"/>
      <c r="X124" s="101"/>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row>
    <row r="125" spans="2:168" ht="24.75" customHeight="1">
      <c r="C125" s="97" t="s">
        <v>98</v>
      </c>
      <c r="D125" s="98"/>
      <c r="E125" s="98"/>
      <c r="F125" s="99"/>
      <c r="G125" s="100"/>
      <c r="H125" s="101"/>
      <c r="I125" s="101"/>
      <c r="J125" s="101"/>
      <c r="K125" s="101"/>
      <c r="L125" s="101"/>
      <c r="M125" s="100"/>
      <c r="N125" s="101"/>
      <c r="O125" s="101"/>
      <c r="P125" s="101"/>
      <c r="Q125" s="101"/>
      <c r="R125" s="101"/>
      <c r="S125" s="100"/>
      <c r="T125" s="101"/>
      <c r="U125" s="101"/>
      <c r="V125" s="101"/>
      <c r="W125" s="101"/>
      <c r="X125" s="101"/>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row>
    <row r="126" spans="2:168" ht="24.75" customHeight="1">
      <c r="C126" s="97" t="s">
        <v>99</v>
      </c>
      <c r="D126" s="98"/>
      <c r="E126" s="98"/>
      <c r="F126" s="99"/>
      <c r="G126" s="100"/>
      <c r="H126" s="101"/>
      <c r="I126" s="101"/>
      <c r="J126" s="101"/>
      <c r="K126" s="101"/>
      <c r="L126" s="101"/>
      <c r="M126" s="100"/>
      <c r="N126" s="101"/>
      <c r="O126" s="101"/>
      <c r="P126" s="101"/>
      <c r="Q126" s="101"/>
      <c r="R126" s="101"/>
      <c r="S126" s="100"/>
      <c r="T126" s="101"/>
      <c r="U126" s="101"/>
      <c r="V126" s="101"/>
      <c r="W126" s="101"/>
      <c r="X126" s="101"/>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row>
    <row r="127" spans="2:168" ht="24.75" customHeight="1">
      <c r="C127" s="97" t="s">
        <v>100</v>
      </c>
      <c r="D127" s="98"/>
      <c r="E127" s="98"/>
      <c r="F127" s="99"/>
      <c r="G127" s="100"/>
      <c r="H127" s="101"/>
      <c r="I127" s="101"/>
      <c r="J127" s="101"/>
      <c r="K127" s="101"/>
      <c r="L127" s="101"/>
      <c r="M127" s="100"/>
      <c r="N127" s="101"/>
      <c r="O127" s="101"/>
      <c r="P127" s="101"/>
      <c r="Q127" s="101"/>
      <c r="R127" s="101"/>
      <c r="S127" s="100"/>
      <c r="T127" s="101"/>
      <c r="U127" s="101"/>
      <c r="V127" s="101"/>
      <c r="W127" s="101"/>
      <c r="X127" s="101"/>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row>
    <row r="128" spans="2:168" ht="24.75" customHeight="1">
      <c r="C128" s="97" t="s">
        <v>101</v>
      </c>
      <c r="D128" s="98"/>
      <c r="E128" s="98"/>
      <c r="F128" s="99"/>
      <c r="G128" s="100"/>
      <c r="H128" s="101"/>
      <c r="I128" s="101"/>
      <c r="J128" s="101"/>
      <c r="K128" s="101"/>
      <c r="L128" s="101"/>
      <c r="M128" s="100"/>
      <c r="N128" s="101"/>
      <c r="O128" s="101"/>
      <c r="P128" s="101"/>
      <c r="Q128" s="101"/>
      <c r="R128" s="101"/>
      <c r="S128" s="100"/>
      <c r="T128" s="101"/>
      <c r="U128" s="101"/>
      <c r="V128" s="101"/>
      <c r="W128" s="101"/>
      <c r="X128" s="101"/>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row>
    <row r="129" spans="3:168" ht="24.75" customHeight="1">
      <c r="C129" s="97" t="s">
        <v>102</v>
      </c>
      <c r="D129" s="98"/>
      <c r="E129" s="98"/>
      <c r="F129" s="99"/>
      <c r="G129" s="100"/>
      <c r="H129" s="101"/>
      <c r="I129" s="101"/>
      <c r="J129" s="101"/>
      <c r="K129" s="101"/>
      <c r="L129" s="101"/>
      <c r="M129" s="100"/>
      <c r="N129" s="101"/>
      <c r="O129" s="101"/>
      <c r="P129" s="101"/>
      <c r="Q129" s="101"/>
      <c r="R129" s="101"/>
      <c r="S129" s="100"/>
      <c r="T129" s="101"/>
      <c r="U129" s="101"/>
      <c r="V129" s="101"/>
      <c r="W129" s="101"/>
      <c r="X129" s="101"/>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row>
    <row r="130" spans="3:168" ht="24.75" customHeight="1">
      <c r="C130" s="97" t="s">
        <v>103</v>
      </c>
      <c r="D130" s="98"/>
      <c r="E130" s="98"/>
      <c r="F130" s="99"/>
      <c r="G130" s="100"/>
      <c r="H130" s="101"/>
      <c r="I130" s="101"/>
      <c r="J130" s="101"/>
      <c r="K130" s="101"/>
      <c r="L130" s="101"/>
      <c r="M130" s="100"/>
      <c r="N130" s="101"/>
      <c r="O130" s="101"/>
      <c r="P130" s="101"/>
      <c r="Q130" s="101"/>
      <c r="R130" s="101"/>
      <c r="S130" s="100"/>
      <c r="T130" s="101"/>
      <c r="U130" s="101"/>
      <c r="V130" s="101"/>
      <c r="W130" s="101"/>
      <c r="X130" s="101"/>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row>
    <row r="131" spans="3:168" ht="24.75" customHeight="1">
      <c r="C131" s="97" t="s">
        <v>104</v>
      </c>
      <c r="D131" s="98"/>
      <c r="E131" s="98"/>
      <c r="F131" s="99"/>
      <c r="G131" s="100"/>
      <c r="H131" s="101"/>
      <c r="I131" s="101"/>
      <c r="J131" s="101"/>
      <c r="K131" s="101"/>
      <c r="L131" s="101"/>
      <c r="M131" s="100"/>
      <c r="N131" s="101"/>
      <c r="O131" s="101"/>
      <c r="P131" s="101"/>
      <c r="Q131" s="101"/>
      <c r="R131" s="101"/>
      <c r="S131" s="100"/>
      <c r="T131" s="101"/>
      <c r="U131" s="101"/>
      <c r="V131" s="101"/>
      <c r="W131" s="101"/>
      <c r="X131" s="101"/>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row>
    <row r="132" spans="3:168" ht="24.75" customHeight="1">
      <c r="C132" s="97" t="s">
        <v>105</v>
      </c>
      <c r="D132" s="98"/>
      <c r="E132" s="98"/>
      <c r="F132" s="99"/>
      <c r="G132" s="100"/>
      <c r="H132" s="101"/>
      <c r="I132" s="101"/>
      <c r="J132" s="101"/>
      <c r="K132" s="101"/>
      <c r="L132" s="101"/>
      <c r="M132" s="100"/>
      <c r="N132" s="101"/>
      <c r="O132" s="101"/>
      <c r="P132" s="101"/>
      <c r="Q132" s="101"/>
      <c r="R132" s="101"/>
      <c r="S132" s="100"/>
      <c r="T132" s="101"/>
      <c r="U132" s="101"/>
      <c r="V132" s="101"/>
      <c r="W132" s="101"/>
      <c r="X132" s="101"/>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row>
    <row r="133" spans="3:168" ht="24.75" customHeight="1">
      <c r="C133" s="97" t="s">
        <v>106</v>
      </c>
      <c r="D133" s="98"/>
      <c r="E133" s="98"/>
      <c r="F133" s="99"/>
      <c r="G133" s="100"/>
      <c r="H133" s="101"/>
      <c r="I133" s="101"/>
      <c r="J133" s="101"/>
      <c r="K133" s="101"/>
      <c r="L133" s="101"/>
      <c r="M133" s="100"/>
      <c r="N133" s="101"/>
      <c r="O133" s="101"/>
      <c r="P133" s="101"/>
      <c r="Q133" s="101"/>
      <c r="R133" s="101"/>
      <c r="S133" s="100"/>
      <c r="T133" s="101"/>
      <c r="U133" s="101"/>
      <c r="V133" s="101"/>
      <c r="W133" s="101"/>
      <c r="X133" s="101"/>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row>
    <row r="134" spans="3:168" ht="24.75" customHeight="1">
      <c r="C134" s="97" t="s">
        <v>107</v>
      </c>
      <c r="D134" s="98"/>
      <c r="E134" s="98"/>
      <c r="F134" s="99"/>
      <c r="G134" s="100"/>
      <c r="H134" s="101"/>
      <c r="I134" s="101"/>
      <c r="J134" s="101"/>
      <c r="K134" s="101"/>
      <c r="L134" s="101"/>
      <c r="M134" s="100"/>
      <c r="N134" s="101"/>
      <c r="O134" s="101"/>
      <c r="P134" s="101"/>
      <c r="Q134" s="101"/>
      <c r="R134" s="101"/>
      <c r="S134" s="100"/>
      <c r="T134" s="101"/>
      <c r="U134" s="101"/>
      <c r="V134" s="101"/>
      <c r="W134" s="101"/>
      <c r="X134" s="101"/>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row>
    <row r="135" spans="3:168" ht="24.75" customHeight="1">
      <c r="C135" s="97" t="s">
        <v>108</v>
      </c>
      <c r="D135" s="98"/>
      <c r="E135" s="98"/>
      <c r="F135" s="99"/>
      <c r="G135" s="100"/>
      <c r="H135" s="101"/>
      <c r="I135" s="101"/>
      <c r="J135" s="101"/>
      <c r="K135" s="101"/>
      <c r="L135" s="101"/>
      <c r="M135" s="100"/>
      <c r="N135" s="101"/>
      <c r="O135" s="101"/>
      <c r="P135" s="101"/>
      <c r="Q135" s="101"/>
      <c r="R135" s="101"/>
      <c r="S135" s="100"/>
      <c r="T135" s="101"/>
      <c r="U135" s="101"/>
      <c r="V135" s="101"/>
      <c r="W135" s="101"/>
      <c r="X135" s="101"/>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row>
    <row r="136" spans="3:168" ht="24.75" customHeight="1">
      <c r="C136" s="97" t="s">
        <v>109</v>
      </c>
      <c r="D136" s="98"/>
      <c r="E136" s="98"/>
      <c r="F136" s="99"/>
      <c r="G136" s="100"/>
      <c r="H136" s="101"/>
      <c r="I136" s="101"/>
      <c r="J136" s="101"/>
      <c r="K136" s="101"/>
      <c r="L136" s="101"/>
      <c r="M136" s="100"/>
      <c r="N136" s="101"/>
      <c r="O136" s="101"/>
      <c r="P136" s="101"/>
      <c r="Q136" s="101"/>
      <c r="R136" s="101"/>
      <c r="S136" s="100"/>
      <c r="T136" s="101"/>
      <c r="U136" s="101"/>
      <c r="V136" s="101"/>
      <c r="W136" s="101"/>
      <c r="X136" s="101"/>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row>
    <row r="137" spans="3:168" ht="24.75" customHeight="1">
      <c r="C137" s="97" t="s">
        <v>110</v>
      </c>
      <c r="D137" s="98"/>
      <c r="E137" s="98"/>
      <c r="F137" s="99"/>
      <c r="G137" s="100"/>
      <c r="H137" s="101"/>
      <c r="I137" s="101"/>
      <c r="J137" s="101"/>
      <c r="K137" s="101"/>
      <c r="L137" s="101"/>
      <c r="M137" s="100"/>
      <c r="N137" s="101"/>
      <c r="O137" s="101"/>
      <c r="P137" s="101"/>
      <c r="Q137" s="101"/>
      <c r="R137" s="101"/>
      <c r="S137" s="100"/>
      <c r="T137" s="101"/>
      <c r="U137" s="101"/>
      <c r="V137" s="101"/>
      <c r="W137" s="101"/>
      <c r="X137" s="101"/>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row>
    <row r="138" spans="3:168" ht="24.75" customHeight="1">
      <c r="C138" s="97" t="s">
        <v>111</v>
      </c>
      <c r="D138" s="98"/>
      <c r="E138" s="98"/>
      <c r="F138" s="99"/>
      <c r="G138" s="100"/>
      <c r="H138" s="101"/>
      <c r="I138" s="101"/>
      <c r="J138" s="101"/>
      <c r="K138" s="101"/>
      <c r="L138" s="101"/>
      <c r="M138" s="100"/>
      <c r="N138" s="101"/>
      <c r="O138" s="101"/>
      <c r="P138" s="101"/>
      <c r="Q138" s="101"/>
      <c r="R138" s="101"/>
      <c r="S138" s="100"/>
      <c r="T138" s="101"/>
      <c r="U138" s="101"/>
      <c r="V138" s="101"/>
      <c r="W138" s="101"/>
      <c r="X138" s="101"/>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row>
    <row r="139" spans="3:168" ht="24.75" customHeight="1">
      <c r="C139" s="97" t="s">
        <v>112</v>
      </c>
      <c r="D139" s="98"/>
      <c r="E139" s="98"/>
      <c r="F139" s="99"/>
      <c r="G139" s="100"/>
      <c r="H139" s="101"/>
      <c r="I139" s="101"/>
      <c r="J139" s="101"/>
      <c r="K139" s="101"/>
      <c r="L139" s="101"/>
      <c r="M139" s="100"/>
      <c r="N139" s="101"/>
      <c r="O139" s="101"/>
      <c r="P139" s="101"/>
      <c r="Q139" s="101"/>
      <c r="R139" s="101"/>
      <c r="S139" s="100"/>
      <c r="T139" s="101"/>
      <c r="U139" s="101"/>
      <c r="V139" s="101"/>
      <c r="W139" s="101"/>
      <c r="X139" s="101"/>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row>
    <row r="140" spans="3:168" ht="24.75" customHeight="1">
      <c r="C140" s="97" t="s">
        <v>113</v>
      </c>
      <c r="D140" s="98"/>
      <c r="E140" s="98"/>
      <c r="F140" s="99"/>
      <c r="G140" s="100"/>
      <c r="H140" s="101"/>
      <c r="I140" s="101"/>
      <c r="J140" s="101"/>
      <c r="K140" s="101"/>
      <c r="L140" s="101"/>
      <c r="M140" s="100"/>
      <c r="N140" s="101"/>
      <c r="O140" s="101"/>
      <c r="P140" s="101"/>
      <c r="Q140" s="101"/>
      <c r="R140" s="101"/>
      <c r="S140" s="100"/>
      <c r="T140" s="101"/>
      <c r="U140" s="101"/>
      <c r="V140" s="101"/>
      <c r="W140" s="101"/>
      <c r="X140" s="101"/>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row>
    <row r="141" spans="3:168" ht="24.75" customHeight="1">
      <c r="C141" s="97" t="s">
        <v>114</v>
      </c>
      <c r="D141" s="98"/>
      <c r="E141" s="98"/>
      <c r="F141" s="99"/>
      <c r="G141" s="100"/>
      <c r="H141" s="101"/>
      <c r="I141" s="101"/>
      <c r="J141" s="101"/>
      <c r="K141" s="101"/>
      <c r="L141" s="101"/>
      <c r="M141" s="100"/>
      <c r="N141" s="101"/>
      <c r="O141" s="101"/>
      <c r="P141" s="101"/>
      <c r="Q141" s="101"/>
      <c r="R141" s="101"/>
      <c r="S141" s="100"/>
      <c r="T141" s="101"/>
      <c r="U141" s="101"/>
      <c r="V141" s="101"/>
      <c r="W141" s="101"/>
      <c r="X141" s="101"/>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row>
    <row r="142" spans="3:168" ht="24.75" customHeight="1">
      <c r="C142" s="97" t="s">
        <v>115</v>
      </c>
      <c r="D142" s="98"/>
      <c r="E142" s="98"/>
      <c r="F142" s="99"/>
      <c r="G142" s="100"/>
      <c r="H142" s="101"/>
      <c r="I142" s="101"/>
      <c r="J142" s="101"/>
      <c r="K142" s="101"/>
      <c r="L142" s="101"/>
      <c r="M142" s="100"/>
      <c r="N142" s="101"/>
      <c r="O142" s="101"/>
      <c r="P142" s="101"/>
      <c r="Q142" s="101"/>
      <c r="R142" s="101"/>
      <c r="S142" s="100"/>
      <c r="T142" s="101"/>
      <c r="U142" s="101"/>
      <c r="V142" s="101"/>
      <c r="W142" s="101"/>
      <c r="X142" s="101"/>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row>
    <row r="143" spans="3:168" ht="24.75" customHeight="1" thickBot="1">
      <c r="C143" s="102" t="s">
        <v>116</v>
      </c>
      <c r="D143" s="103"/>
      <c r="E143" s="103"/>
      <c r="F143" s="104"/>
      <c r="G143" s="105"/>
      <c r="H143" s="106"/>
      <c r="I143" s="106"/>
      <c r="J143" s="106"/>
      <c r="K143" s="106"/>
      <c r="L143" s="106"/>
      <c r="M143" s="105"/>
      <c r="N143" s="106"/>
      <c r="O143" s="106"/>
      <c r="P143" s="106"/>
      <c r="Q143" s="106"/>
      <c r="R143" s="106"/>
      <c r="S143" s="105"/>
      <c r="T143" s="106"/>
      <c r="U143" s="106"/>
      <c r="V143" s="106"/>
      <c r="W143" s="106"/>
      <c r="X143" s="106"/>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row>
    <row r="144" spans="3:168">
      <c r="C144" s="62" t="s">
        <v>86</v>
      </c>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row>
    <row r="145" spans="3:168">
      <c r="C145" s="76" t="s">
        <v>87</v>
      </c>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row>
    <row r="147" spans="3:168" hidden="1">
      <c r="M147" s="6"/>
      <c r="AA147" s="45"/>
      <c r="AB147" s="45"/>
      <c r="AC147" s="45"/>
      <c r="AD147" s="45"/>
      <c r="AE147" s="45"/>
    </row>
    <row r="148" spans="3:168" s="45" customFormat="1"/>
    <row r="149" spans="3:168" s="45" customFormat="1"/>
    <row r="150" spans="3:168" s="45" customFormat="1"/>
    <row r="151" spans="3:168" s="45" customFormat="1"/>
    <row r="152" spans="3:168" s="45" customFormat="1"/>
    <row r="153" spans="3:168" s="45" customFormat="1"/>
    <row r="154" spans="3:168" s="45" customFormat="1"/>
    <row r="155" spans="3:168" s="45" customFormat="1"/>
    <row r="156" spans="3:168" s="45" customFormat="1"/>
    <row r="157" spans="3:168" s="45" customFormat="1"/>
    <row r="158" spans="3:168" s="45" customFormat="1"/>
    <row r="159" spans="3:168" s="45" customFormat="1"/>
    <row r="160" spans="3:168" s="45" customFormat="1"/>
    <row r="161" s="45" customFormat="1"/>
    <row r="162" s="45" customFormat="1"/>
    <row r="163" s="45" customFormat="1"/>
    <row r="164" s="45" customFormat="1"/>
    <row r="165" s="45" customFormat="1"/>
    <row r="166" s="45" customFormat="1"/>
    <row r="167" s="45" customFormat="1"/>
    <row r="168" s="45" customFormat="1"/>
    <row r="169" s="45" customFormat="1"/>
    <row r="170" s="45" customFormat="1"/>
    <row r="171" s="45" customFormat="1"/>
    <row r="172" s="45" customFormat="1"/>
    <row r="173" s="45" customFormat="1"/>
    <row r="174" s="45" customFormat="1"/>
    <row r="175" s="45" customFormat="1"/>
    <row r="176" s="45" customFormat="1"/>
    <row r="177" s="45" customFormat="1"/>
    <row r="178" s="45" customFormat="1"/>
    <row r="179" s="45" customFormat="1"/>
    <row r="180" s="45" customFormat="1"/>
    <row r="181" s="45" customFormat="1"/>
    <row r="182" s="45" customFormat="1"/>
    <row r="183" s="45" customFormat="1"/>
    <row r="184" s="45" customFormat="1"/>
    <row r="185" s="45" customFormat="1"/>
    <row r="186" s="45" customFormat="1"/>
    <row r="187" s="45" customFormat="1"/>
    <row r="188" s="45" customFormat="1"/>
    <row r="189" s="45" customFormat="1"/>
    <row r="190" s="45" customFormat="1"/>
    <row r="191" s="45" customFormat="1"/>
    <row r="192" s="45" customFormat="1"/>
    <row r="193" s="45" customFormat="1"/>
    <row r="194" s="45" customFormat="1"/>
    <row r="195" s="45" customFormat="1"/>
    <row r="196" s="45" customFormat="1"/>
    <row r="197" s="45" customFormat="1"/>
    <row r="198" s="45" customFormat="1"/>
    <row r="199" s="45" customFormat="1"/>
    <row r="200" s="45" customFormat="1"/>
    <row r="201" s="45" customFormat="1"/>
    <row r="202" s="45" customFormat="1"/>
    <row r="203" s="45" customFormat="1"/>
    <row r="204" s="45" customFormat="1"/>
    <row r="205" s="45" customFormat="1"/>
    <row r="206" s="45" customFormat="1"/>
    <row r="207" s="45" customFormat="1"/>
    <row r="208" s="45" customFormat="1"/>
    <row r="209" s="45" customFormat="1"/>
    <row r="210" s="45" customFormat="1"/>
    <row r="211" s="45" customFormat="1"/>
    <row r="212" s="45" customFormat="1"/>
    <row r="213" s="45" customFormat="1"/>
    <row r="214" s="45" customFormat="1"/>
    <row r="215" s="45" customFormat="1"/>
    <row r="216" s="45" customFormat="1"/>
    <row r="217" s="45" customFormat="1"/>
    <row r="218" s="45" customFormat="1"/>
    <row r="219" s="45" customFormat="1"/>
    <row r="220" s="45" customFormat="1"/>
    <row r="221" s="45" customFormat="1"/>
    <row r="222" s="45" customFormat="1"/>
    <row r="223" s="45" customFormat="1"/>
    <row r="224" s="45" customFormat="1"/>
    <row r="225" s="45" customFormat="1"/>
    <row r="226" s="45" customFormat="1"/>
    <row r="227" s="45" customFormat="1"/>
    <row r="228" s="45" customFormat="1"/>
    <row r="229" s="45" customFormat="1"/>
    <row r="230" s="45" customFormat="1"/>
    <row r="231" s="45" customFormat="1"/>
    <row r="232" s="45" customFormat="1"/>
    <row r="233" s="45" customFormat="1"/>
    <row r="234" s="45" customFormat="1"/>
    <row r="235" s="45" customFormat="1"/>
    <row r="236" s="45" customFormat="1"/>
    <row r="237" s="45" customFormat="1"/>
    <row r="238" s="45" customFormat="1"/>
    <row r="239" s="45" customFormat="1"/>
    <row r="240" s="45" customFormat="1"/>
    <row r="241" s="45" customFormat="1"/>
    <row r="242" s="45" customFormat="1"/>
    <row r="243" s="45" customFormat="1"/>
    <row r="244" s="45" customFormat="1"/>
    <row r="245" s="45" customFormat="1"/>
    <row r="246" s="45" customFormat="1"/>
    <row r="247" s="45" customFormat="1"/>
    <row r="248" s="45" customFormat="1"/>
    <row r="249" s="45" customFormat="1"/>
    <row r="250" s="45" customFormat="1"/>
    <row r="251" s="45" customFormat="1"/>
    <row r="252" s="45" customFormat="1"/>
    <row r="253" s="45" customFormat="1"/>
    <row r="254" s="45" customFormat="1"/>
    <row r="255" s="45" customFormat="1"/>
    <row r="256" s="45" customFormat="1"/>
    <row r="257" s="45" customFormat="1"/>
    <row r="258" s="45" customFormat="1"/>
    <row r="259" s="45" customFormat="1"/>
    <row r="260" s="45" customFormat="1"/>
    <row r="261" s="45" customFormat="1"/>
    <row r="262" s="45" customFormat="1"/>
    <row r="263" s="45" customFormat="1"/>
    <row r="264" s="45" customFormat="1"/>
    <row r="265" s="45" customFormat="1"/>
    <row r="266" s="45" customFormat="1"/>
    <row r="267" s="45" customFormat="1"/>
    <row r="268" s="45" customFormat="1"/>
    <row r="269" s="45" customFormat="1"/>
    <row r="270" s="45" customFormat="1"/>
    <row r="271" s="45" customFormat="1"/>
    <row r="272" s="45" customFormat="1"/>
    <row r="273" s="45" customFormat="1"/>
    <row r="274" s="45" customFormat="1"/>
    <row r="275" s="45" customFormat="1"/>
    <row r="276" s="45" customFormat="1"/>
    <row r="277" s="45" customFormat="1"/>
    <row r="278" s="45" customFormat="1"/>
    <row r="279" s="45" customFormat="1"/>
    <row r="280" s="45" customFormat="1"/>
    <row r="281" s="45" customFormat="1"/>
    <row r="282" s="45" customFormat="1"/>
    <row r="283" s="45" customFormat="1"/>
    <row r="284" s="45" customFormat="1"/>
    <row r="285" s="45" customFormat="1"/>
    <row r="286" s="45" customFormat="1"/>
    <row r="287" s="45" customFormat="1"/>
    <row r="288" s="45" customFormat="1"/>
    <row r="289" s="45" customFormat="1"/>
    <row r="290" s="45" customFormat="1"/>
    <row r="291" s="45" customFormat="1"/>
    <row r="292" s="45" customFormat="1"/>
    <row r="293" s="45" customFormat="1"/>
    <row r="294" s="45" customFormat="1"/>
    <row r="295" s="45" customFormat="1"/>
    <row r="296" s="45" customFormat="1"/>
    <row r="297" s="45" customFormat="1"/>
    <row r="298" s="45" customFormat="1"/>
    <row r="299" s="45" customFormat="1"/>
    <row r="300" s="45" customFormat="1"/>
    <row r="301" s="45" customFormat="1"/>
    <row r="302" s="45" customFormat="1"/>
    <row r="303" s="45" customFormat="1"/>
    <row r="304" s="45" customFormat="1"/>
    <row r="305" s="45" customFormat="1"/>
    <row r="306" s="45" customFormat="1"/>
    <row r="307" s="45" customFormat="1"/>
    <row r="308" s="45" customFormat="1"/>
    <row r="309" s="45" customFormat="1"/>
    <row r="310" s="45" customFormat="1"/>
    <row r="311" s="45" customFormat="1"/>
    <row r="312" s="45" customFormat="1"/>
    <row r="313" s="45" customFormat="1"/>
    <row r="314" s="45" customFormat="1"/>
    <row r="315" s="45" customFormat="1"/>
    <row r="316" s="45" customFormat="1"/>
    <row r="317" s="45" customFormat="1"/>
    <row r="318" s="45" customFormat="1"/>
    <row r="319" s="45" customFormat="1"/>
    <row r="320" s="45" customFormat="1"/>
    <row r="321" s="45" customFormat="1"/>
    <row r="322" s="45" customFormat="1"/>
    <row r="323" s="45" customFormat="1"/>
    <row r="324" s="45" customFormat="1"/>
    <row r="325" s="45" customFormat="1"/>
    <row r="326" s="45" customFormat="1"/>
    <row r="327" s="45" customFormat="1"/>
    <row r="328" s="45" customFormat="1"/>
    <row r="329" s="45" customFormat="1"/>
    <row r="330" s="45" customFormat="1"/>
    <row r="331" s="45" customFormat="1"/>
    <row r="332" s="45" customFormat="1"/>
    <row r="333" s="45" customFormat="1"/>
    <row r="334" s="45" customFormat="1"/>
    <row r="335" s="45" customFormat="1"/>
    <row r="336" s="45" customFormat="1"/>
    <row r="337" s="45" customFormat="1"/>
    <row r="338" s="45" customFormat="1"/>
    <row r="339" s="45" customFormat="1"/>
    <row r="340" s="45" customFormat="1"/>
    <row r="341" s="45" customFormat="1"/>
    <row r="342" s="45" customFormat="1"/>
    <row r="343" s="45" customFormat="1"/>
    <row r="344" s="45" customFormat="1"/>
    <row r="345" s="45" customFormat="1"/>
    <row r="346" s="45" customFormat="1"/>
    <row r="347" s="45" customFormat="1"/>
    <row r="348" s="45" customFormat="1"/>
    <row r="349" s="45" customFormat="1"/>
    <row r="350" s="45" customFormat="1"/>
    <row r="351" s="45" customFormat="1"/>
    <row r="352" s="45" customFormat="1"/>
    <row r="353" s="45" customFormat="1"/>
    <row r="354" s="45" customFormat="1"/>
    <row r="355" s="45" customFormat="1"/>
    <row r="356" s="45" customFormat="1"/>
    <row r="357" s="45" customFormat="1"/>
    <row r="358" s="45" customFormat="1"/>
    <row r="359" s="45" customFormat="1"/>
    <row r="360" s="45" customFormat="1"/>
    <row r="361" s="45" customFormat="1"/>
    <row r="362" s="45" customFormat="1"/>
    <row r="363" s="45" customFormat="1"/>
    <row r="364" s="45" customFormat="1"/>
    <row r="365" s="45" customFormat="1"/>
    <row r="366" s="45" customFormat="1"/>
    <row r="367" s="45" customFormat="1"/>
    <row r="368" s="45" customFormat="1"/>
    <row r="369" s="45" customFormat="1"/>
    <row r="370" s="45" customFormat="1"/>
    <row r="371" s="45" customFormat="1"/>
    <row r="372" s="45" customFormat="1"/>
    <row r="373" s="45" customFormat="1"/>
    <row r="374" s="45" customFormat="1"/>
    <row r="375" s="45" customFormat="1"/>
    <row r="376" s="45" customFormat="1"/>
    <row r="377" s="45" customFormat="1"/>
    <row r="378" s="45" customFormat="1"/>
    <row r="379" s="45" customFormat="1"/>
    <row r="380" s="45" customFormat="1"/>
    <row r="381" s="45" customFormat="1"/>
    <row r="382" s="45" customFormat="1"/>
    <row r="383" s="45" customFormat="1"/>
    <row r="384" s="45" customFormat="1"/>
    <row r="385" spans="27:31" s="45" customFormat="1"/>
    <row r="386" spans="27:31" s="45" customFormat="1"/>
    <row r="387" spans="27:31" s="45" customFormat="1"/>
    <row r="388" spans="27:31" s="45" customFormat="1"/>
    <row r="389" spans="27:31" s="45" customFormat="1"/>
    <row r="390" spans="27:31" s="45" customFormat="1"/>
    <row r="391" spans="27:31" s="45" customFormat="1"/>
    <row r="392" spans="27:31" s="45" customFormat="1"/>
    <row r="393" spans="27:31" s="45" customFormat="1"/>
    <row r="394" spans="27:31" s="45" customFormat="1"/>
    <row r="395" spans="27:31" s="45" customFormat="1"/>
    <row r="396" spans="27:31" s="45" customFormat="1"/>
    <row r="397" spans="27:31" s="45" customFormat="1">
      <c r="AA397" s="4"/>
      <c r="AB397" s="4"/>
      <c r="AC397" s="4"/>
      <c r="AD397" s="4"/>
      <c r="AE397" s="4"/>
    </row>
  </sheetData>
  <sheetProtection algorithmName="SHA-512" hashValue="8gptOXUMSr+/s/DzXbotcAT8xWsB/EDNr/TrEFkyKEXepz/j5ER/jY8rSrUFESNNdWka5cO7U3dsR0agZgXbdA==" saltValue="u1mAmOLVOOqzO81nTt9njg==" spinCount="100000" sheet="1" selectLockedCells="1"/>
  <mergeCells count="462">
    <mergeCell ref="AA82:AE82"/>
    <mergeCell ref="AB57:AE57"/>
    <mergeCell ref="AB58:AE58"/>
    <mergeCell ref="AB59:AE59"/>
    <mergeCell ref="AB60:AE60"/>
    <mergeCell ref="AB61:AE61"/>
    <mergeCell ref="AB62:AE62"/>
    <mergeCell ref="AB63:AE63"/>
    <mergeCell ref="AB64:AE64"/>
    <mergeCell ref="AB65:AE65"/>
    <mergeCell ref="AB66:AE66"/>
    <mergeCell ref="AB67:AE67"/>
    <mergeCell ref="AB68:AE68"/>
    <mergeCell ref="AB69:AE69"/>
    <mergeCell ref="AB70:AE70"/>
    <mergeCell ref="AB71:AE71"/>
    <mergeCell ref="AB72:AE72"/>
    <mergeCell ref="AB73:AE73"/>
    <mergeCell ref="AB74:AE74"/>
    <mergeCell ref="AB75:AE75"/>
    <mergeCell ref="Y62:AA62"/>
    <mergeCell ref="Y68:AA68"/>
    <mergeCell ref="Y67:AA67"/>
    <mergeCell ref="Y66:AA66"/>
    <mergeCell ref="C24:F24"/>
    <mergeCell ref="M24:R24"/>
    <mergeCell ref="G24:L24"/>
    <mergeCell ref="AA110:AE110"/>
    <mergeCell ref="A111:H111"/>
    <mergeCell ref="C29:F30"/>
    <mergeCell ref="G29:K29"/>
    <mergeCell ref="G30:K30"/>
    <mergeCell ref="L29:R29"/>
    <mergeCell ref="L30:M30"/>
    <mergeCell ref="S29:Y29"/>
    <mergeCell ref="A44:H44"/>
    <mergeCell ref="C57:D58"/>
    <mergeCell ref="E57:H57"/>
    <mergeCell ref="I57:L57"/>
    <mergeCell ref="E67:F67"/>
    <mergeCell ref="I59:J59"/>
    <mergeCell ref="K59:L59"/>
    <mergeCell ref="I60:J60"/>
    <mergeCell ref="K60:L60"/>
    <mergeCell ref="O30:P30"/>
    <mergeCell ref="Q30:T30"/>
    <mergeCell ref="U30:V30"/>
    <mergeCell ref="X30:Y30"/>
    <mergeCell ref="C26:AE26"/>
    <mergeCell ref="C27:F28"/>
    <mergeCell ref="G27:K27"/>
    <mergeCell ref="G28:K28"/>
    <mergeCell ref="L27:M27"/>
    <mergeCell ref="N27:P27"/>
    <mergeCell ref="Q27:R27"/>
    <mergeCell ref="S27:T27"/>
    <mergeCell ref="U27:W27"/>
    <mergeCell ref="X27:Y27"/>
    <mergeCell ref="L28:R28"/>
    <mergeCell ref="S28:Y28"/>
    <mergeCell ref="V3:W3"/>
    <mergeCell ref="O9:R9"/>
    <mergeCell ref="C19:F19"/>
    <mergeCell ref="A16:AF16"/>
    <mergeCell ref="S24:X24"/>
    <mergeCell ref="Y24:AE24"/>
    <mergeCell ref="C22:F22"/>
    <mergeCell ref="C23:F23"/>
    <mergeCell ref="M22:R22"/>
    <mergeCell ref="M23:R23"/>
    <mergeCell ref="G22:L22"/>
    <mergeCell ref="C21:F21"/>
    <mergeCell ref="G20:R20"/>
    <mergeCell ref="G21:R21"/>
    <mergeCell ref="S19:AE19"/>
    <mergeCell ref="S20:AE20"/>
    <mergeCell ref="S21:AE21"/>
    <mergeCell ref="G19:R19"/>
    <mergeCell ref="AB3:AC3"/>
    <mergeCell ref="G23:L23"/>
    <mergeCell ref="S22:X22"/>
    <mergeCell ref="Y22:AE22"/>
    <mergeCell ref="S23:X23"/>
    <mergeCell ref="Y23:AE23"/>
    <mergeCell ref="E61:F61"/>
    <mergeCell ref="E62:F62"/>
    <mergeCell ref="E63:F63"/>
    <mergeCell ref="A1:H1"/>
    <mergeCell ref="AB11:AF11"/>
    <mergeCell ref="A14:AF14"/>
    <mergeCell ref="T5:V5"/>
    <mergeCell ref="X5:AB5"/>
    <mergeCell ref="S6:AF6"/>
    <mergeCell ref="Y3:Z3"/>
    <mergeCell ref="O8:R8"/>
    <mergeCell ref="S8:AF8"/>
    <mergeCell ref="T11:V11"/>
    <mergeCell ref="X11:Z11"/>
    <mergeCell ref="O5:R6"/>
    <mergeCell ref="O7:R7"/>
    <mergeCell ref="S7:AF7"/>
    <mergeCell ref="S9:AF9"/>
    <mergeCell ref="S10:AF10"/>
    <mergeCell ref="O10:R10"/>
    <mergeCell ref="O11:R11"/>
    <mergeCell ref="Y1:AF1"/>
    <mergeCell ref="C20:F20"/>
    <mergeCell ref="T3:U3"/>
    <mergeCell ref="E58:F58"/>
    <mergeCell ref="G67:H67"/>
    <mergeCell ref="I67:J67"/>
    <mergeCell ref="K67:L67"/>
    <mergeCell ref="G58:H58"/>
    <mergeCell ref="G59:H59"/>
    <mergeCell ref="G60:H60"/>
    <mergeCell ref="G65:H65"/>
    <mergeCell ref="I65:J65"/>
    <mergeCell ref="K65:L65"/>
    <mergeCell ref="G66:H66"/>
    <mergeCell ref="I66:J66"/>
    <mergeCell ref="K66:L66"/>
    <mergeCell ref="I58:J58"/>
    <mergeCell ref="K58:L58"/>
    <mergeCell ref="K62:L62"/>
    <mergeCell ref="I63:J63"/>
    <mergeCell ref="K63:L63"/>
    <mergeCell ref="E64:F64"/>
    <mergeCell ref="E65:F65"/>
    <mergeCell ref="E66:F66"/>
    <mergeCell ref="G63:H63"/>
    <mergeCell ref="E59:F59"/>
    <mergeCell ref="E60:F60"/>
    <mergeCell ref="M60:O60"/>
    <mergeCell ref="P60:R60"/>
    <mergeCell ref="S60:U60"/>
    <mergeCell ref="V60:X60"/>
    <mergeCell ref="Y60:AA60"/>
    <mergeCell ref="V56:X56"/>
    <mergeCell ref="R56:U56"/>
    <mergeCell ref="M57:U57"/>
    <mergeCell ref="V57:AA57"/>
    <mergeCell ref="Y58:AA58"/>
    <mergeCell ref="P59:R59"/>
    <mergeCell ref="S59:U59"/>
    <mergeCell ref="V59:X59"/>
    <mergeCell ref="Y59:AA59"/>
    <mergeCell ref="M59:O59"/>
    <mergeCell ref="M58:O58"/>
    <mergeCell ref="P58:R58"/>
    <mergeCell ref="S58:U58"/>
    <mergeCell ref="V58:X58"/>
    <mergeCell ref="V61:X61"/>
    <mergeCell ref="Y65:AA65"/>
    <mergeCell ref="P64:R64"/>
    <mergeCell ref="M63:O63"/>
    <mergeCell ref="P63:R63"/>
    <mergeCell ref="S63:U63"/>
    <mergeCell ref="V63:X63"/>
    <mergeCell ref="M62:O62"/>
    <mergeCell ref="M65:O65"/>
    <mergeCell ref="P65:R65"/>
    <mergeCell ref="S65:U65"/>
    <mergeCell ref="V65:X65"/>
    <mergeCell ref="P62:R62"/>
    <mergeCell ref="S62:U62"/>
    <mergeCell ref="V62:X62"/>
    <mergeCell ref="S64:U64"/>
    <mergeCell ref="G61:H61"/>
    <mergeCell ref="I61:J61"/>
    <mergeCell ref="K61:L61"/>
    <mergeCell ref="G62:H62"/>
    <mergeCell ref="I62:J62"/>
    <mergeCell ref="M64:O64"/>
    <mergeCell ref="P61:R61"/>
    <mergeCell ref="S61:U61"/>
    <mergeCell ref="M61:O61"/>
    <mergeCell ref="I74:J74"/>
    <mergeCell ref="K74:L74"/>
    <mergeCell ref="M74:O74"/>
    <mergeCell ref="P74:R74"/>
    <mergeCell ref="G74:H74"/>
    <mergeCell ref="P73:R73"/>
    <mergeCell ref="G64:H64"/>
    <mergeCell ref="I64:J64"/>
    <mergeCell ref="K64:L64"/>
    <mergeCell ref="M67:O67"/>
    <mergeCell ref="P67:R67"/>
    <mergeCell ref="M66:O66"/>
    <mergeCell ref="P66:R66"/>
    <mergeCell ref="C75:F75"/>
    <mergeCell ref="P75:R75"/>
    <mergeCell ref="S75:U75"/>
    <mergeCell ref="V75:X75"/>
    <mergeCell ref="Y75:AA75"/>
    <mergeCell ref="G75:H75"/>
    <mergeCell ref="I75:J75"/>
    <mergeCell ref="K75:L75"/>
    <mergeCell ref="M75:O75"/>
    <mergeCell ref="E68:F68"/>
    <mergeCell ref="E71:F71"/>
    <mergeCell ref="I69:J69"/>
    <mergeCell ref="K69:L69"/>
    <mergeCell ref="E70:F70"/>
    <mergeCell ref="G70:H70"/>
    <mergeCell ref="S69:U69"/>
    <mergeCell ref="V69:X69"/>
    <mergeCell ref="Y69:AA69"/>
    <mergeCell ref="S66:U66"/>
    <mergeCell ref="V66:X66"/>
    <mergeCell ref="G71:H71"/>
    <mergeCell ref="I71:J71"/>
    <mergeCell ref="P71:R71"/>
    <mergeCell ref="M69:O69"/>
    <mergeCell ref="P68:R68"/>
    <mergeCell ref="G68:H68"/>
    <mergeCell ref="S68:U68"/>
    <mergeCell ref="V68:X68"/>
    <mergeCell ref="I68:J68"/>
    <mergeCell ref="K68:L68"/>
    <mergeCell ref="M68:O68"/>
    <mergeCell ref="S67:U67"/>
    <mergeCell ref="V67:X67"/>
    <mergeCell ref="J105:M106"/>
    <mergeCell ref="N105:U106"/>
    <mergeCell ref="V105:W106"/>
    <mergeCell ref="X105:AA106"/>
    <mergeCell ref="G69:H69"/>
    <mergeCell ref="C91:I92"/>
    <mergeCell ref="T85:U85"/>
    <mergeCell ref="V85:W85"/>
    <mergeCell ref="Y85:Z85"/>
    <mergeCell ref="X88:AA88"/>
    <mergeCell ref="C86:AF86"/>
    <mergeCell ref="C88:I88"/>
    <mergeCell ref="J88:M88"/>
    <mergeCell ref="N88:U88"/>
    <mergeCell ref="V91:W92"/>
    <mergeCell ref="X91:AA92"/>
    <mergeCell ref="AB91:AF92"/>
    <mergeCell ref="AB85:AD85"/>
    <mergeCell ref="AB105:AF106"/>
    <mergeCell ref="V71:X71"/>
    <mergeCell ref="S71:U71"/>
    <mergeCell ref="S73:U73"/>
    <mergeCell ref="V73:X73"/>
    <mergeCell ref="Y73:AA73"/>
    <mergeCell ref="J107:M108"/>
    <mergeCell ref="N107:U108"/>
    <mergeCell ref="V107:W108"/>
    <mergeCell ref="X107:AA108"/>
    <mergeCell ref="AB107:AF108"/>
    <mergeCell ref="AB99:AF100"/>
    <mergeCell ref="C101:I102"/>
    <mergeCell ref="J101:M102"/>
    <mergeCell ref="N101:U102"/>
    <mergeCell ref="V101:W102"/>
    <mergeCell ref="X101:AA102"/>
    <mergeCell ref="AB101:AF102"/>
    <mergeCell ref="C103:I104"/>
    <mergeCell ref="J103:M104"/>
    <mergeCell ref="N103:U104"/>
    <mergeCell ref="C99:I100"/>
    <mergeCell ref="J99:M100"/>
    <mergeCell ref="N99:U100"/>
    <mergeCell ref="V99:W100"/>
    <mergeCell ref="X99:AA100"/>
    <mergeCell ref="V103:W104"/>
    <mergeCell ref="X103:AA104"/>
    <mergeCell ref="AB103:AF104"/>
    <mergeCell ref="C105:I106"/>
    <mergeCell ref="AK33:AR33"/>
    <mergeCell ref="AS33:BO33"/>
    <mergeCell ref="C93:I94"/>
    <mergeCell ref="J93:M94"/>
    <mergeCell ref="N93:U94"/>
    <mergeCell ref="V93:W94"/>
    <mergeCell ref="X93:AA94"/>
    <mergeCell ref="AB93:AF94"/>
    <mergeCell ref="V64:X64"/>
    <mergeCell ref="C72:D72"/>
    <mergeCell ref="C73:F73"/>
    <mergeCell ref="K71:L71"/>
    <mergeCell ref="M71:O71"/>
    <mergeCell ref="P69:R69"/>
    <mergeCell ref="M73:O73"/>
    <mergeCell ref="J91:M92"/>
    <mergeCell ref="N91:U92"/>
    <mergeCell ref="AR34:BN34"/>
    <mergeCell ref="AJ36:AQ36"/>
    <mergeCell ref="AR36:BN36"/>
    <mergeCell ref="AJ35:AQ35"/>
    <mergeCell ref="AR35:BN35"/>
    <mergeCell ref="Y63:AA63"/>
    <mergeCell ref="T40:AA40"/>
    <mergeCell ref="AJ34:AQ34"/>
    <mergeCell ref="Y61:AA61"/>
    <mergeCell ref="Y64:AA64"/>
    <mergeCell ref="AB88:AF88"/>
    <mergeCell ref="N95:U96"/>
    <mergeCell ref="V95:W96"/>
    <mergeCell ref="X95:AA96"/>
    <mergeCell ref="AB95:AF96"/>
    <mergeCell ref="C97:I98"/>
    <mergeCell ref="J97:M98"/>
    <mergeCell ref="N97:U98"/>
    <mergeCell ref="V97:W98"/>
    <mergeCell ref="X97:AA98"/>
    <mergeCell ref="AB97:AF98"/>
    <mergeCell ref="Y71:AA71"/>
    <mergeCell ref="E72:F72"/>
    <mergeCell ref="G72:H72"/>
    <mergeCell ref="I72:J72"/>
    <mergeCell ref="K72:L72"/>
    <mergeCell ref="M72:O72"/>
    <mergeCell ref="P72:R72"/>
    <mergeCell ref="S72:U72"/>
    <mergeCell ref="V72:X72"/>
    <mergeCell ref="Y72:AA72"/>
    <mergeCell ref="C33:AE33"/>
    <mergeCell ref="C89:I90"/>
    <mergeCell ref="J89:M90"/>
    <mergeCell ref="N89:U90"/>
    <mergeCell ref="V89:W90"/>
    <mergeCell ref="X89:AA90"/>
    <mergeCell ref="AB89:AF90"/>
    <mergeCell ref="I70:J70"/>
    <mergeCell ref="K70:L70"/>
    <mergeCell ref="M70:O70"/>
    <mergeCell ref="P70:R70"/>
    <mergeCell ref="S70:U70"/>
    <mergeCell ref="V70:X70"/>
    <mergeCell ref="Y70:AA70"/>
    <mergeCell ref="E69:F69"/>
    <mergeCell ref="C74:F74"/>
    <mergeCell ref="S74:U74"/>
    <mergeCell ref="V74:X74"/>
    <mergeCell ref="Y74:AA74"/>
    <mergeCell ref="G73:H73"/>
    <mergeCell ref="I73:J73"/>
    <mergeCell ref="K73:L73"/>
    <mergeCell ref="A83:H83"/>
    <mergeCell ref="AA43:AE43"/>
    <mergeCell ref="C114:AD116"/>
    <mergeCell ref="C119:F119"/>
    <mergeCell ref="G119:L119"/>
    <mergeCell ref="M119:R119"/>
    <mergeCell ref="S119:X119"/>
    <mergeCell ref="C120:F120"/>
    <mergeCell ref="G120:L120"/>
    <mergeCell ref="V88:W88"/>
    <mergeCell ref="C95:I96"/>
    <mergeCell ref="M120:R120"/>
    <mergeCell ref="S120:X120"/>
    <mergeCell ref="C117:F117"/>
    <mergeCell ref="G117:L117"/>
    <mergeCell ref="M117:R117"/>
    <mergeCell ref="S117:X117"/>
    <mergeCell ref="C118:F118"/>
    <mergeCell ref="G118:H118"/>
    <mergeCell ref="J118:K118"/>
    <mergeCell ref="M118:N118"/>
    <mergeCell ref="P118:Q118"/>
    <mergeCell ref="S118:T118"/>
    <mergeCell ref="V118:W118"/>
    <mergeCell ref="J95:M96"/>
    <mergeCell ref="C107:I108"/>
    <mergeCell ref="C123:F123"/>
    <mergeCell ref="G123:L123"/>
    <mergeCell ref="M123:R123"/>
    <mergeCell ref="S123:X123"/>
    <mergeCell ref="C124:F124"/>
    <mergeCell ref="G124:L124"/>
    <mergeCell ref="M124:R124"/>
    <mergeCell ref="S124:X124"/>
    <mergeCell ref="C121:F121"/>
    <mergeCell ref="G121:L121"/>
    <mergeCell ref="M121:R121"/>
    <mergeCell ref="S121:X121"/>
    <mergeCell ref="C122:F122"/>
    <mergeCell ref="G122:L122"/>
    <mergeCell ref="M122:R122"/>
    <mergeCell ref="S122:X122"/>
    <mergeCell ref="C127:F127"/>
    <mergeCell ref="G127:L127"/>
    <mergeCell ref="M127:R127"/>
    <mergeCell ref="S127:X127"/>
    <mergeCell ref="C128:F128"/>
    <mergeCell ref="G128:L128"/>
    <mergeCell ref="M128:R128"/>
    <mergeCell ref="S128:X128"/>
    <mergeCell ref="C125:F125"/>
    <mergeCell ref="G125:L125"/>
    <mergeCell ref="M125:R125"/>
    <mergeCell ref="S125:X125"/>
    <mergeCell ref="C126:F126"/>
    <mergeCell ref="G126:L126"/>
    <mergeCell ref="M126:R126"/>
    <mergeCell ref="S126:X126"/>
    <mergeCell ref="G131:L131"/>
    <mergeCell ref="M131:R131"/>
    <mergeCell ref="S131:X131"/>
    <mergeCell ref="G132:L132"/>
    <mergeCell ref="M132:R132"/>
    <mergeCell ref="S132:X132"/>
    <mergeCell ref="C129:F129"/>
    <mergeCell ref="G129:L129"/>
    <mergeCell ref="M129:R129"/>
    <mergeCell ref="S129:X129"/>
    <mergeCell ref="G130:L130"/>
    <mergeCell ref="M130:R130"/>
    <mergeCell ref="S130:X130"/>
    <mergeCell ref="C132:F132"/>
    <mergeCell ref="C131:F131"/>
    <mergeCell ref="C130:F130"/>
    <mergeCell ref="C136:F136"/>
    <mergeCell ref="G136:L136"/>
    <mergeCell ref="M136:R136"/>
    <mergeCell ref="S136:X136"/>
    <mergeCell ref="C133:F133"/>
    <mergeCell ref="G133:L133"/>
    <mergeCell ref="M133:R133"/>
    <mergeCell ref="S133:X133"/>
    <mergeCell ref="C134:F134"/>
    <mergeCell ref="G134:L134"/>
    <mergeCell ref="M134:R134"/>
    <mergeCell ref="S134:X134"/>
    <mergeCell ref="C143:F143"/>
    <mergeCell ref="G143:L143"/>
    <mergeCell ref="M143:R143"/>
    <mergeCell ref="S143:X143"/>
    <mergeCell ref="C141:F141"/>
    <mergeCell ref="G141:L141"/>
    <mergeCell ref="M141:R141"/>
    <mergeCell ref="S141:X141"/>
    <mergeCell ref="C142:F142"/>
    <mergeCell ref="G142:L142"/>
    <mergeCell ref="M142:R142"/>
    <mergeCell ref="S142:X142"/>
    <mergeCell ref="C32:AE32"/>
    <mergeCell ref="S109:AE109"/>
    <mergeCell ref="G109:R109"/>
    <mergeCell ref="C109:F109"/>
    <mergeCell ref="C139:F139"/>
    <mergeCell ref="G139:L139"/>
    <mergeCell ref="M139:R139"/>
    <mergeCell ref="S139:X139"/>
    <mergeCell ref="C140:F140"/>
    <mergeCell ref="G140:L140"/>
    <mergeCell ref="M140:R140"/>
    <mergeCell ref="S140:X140"/>
    <mergeCell ref="C137:F137"/>
    <mergeCell ref="G137:L137"/>
    <mergeCell ref="M137:R137"/>
    <mergeCell ref="S137:X137"/>
    <mergeCell ref="C138:F138"/>
    <mergeCell ref="G138:L138"/>
    <mergeCell ref="M138:R138"/>
    <mergeCell ref="S138:X138"/>
    <mergeCell ref="C135:F135"/>
    <mergeCell ref="G135:L135"/>
    <mergeCell ref="M135:R135"/>
    <mergeCell ref="S135:X135"/>
  </mergeCells>
  <phoneticPr fontId="5"/>
  <conditionalFormatting sqref="C61:C71">
    <cfRule type="expression" dxfId="0" priority="2" stopIfTrue="1">
      <formula>D61=1</formula>
    </cfRule>
  </conditionalFormatting>
  <dataValidations count="3">
    <dataValidation imeMode="halfAlpha" allowBlank="1" showInputMessage="1" showErrorMessage="1" sqref="C61:C71 G72 K72 M72 P72 S72 V72 Y72 AB72 Y75 S75 M75 P75 AB75" xr:uid="{00000000-0002-0000-0000-000000000000}"/>
    <dataValidation type="list" allowBlank="1" showInputMessage="1" sqref="M58:U58" xr:uid="{00000000-0002-0000-0000-000001000000}">
      <formula1>燃料名・化石</formula1>
    </dataValidation>
    <dataValidation type="list" allowBlank="1" showInputMessage="1" sqref="Y58:AA58" xr:uid="{00000000-0002-0000-0000-000002000000}">
      <formula1>燃料名・非化石</formula1>
    </dataValidation>
  </dataValidations>
  <printOptions horizontalCentered="1"/>
  <pageMargins left="0.25" right="0.25" top="0.75" bottom="0.75" header="0.3" footer="0.3"/>
  <pageSetup paperSize="9" scale="70" orientation="portrait" r:id="rId1"/>
  <rowBreaks count="3" manualBreakCount="3">
    <brk id="43" max="16383" man="1"/>
    <brk id="82" max="30" man="1"/>
    <brk id="11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292" r:id="rId4" name="Check Box 148">
              <controlPr defaultSize="0" autoFill="0" autoLine="0" autoPict="0">
                <anchor moveWithCells="1">
                  <from>
                    <xdr:col>2</xdr:col>
                    <xdr:colOff>38100</xdr:colOff>
                    <xdr:row>33</xdr:row>
                    <xdr:rowOff>57150</xdr:rowOff>
                  </from>
                  <to>
                    <xdr:col>3</xdr:col>
                    <xdr:colOff>104775</xdr:colOff>
                    <xdr:row>33</xdr:row>
                    <xdr:rowOff>295275</xdr:rowOff>
                  </to>
                </anchor>
              </controlPr>
            </control>
          </mc:Choice>
        </mc:AlternateContent>
        <mc:AlternateContent xmlns:mc="http://schemas.openxmlformats.org/markup-compatibility/2006">
          <mc:Choice Requires="x14">
            <control shapeId="6293" r:id="rId5" name="Check Box 149">
              <controlPr defaultSize="0" autoFill="0" autoLine="0" autoPict="0">
                <anchor moveWithCells="1">
                  <from>
                    <xdr:col>2</xdr:col>
                    <xdr:colOff>38100</xdr:colOff>
                    <xdr:row>34</xdr:row>
                    <xdr:rowOff>9525</xdr:rowOff>
                  </from>
                  <to>
                    <xdr:col>3</xdr:col>
                    <xdr:colOff>104775</xdr:colOff>
                    <xdr:row>34</xdr:row>
                    <xdr:rowOff>295275</xdr:rowOff>
                  </to>
                </anchor>
              </controlPr>
            </control>
          </mc:Choice>
        </mc:AlternateContent>
        <mc:AlternateContent xmlns:mc="http://schemas.openxmlformats.org/markup-compatibility/2006">
          <mc:Choice Requires="x14">
            <control shapeId="6294" r:id="rId6" name="Check Box 150">
              <controlPr defaultSize="0" autoFill="0" autoLine="0" autoPict="0">
                <anchor moveWithCells="1">
                  <from>
                    <xdr:col>2</xdr:col>
                    <xdr:colOff>38100</xdr:colOff>
                    <xdr:row>35</xdr:row>
                    <xdr:rowOff>19050</xdr:rowOff>
                  </from>
                  <to>
                    <xdr:col>3</xdr:col>
                    <xdr:colOff>104775</xdr:colOff>
                    <xdr:row>35</xdr:row>
                    <xdr:rowOff>295275</xdr:rowOff>
                  </to>
                </anchor>
              </controlPr>
            </control>
          </mc:Choice>
        </mc:AlternateContent>
        <mc:AlternateContent xmlns:mc="http://schemas.openxmlformats.org/markup-compatibility/2006">
          <mc:Choice Requires="x14">
            <control shapeId="6295" r:id="rId7" name="Check Box 151">
              <controlPr defaultSize="0" autoFill="0" autoLine="0" autoPict="0">
                <anchor moveWithCells="1">
                  <from>
                    <xdr:col>2</xdr:col>
                    <xdr:colOff>38100</xdr:colOff>
                    <xdr:row>36</xdr:row>
                    <xdr:rowOff>19050</xdr:rowOff>
                  </from>
                  <to>
                    <xdr:col>3</xdr:col>
                    <xdr:colOff>104775</xdr:colOff>
                    <xdr:row>36</xdr:row>
                    <xdr:rowOff>295275</xdr:rowOff>
                  </to>
                </anchor>
              </controlPr>
            </control>
          </mc:Choice>
        </mc:AlternateContent>
        <mc:AlternateContent xmlns:mc="http://schemas.openxmlformats.org/markup-compatibility/2006">
          <mc:Choice Requires="x14">
            <control shapeId="6296" r:id="rId8" name="Check Box 152">
              <controlPr defaultSize="0" autoFill="0" autoLine="0" autoPict="0">
                <anchor moveWithCells="1">
                  <from>
                    <xdr:col>2</xdr:col>
                    <xdr:colOff>38100</xdr:colOff>
                    <xdr:row>37</xdr:row>
                    <xdr:rowOff>19050</xdr:rowOff>
                  </from>
                  <to>
                    <xdr:col>3</xdr:col>
                    <xdr:colOff>104775</xdr:colOff>
                    <xdr:row>37</xdr:row>
                    <xdr:rowOff>295275</xdr:rowOff>
                  </to>
                </anchor>
              </controlPr>
            </control>
          </mc:Choice>
        </mc:AlternateContent>
        <mc:AlternateContent xmlns:mc="http://schemas.openxmlformats.org/markup-compatibility/2006">
          <mc:Choice Requires="x14">
            <control shapeId="6297" r:id="rId9" name="Check Box 153">
              <controlPr defaultSize="0" autoFill="0" autoLine="0" autoPict="0">
                <anchor moveWithCells="1">
                  <from>
                    <xdr:col>2</xdr:col>
                    <xdr:colOff>38100</xdr:colOff>
                    <xdr:row>38</xdr:row>
                    <xdr:rowOff>19050</xdr:rowOff>
                  </from>
                  <to>
                    <xdr:col>3</xdr:col>
                    <xdr:colOff>104775</xdr:colOff>
                    <xdr:row>38</xdr:row>
                    <xdr:rowOff>295275</xdr:rowOff>
                  </to>
                </anchor>
              </controlPr>
            </control>
          </mc:Choice>
        </mc:AlternateContent>
        <mc:AlternateContent xmlns:mc="http://schemas.openxmlformats.org/markup-compatibility/2006">
          <mc:Choice Requires="x14">
            <control shapeId="6298" r:id="rId10" name="Check Box 154">
              <controlPr defaultSize="0" autoFill="0" autoLine="0" autoPict="0">
                <anchor moveWithCells="1">
                  <from>
                    <xdr:col>2</xdr:col>
                    <xdr:colOff>38100</xdr:colOff>
                    <xdr:row>39</xdr:row>
                    <xdr:rowOff>19050</xdr:rowOff>
                  </from>
                  <to>
                    <xdr:col>3</xdr:col>
                    <xdr:colOff>104775</xdr:colOff>
                    <xdr:row>39</xdr:row>
                    <xdr:rowOff>295275</xdr:rowOff>
                  </to>
                </anchor>
              </controlPr>
            </control>
          </mc:Choice>
        </mc:AlternateContent>
        <mc:AlternateContent xmlns:mc="http://schemas.openxmlformats.org/markup-compatibility/2006">
          <mc:Choice Requires="x14">
            <control shapeId="6299" r:id="rId11" name="Check Box 155">
              <controlPr defaultSize="0" autoFill="0" autoLine="0" autoPict="0">
                <anchor moveWithCells="1">
                  <from>
                    <xdr:col>2</xdr:col>
                    <xdr:colOff>38100</xdr:colOff>
                    <xdr:row>40</xdr:row>
                    <xdr:rowOff>19050</xdr:rowOff>
                  </from>
                  <to>
                    <xdr:col>3</xdr:col>
                    <xdr:colOff>104775</xdr:colOff>
                    <xdr:row>40</xdr:row>
                    <xdr:rowOff>295275</xdr:rowOff>
                  </to>
                </anchor>
              </controlPr>
            </control>
          </mc:Choice>
        </mc:AlternateContent>
        <mc:AlternateContent xmlns:mc="http://schemas.openxmlformats.org/markup-compatibility/2006">
          <mc:Choice Requires="x14">
            <control shapeId="6300" r:id="rId12" name="Check Box 156">
              <controlPr defaultSize="0" autoFill="0" autoLine="0" autoPict="0">
                <anchor moveWithCells="1">
                  <from>
                    <xdr:col>15</xdr:col>
                    <xdr:colOff>38100</xdr:colOff>
                    <xdr:row>33</xdr:row>
                    <xdr:rowOff>57150</xdr:rowOff>
                  </from>
                  <to>
                    <xdr:col>16</xdr:col>
                    <xdr:colOff>104775</xdr:colOff>
                    <xdr:row>33</xdr:row>
                    <xdr:rowOff>295275</xdr:rowOff>
                  </to>
                </anchor>
              </controlPr>
            </control>
          </mc:Choice>
        </mc:AlternateContent>
        <mc:AlternateContent xmlns:mc="http://schemas.openxmlformats.org/markup-compatibility/2006">
          <mc:Choice Requires="x14">
            <control shapeId="6301" r:id="rId13" name="Check Box 157">
              <controlPr defaultSize="0" autoFill="0" autoLine="0" autoPict="0">
                <anchor moveWithCells="1">
                  <from>
                    <xdr:col>15</xdr:col>
                    <xdr:colOff>38100</xdr:colOff>
                    <xdr:row>34</xdr:row>
                    <xdr:rowOff>9525</xdr:rowOff>
                  </from>
                  <to>
                    <xdr:col>16</xdr:col>
                    <xdr:colOff>104775</xdr:colOff>
                    <xdr:row>34</xdr:row>
                    <xdr:rowOff>295275</xdr:rowOff>
                  </to>
                </anchor>
              </controlPr>
            </control>
          </mc:Choice>
        </mc:AlternateContent>
        <mc:AlternateContent xmlns:mc="http://schemas.openxmlformats.org/markup-compatibility/2006">
          <mc:Choice Requires="x14">
            <control shapeId="6302" r:id="rId14" name="Check Box 158">
              <controlPr defaultSize="0" autoFill="0" autoLine="0" autoPict="0">
                <anchor moveWithCells="1">
                  <from>
                    <xdr:col>15</xdr:col>
                    <xdr:colOff>38100</xdr:colOff>
                    <xdr:row>35</xdr:row>
                    <xdr:rowOff>19050</xdr:rowOff>
                  </from>
                  <to>
                    <xdr:col>16</xdr:col>
                    <xdr:colOff>104775</xdr:colOff>
                    <xdr:row>35</xdr:row>
                    <xdr:rowOff>295275</xdr:rowOff>
                  </to>
                </anchor>
              </controlPr>
            </control>
          </mc:Choice>
        </mc:AlternateContent>
        <mc:AlternateContent xmlns:mc="http://schemas.openxmlformats.org/markup-compatibility/2006">
          <mc:Choice Requires="x14">
            <control shapeId="6303" r:id="rId15" name="Check Box 159">
              <controlPr defaultSize="0" autoFill="0" autoLine="0" autoPict="0">
                <anchor moveWithCells="1">
                  <from>
                    <xdr:col>15</xdr:col>
                    <xdr:colOff>38100</xdr:colOff>
                    <xdr:row>36</xdr:row>
                    <xdr:rowOff>19050</xdr:rowOff>
                  </from>
                  <to>
                    <xdr:col>16</xdr:col>
                    <xdr:colOff>104775</xdr:colOff>
                    <xdr:row>36</xdr:row>
                    <xdr:rowOff>295275</xdr:rowOff>
                  </to>
                </anchor>
              </controlPr>
            </control>
          </mc:Choice>
        </mc:AlternateContent>
        <mc:AlternateContent xmlns:mc="http://schemas.openxmlformats.org/markup-compatibility/2006">
          <mc:Choice Requires="x14">
            <control shapeId="6304" r:id="rId16" name="Check Box 160">
              <controlPr defaultSize="0" autoFill="0" autoLine="0" autoPict="0">
                <anchor moveWithCells="1">
                  <from>
                    <xdr:col>15</xdr:col>
                    <xdr:colOff>38100</xdr:colOff>
                    <xdr:row>37</xdr:row>
                    <xdr:rowOff>19050</xdr:rowOff>
                  </from>
                  <to>
                    <xdr:col>16</xdr:col>
                    <xdr:colOff>104775</xdr:colOff>
                    <xdr:row>37</xdr:row>
                    <xdr:rowOff>295275</xdr:rowOff>
                  </to>
                </anchor>
              </controlPr>
            </control>
          </mc:Choice>
        </mc:AlternateContent>
        <mc:AlternateContent xmlns:mc="http://schemas.openxmlformats.org/markup-compatibility/2006">
          <mc:Choice Requires="x14">
            <control shapeId="6305" r:id="rId17" name="Check Box 161">
              <controlPr defaultSize="0" autoFill="0" autoLine="0" autoPict="0">
                <anchor moveWithCells="1">
                  <from>
                    <xdr:col>15</xdr:col>
                    <xdr:colOff>38100</xdr:colOff>
                    <xdr:row>38</xdr:row>
                    <xdr:rowOff>19050</xdr:rowOff>
                  </from>
                  <to>
                    <xdr:col>16</xdr:col>
                    <xdr:colOff>104775</xdr:colOff>
                    <xdr:row>38</xdr:row>
                    <xdr:rowOff>295275</xdr:rowOff>
                  </to>
                </anchor>
              </controlPr>
            </control>
          </mc:Choice>
        </mc:AlternateContent>
        <mc:AlternateContent xmlns:mc="http://schemas.openxmlformats.org/markup-compatibility/2006">
          <mc:Choice Requires="x14">
            <control shapeId="6306" r:id="rId18" name="Check Box 162">
              <controlPr defaultSize="0" autoFill="0" autoLine="0" autoPict="0">
                <anchor moveWithCells="1">
                  <from>
                    <xdr:col>15</xdr:col>
                    <xdr:colOff>38100</xdr:colOff>
                    <xdr:row>39</xdr:row>
                    <xdr:rowOff>19050</xdr:rowOff>
                  </from>
                  <to>
                    <xdr:col>16</xdr:col>
                    <xdr:colOff>104775</xdr:colOff>
                    <xdr:row>39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データ!$H$23:$H$26</xm:f>
          </x14:formula1>
          <xm:sqref>G22:L22 S22:X22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zoomScale="85" zoomScaleNormal="85" workbookViewId="0">
      <selection activeCell="A30" sqref="A30"/>
    </sheetView>
  </sheetViews>
  <sheetFormatPr defaultRowHeight="18.75"/>
  <cols>
    <col min="1" max="1" width="26" customWidth="1"/>
    <col min="2" max="2" width="16.375" customWidth="1"/>
    <col min="3" max="3" width="101" customWidth="1"/>
    <col min="4" max="4" width="40" customWidth="1"/>
    <col min="5" max="5" width="16.375" customWidth="1"/>
    <col min="7" max="7" width="31.625" customWidth="1"/>
    <col min="9" max="9" width="102.25" customWidth="1"/>
    <col min="10" max="10" width="50" customWidth="1"/>
  </cols>
  <sheetData>
    <row r="1" spans="1:10" ht="19.5" thickBot="1">
      <c r="A1" s="26" t="s">
        <v>128</v>
      </c>
      <c r="B1" s="27" t="s">
        <v>129</v>
      </c>
      <c r="C1" s="26" t="s">
        <v>179</v>
      </c>
      <c r="D1" s="32" t="s">
        <v>68</v>
      </c>
      <c r="E1" s="31"/>
      <c r="G1" s="26" t="s">
        <v>130</v>
      </c>
      <c r="H1" s="27" t="s">
        <v>129</v>
      </c>
      <c r="I1" s="26" t="s">
        <v>180</v>
      </c>
      <c r="J1" s="32" t="s">
        <v>68</v>
      </c>
    </row>
    <row r="2" spans="1:10">
      <c r="A2" s="30" t="s">
        <v>147</v>
      </c>
      <c r="B2" s="28" t="s">
        <v>148</v>
      </c>
      <c r="C2" s="28"/>
      <c r="D2" s="28"/>
      <c r="E2" s="31"/>
      <c r="G2" s="30" t="s">
        <v>147</v>
      </c>
      <c r="H2" s="28" t="s">
        <v>187</v>
      </c>
      <c r="I2" s="28"/>
      <c r="J2" s="28"/>
    </row>
    <row r="3" spans="1:10">
      <c r="A3" s="37" t="s">
        <v>131</v>
      </c>
      <c r="B3" s="37" t="s">
        <v>36</v>
      </c>
      <c r="C3" s="37">
        <f>0.0258*0.045</f>
        <v>1.1609999999999999E-3</v>
      </c>
      <c r="D3" s="37" t="s">
        <v>196</v>
      </c>
      <c r="E3" s="31"/>
      <c r="G3" s="28" t="s">
        <v>132</v>
      </c>
      <c r="H3" s="28" t="s">
        <v>133</v>
      </c>
      <c r="I3" s="33">
        <f>0.0258</f>
        <v>2.58E-2</v>
      </c>
      <c r="J3" s="29" t="s">
        <v>188</v>
      </c>
    </row>
    <row r="4" spans="1:10">
      <c r="A4" s="38" t="s">
        <v>135</v>
      </c>
      <c r="B4" s="38" t="s">
        <v>36</v>
      </c>
      <c r="C4" s="38">
        <f>0.0258*0.0508*2.18</f>
        <v>2.8571951999999999E-3</v>
      </c>
      <c r="D4" s="39" t="s">
        <v>217</v>
      </c>
      <c r="E4" s="31"/>
      <c r="G4" s="29" t="s">
        <v>134</v>
      </c>
      <c r="H4" s="29" t="s">
        <v>35</v>
      </c>
      <c r="I4" s="34">
        <f>0.0036*0.0258</f>
        <v>9.2879999999999992E-5</v>
      </c>
      <c r="J4" s="29" t="s">
        <v>181</v>
      </c>
    </row>
    <row r="5" spans="1:10">
      <c r="A5" s="38" t="s">
        <v>138</v>
      </c>
      <c r="B5" s="38" t="s">
        <v>137</v>
      </c>
      <c r="C5" s="38">
        <f>0.0258*0.0508</f>
        <v>1.3106399999999999E-3</v>
      </c>
      <c r="D5" s="39" t="s">
        <v>216</v>
      </c>
      <c r="E5" s="31"/>
      <c r="G5" s="38" t="s">
        <v>136</v>
      </c>
      <c r="H5" s="38" t="s">
        <v>137</v>
      </c>
      <c r="I5" s="41">
        <f>0.0132*0.0258</f>
        <v>3.4056000000000001E-4</v>
      </c>
      <c r="J5" s="39" t="s">
        <v>194</v>
      </c>
    </row>
    <row r="6" spans="1:10">
      <c r="A6" s="38" t="s">
        <v>140</v>
      </c>
      <c r="B6" s="38" t="s">
        <v>141</v>
      </c>
      <c r="C6" s="38">
        <f>0.0258*0.0391</f>
        <v>1.0087800000000001E-3</v>
      </c>
      <c r="D6" s="39" t="s">
        <v>218</v>
      </c>
      <c r="E6" s="31"/>
      <c r="G6" s="38" t="s">
        <v>139</v>
      </c>
      <c r="H6" s="38" t="s">
        <v>137</v>
      </c>
      <c r="I6" s="41">
        <f>0.0171*0.0258</f>
        <v>4.4118E-4</v>
      </c>
      <c r="J6" s="39" t="s">
        <v>191</v>
      </c>
    </row>
    <row r="7" spans="1:10">
      <c r="A7" s="38" t="s">
        <v>162</v>
      </c>
      <c r="B7" s="38" t="s">
        <v>141</v>
      </c>
      <c r="C7" s="38">
        <f>0.0258*0.0419</f>
        <v>1.08102E-3</v>
      </c>
      <c r="D7" s="39" t="s">
        <v>226</v>
      </c>
      <c r="E7" s="31"/>
      <c r="G7" s="38" t="s">
        <v>142</v>
      </c>
      <c r="H7" s="38" t="s">
        <v>141</v>
      </c>
      <c r="I7" s="41">
        <f>0.0234*0.0258</f>
        <v>6.0371999999999997E-4</v>
      </c>
      <c r="J7" s="39" t="s">
        <v>201</v>
      </c>
    </row>
    <row r="8" spans="1:10">
      <c r="A8" s="38" t="s">
        <v>164</v>
      </c>
      <c r="B8" s="38" t="s">
        <v>141</v>
      </c>
      <c r="C8" s="38">
        <f>0.0258*0.0419</f>
        <v>1.08102E-3</v>
      </c>
      <c r="D8" s="39" t="s">
        <v>226</v>
      </c>
      <c r="E8" s="31"/>
      <c r="G8" s="38" t="s">
        <v>144</v>
      </c>
      <c r="H8" s="38" t="s">
        <v>141</v>
      </c>
      <c r="I8" s="41">
        <f>0.0356*0.0258</f>
        <v>9.1847999999999995E-4</v>
      </c>
      <c r="J8" s="39" t="s">
        <v>182</v>
      </c>
    </row>
    <row r="9" spans="1:10">
      <c r="A9" s="38" t="s">
        <v>143</v>
      </c>
      <c r="B9" s="38" t="s">
        <v>141</v>
      </c>
      <c r="C9" s="38">
        <f>0.0258*0.0367</f>
        <v>9.4686000000000011E-4</v>
      </c>
      <c r="D9" s="39" t="s">
        <v>219</v>
      </c>
      <c r="E9" s="31"/>
      <c r="G9" s="42" t="s">
        <v>146</v>
      </c>
      <c r="H9" s="38" t="s">
        <v>137</v>
      </c>
      <c r="I9" s="41">
        <f>0.018*0.0258</f>
        <v>4.6439999999999996E-4</v>
      </c>
      <c r="J9" s="39" t="s">
        <v>183</v>
      </c>
    </row>
    <row r="10" spans="1:10">
      <c r="A10" s="38" t="s">
        <v>145</v>
      </c>
      <c r="B10" s="38" t="s">
        <v>141</v>
      </c>
      <c r="C10" s="38">
        <f>0.0258*0.0377</f>
        <v>9.7265999999999997E-4</v>
      </c>
      <c r="D10" s="39" t="s">
        <v>220</v>
      </c>
      <c r="E10" s="31"/>
      <c r="G10" s="38" t="s">
        <v>149</v>
      </c>
      <c r="H10" s="38" t="s">
        <v>137</v>
      </c>
      <c r="I10" s="41">
        <f>0.0269*0.0258</f>
        <v>6.9402000000000005E-4</v>
      </c>
      <c r="J10" s="39" t="s">
        <v>202</v>
      </c>
    </row>
    <row r="11" spans="1:10">
      <c r="A11" s="38" t="s">
        <v>150</v>
      </c>
      <c r="B11" s="38" t="s">
        <v>133</v>
      </c>
      <c r="C11" s="40">
        <f>0.0258*1.02</f>
        <v>2.6315999999999999E-2</v>
      </c>
      <c r="D11" s="38" t="s">
        <v>221</v>
      </c>
      <c r="E11" s="31"/>
      <c r="G11" s="38" t="s">
        <v>151</v>
      </c>
      <c r="H11" s="38" t="s">
        <v>137</v>
      </c>
      <c r="I11" s="41">
        <f>0.0332*0.0258</f>
        <v>8.5656000000000003E-4</v>
      </c>
      <c r="J11" s="39" t="s">
        <v>184</v>
      </c>
    </row>
    <row r="12" spans="1:10">
      <c r="A12" s="38" t="s">
        <v>176</v>
      </c>
      <c r="B12" s="38" t="s">
        <v>133</v>
      </c>
      <c r="C12" s="40">
        <f>0.0258*1.36</f>
        <v>3.5088000000000001E-2</v>
      </c>
      <c r="D12" s="38" t="s">
        <v>222</v>
      </c>
      <c r="E12" s="31"/>
      <c r="G12" s="38" t="s">
        <v>152</v>
      </c>
      <c r="H12" s="38" t="s">
        <v>137</v>
      </c>
      <c r="I12" s="41">
        <f>0.0293*0.0258</f>
        <v>7.5593999999999998E-4</v>
      </c>
      <c r="J12" s="39" t="s">
        <v>185</v>
      </c>
    </row>
    <row r="13" spans="1:10">
      <c r="A13" s="38" t="s">
        <v>177</v>
      </c>
      <c r="B13" s="38" t="s">
        <v>133</v>
      </c>
      <c r="C13" s="40">
        <f>0.0258*1.36</f>
        <v>3.5088000000000001E-2</v>
      </c>
      <c r="D13" s="38" t="s">
        <v>222</v>
      </c>
      <c r="E13" s="31"/>
      <c r="G13" s="38" t="s">
        <v>189</v>
      </c>
      <c r="H13" s="38" t="s">
        <v>141</v>
      </c>
      <c r="I13" s="41">
        <f>0.0402*0.0258</f>
        <v>1.0371600000000001E-3</v>
      </c>
      <c r="J13" s="39" t="s">
        <v>190</v>
      </c>
    </row>
    <row r="14" spans="1:10">
      <c r="A14" s="38" t="s">
        <v>153</v>
      </c>
      <c r="B14" s="38" t="s">
        <v>141</v>
      </c>
      <c r="C14" s="38">
        <f>0.0258*0.0382</f>
        <v>9.8555999999999991E-4</v>
      </c>
      <c r="D14" s="39" t="s">
        <v>215</v>
      </c>
      <c r="E14" s="31"/>
      <c r="G14" s="38" t="s">
        <v>154</v>
      </c>
      <c r="H14" s="38" t="s">
        <v>137</v>
      </c>
      <c r="I14" s="41">
        <f>0.0171*0.0258</f>
        <v>4.4118E-4</v>
      </c>
      <c r="J14" s="39" t="s">
        <v>191</v>
      </c>
    </row>
    <row r="15" spans="1:10">
      <c r="A15" s="38" t="s">
        <v>155</v>
      </c>
      <c r="B15" s="38" t="s">
        <v>141</v>
      </c>
      <c r="C15" s="38">
        <f>0.0258*0.0353</f>
        <v>9.1073999999999994E-4</v>
      </c>
      <c r="D15" s="39" t="s">
        <v>223</v>
      </c>
      <c r="E15" s="31"/>
      <c r="G15" s="38" t="s">
        <v>156</v>
      </c>
      <c r="H15" s="38" t="s">
        <v>137</v>
      </c>
      <c r="I15" s="41">
        <f>0.142*0.0258</f>
        <v>3.6635999999999995E-3</v>
      </c>
      <c r="J15" s="39" t="s">
        <v>192</v>
      </c>
    </row>
    <row r="16" spans="1:10">
      <c r="A16" s="38" t="s">
        <v>157</v>
      </c>
      <c r="B16" s="38" t="s">
        <v>141</v>
      </c>
      <c r="C16" s="38">
        <f>0.0258*0.0346</f>
        <v>8.9267999999999997E-4</v>
      </c>
      <c r="D16" s="39" t="s">
        <v>224</v>
      </c>
      <c r="E16" s="31"/>
      <c r="G16" s="38" t="s">
        <v>158</v>
      </c>
      <c r="H16" s="38" t="s">
        <v>137</v>
      </c>
      <c r="I16" s="41">
        <f>0.0225*0.0258</f>
        <v>5.8049999999999996E-4</v>
      </c>
      <c r="J16" s="39" t="s">
        <v>193</v>
      </c>
    </row>
    <row r="17" spans="1:10">
      <c r="A17" s="38" t="s">
        <v>159</v>
      </c>
      <c r="B17" s="38" t="s">
        <v>141</v>
      </c>
      <c r="C17" s="38">
        <f>0.0258*0.0336</f>
        <v>8.6687999999999999E-4</v>
      </c>
      <c r="D17" s="39" t="s">
        <v>225</v>
      </c>
      <c r="E17" s="31"/>
      <c r="G17" s="29" t="s">
        <v>160</v>
      </c>
      <c r="H17" s="29" t="s">
        <v>133</v>
      </c>
      <c r="I17" s="33">
        <f>0.0258</f>
        <v>2.58E-2</v>
      </c>
      <c r="J17" s="29" t="s">
        <v>188</v>
      </c>
    </row>
    <row r="18" spans="1:10">
      <c r="A18" s="38" t="s">
        <v>166</v>
      </c>
      <c r="B18" s="38" t="s">
        <v>137</v>
      </c>
      <c r="C18" s="38">
        <f>0.0258*0.0409</f>
        <v>1.0552199999999999E-3</v>
      </c>
      <c r="D18" s="39" t="s">
        <v>227</v>
      </c>
      <c r="E18" s="31"/>
      <c r="G18" s="38" t="s">
        <v>161</v>
      </c>
      <c r="H18" s="38" t="s">
        <v>137</v>
      </c>
      <c r="I18" s="41">
        <f>0.0136*0.0258</f>
        <v>3.5087999999999997E-4</v>
      </c>
      <c r="J18" s="39" t="s">
        <v>186</v>
      </c>
    </row>
    <row r="19" spans="1:10">
      <c r="A19" s="38" t="s">
        <v>168</v>
      </c>
      <c r="B19" s="38" t="s">
        <v>137</v>
      </c>
      <c r="C19" s="38">
        <f>0.0258*0.0299</f>
        <v>7.7141999999999998E-4</v>
      </c>
      <c r="D19" s="39" t="s">
        <v>228</v>
      </c>
      <c r="E19" s="31"/>
      <c r="G19" s="38" t="s">
        <v>163</v>
      </c>
      <c r="H19" s="38" t="s">
        <v>36</v>
      </c>
      <c r="I19" s="41">
        <f>0.0212*0.0258</f>
        <v>5.4695999999999998E-4</v>
      </c>
      <c r="J19" s="39" t="s">
        <v>203</v>
      </c>
    </row>
    <row r="20" spans="1:10">
      <c r="A20" s="38" t="s">
        <v>178</v>
      </c>
      <c r="B20" s="38" t="s">
        <v>36</v>
      </c>
      <c r="C20" s="38">
        <f>0.0258*0.0449</f>
        <v>1.1584200000000001E-3</v>
      </c>
      <c r="D20" s="39" t="s">
        <v>229</v>
      </c>
      <c r="E20" s="31"/>
      <c r="G20" s="38" t="s">
        <v>165</v>
      </c>
      <c r="H20" s="38" t="s">
        <v>137</v>
      </c>
      <c r="I20" s="41">
        <f>0.0132*0.0258</f>
        <v>3.4056000000000001E-4</v>
      </c>
      <c r="J20" s="39" t="s">
        <v>194</v>
      </c>
    </row>
    <row r="21" spans="1:10">
      <c r="A21" s="38" t="s">
        <v>169</v>
      </c>
      <c r="B21" s="38" t="s">
        <v>137</v>
      </c>
      <c r="C21" s="38">
        <f>0.0258*0.0546</f>
        <v>1.40868E-3</v>
      </c>
      <c r="D21" s="39" t="s">
        <v>230</v>
      </c>
      <c r="E21" s="31"/>
      <c r="G21" s="38" t="s">
        <v>167</v>
      </c>
      <c r="H21" s="38" t="s">
        <v>36</v>
      </c>
      <c r="I21" s="41">
        <f>0.0212*0.0258</f>
        <v>5.4695999999999998E-4</v>
      </c>
      <c r="J21" s="39" t="s">
        <v>203</v>
      </c>
    </row>
    <row r="22" spans="1:10">
      <c r="A22" s="38" t="s">
        <v>170</v>
      </c>
      <c r="B22" s="38" t="s">
        <v>36</v>
      </c>
      <c r="C22" s="38">
        <f>0.0258*0.0435</f>
        <v>1.1222999999999999E-3</v>
      </c>
      <c r="D22" s="39" t="s">
        <v>231</v>
      </c>
      <c r="E22" s="31"/>
      <c r="G22" s="31"/>
      <c r="H22" s="31"/>
    </row>
    <row r="23" spans="1:10">
      <c r="A23" s="38" t="s">
        <v>233</v>
      </c>
      <c r="B23" s="38" t="s">
        <v>137</v>
      </c>
      <c r="C23" s="38">
        <f>0.0258*0.029</f>
        <v>7.4820000000000008E-4</v>
      </c>
      <c r="D23" s="39" t="s">
        <v>199</v>
      </c>
      <c r="E23" s="31"/>
      <c r="G23" s="31"/>
      <c r="H23" s="31">
        <v>100</v>
      </c>
    </row>
    <row r="24" spans="1:10">
      <c r="A24" s="38" t="s">
        <v>234</v>
      </c>
      <c r="B24" s="38" t="s">
        <v>137</v>
      </c>
      <c r="C24" s="38">
        <f>0.0258*0.0257</f>
        <v>6.6306000000000004E-4</v>
      </c>
      <c r="D24" s="39" t="s">
        <v>232</v>
      </c>
      <c r="E24" s="31"/>
      <c r="G24" s="31"/>
      <c r="H24" s="31">
        <v>200</v>
      </c>
    </row>
    <row r="25" spans="1:10">
      <c r="A25" s="38" t="s">
        <v>235</v>
      </c>
      <c r="B25" s="38" t="s">
        <v>137</v>
      </c>
      <c r="C25" s="38">
        <f>0.0258*0.0269</f>
        <v>6.9402000000000005E-4</v>
      </c>
      <c r="D25" s="39" t="s">
        <v>202</v>
      </c>
      <c r="E25" s="31"/>
      <c r="G25" s="31"/>
      <c r="H25" s="31">
        <v>6000</v>
      </c>
    </row>
    <row r="26" spans="1:10">
      <c r="A26" s="38" t="s">
        <v>171</v>
      </c>
      <c r="B26" s="38" t="s">
        <v>137</v>
      </c>
      <c r="C26" s="38">
        <f>0.0258*0.0294</f>
        <v>7.5851999999999994E-4</v>
      </c>
      <c r="D26" s="39" t="s">
        <v>236</v>
      </c>
      <c r="E26" s="31"/>
      <c r="G26" s="31"/>
      <c r="H26" s="46">
        <v>20000</v>
      </c>
    </row>
    <row r="27" spans="1:10">
      <c r="A27" s="38" t="s">
        <v>172</v>
      </c>
      <c r="B27" s="38" t="s">
        <v>137</v>
      </c>
      <c r="C27" s="38">
        <f>0.0258*0.0373</f>
        <v>9.6234000000000001E-4</v>
      </c>
      <c r="D27" s="39" t="s">
        <v>200</v>
      </c>
      <c r="E27" s="31"/>
      <c r="G27" s="31"/>
      <c r="H27" s="31"/>
    </row>
    <row r="28" spans="1:10">
      <c r="A28" s="38" t="s">
        <v>173</v>
      </c>
      <c r="B28" s="38" t="s">
        <v>36</v>
      </c>
      <c r="C28" s="38">
        <f>0.0258*0.0211</f>
        <v>5.4438000000000002E-4</v>
      </c>
      <c r="D28" s="39" t="s">
        <v>237</v>
      </c>
      <c r="E28" s="31"/>
      <c r="G28" s="31"/>
      <c r="H28" s="31"/>
    </row>
    <row r="29" spans="1:10">
      <c r="A29" s="38" t="s">
        <v>174</v>
      </c>
      <c r="B29" s="38" t="s">
        <v>36</v>
      </c>
      <c r="C29" s="38">
        <f>0.0258*0.00341</f>
        <v>8.797799999999999E-5</v>
      </c>
      <c r="D29" s="39" t="s">
        <v>238</v>
      </c>
      <c r="E29" s="31"/>
      <c r="G29" s="31"/>
      <c r="H29" s="31"/>
    </row>
    <row r="30" spans="1:10">
      <c r="A30" s="38" t="s">
        <v>175</v>
      </c>
      <c r="B30" s="38" t="s">
        <v>36</v>
      </c>
      <c r="C30" s="38">
        <f>0.0258*0.00841</f>
        <v>2.1697800000000002E-4</v>
      </c>
      <c r="D30" s="39" t="s">
        <v>239</v>
      </c>
      <c r="E30" s="31"/>
      <c r="G30" s="31"/>
      <c r="H30" s="31"/>
    </row>
    <row r="31" spans="1:10">
      <c r="A31" s="29"/>
      <c r="B31" s="29"/>
      <c r="C31" s="29"/>
      <c r="D31" s="28"/>
      <c r="E31" s="31"/>
      <c r="G31" s="31"/>
      <c r="H31" s="31"/>
    </row>
    <row r="32" spans="1:10">
      <c r="E32" s="31"/>
      <c r="G32" s="31"/>
      <c r="H32" s="31"/>
    </row>
    <row r="33" spans="1:8">
      <c r="E33" s="31"/>
      <c r="G33" s="31"/>
      <c r="H33" s="31"/>
    </row>
    <row r="34" spans="1:8">
      <c r="A34" s="35"/>
      <c r="B34" t="s">
        <v>197</v>
      </c>
    </row>
    <row r="35" spans="1:8">
      <c r="A35" s="36"/>
      <c r="B35" t="s">
        <v>198</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エネルギー使用状況等確認シート</vt:lpstr>
      <vt:lpstr>データ</vt:lpstr>
      <vt:lpstr>エネルギー使用状況等確認シート!Print_Area</vt:lpstr>
      <vt:lpstr>燃料名・化石</vt:lpstr>
      <vt:lpstr>燃料名・非化石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2026-04-16T10:24:57Z</dcterms:modified>
</cp:coreProperties>
</file>