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76.77" sheetId="2" r:id="rId1"/>
    <sheet name="78,79" sheetId="3" r:id="rId2"/>
    <sheet name="80,81" sheetId="4" r:id="rId3"/>
    <sheet name="82,83" sheetId="5" r:id="rId4"/>
    <sheet name="84" sheetId="6" r:id="rId5"/>
    <sheet name="85" sheetId="7" r:id="rId6"/>
    <sheet name="86" sheetId="8" r:id="rId7"/>
  </sheets>
  <definedNames>
    <definedName name="_xlnm.Print_Area" localSheetId="0">'76.77'!$A$1:$AU$64</definedName>
    <definedName name="_xlnm.Print_Area" localSheetId="1">'78,79'!$B$1:$AN$28</definedName>
    <definedName name="_xlnm.Print_Area" localSheetId="3">'82,83'!$A$1:$U$68</definedName>
    <definedName name="_xlnm.Print_Area" localSheetId="4">'84'!$A$1:$N$59</definedName>
    <definedName name="_xlnm.Print_Area" localSheetId="5">'85'!$A$1:$M$62</definedName>
    <definedName name="_xlnm.Print_Area" localSheetId="6">'86'!$A$1:$W$58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8" l="1"/>
  <c r="R48" i="8"/>
  <c r="O48" i="8"/>
  <c r="L48" i="8"/>
  <c r="I48" i="8"/>
  <c r="F48" i="8"/>
  <c r="C48" i="8"/>
  <c r="S45" i="8"/>
  <c r="D40" i="8"/>
  <c r="D39" i="8"/>
  <c r="D38" i="8"/>
  <c r="D37" i="8"/>
  <c r="D36" i="8"/>
  <c r="D35" i="8"/>
  <c r="D34" i="8"/>
  <c r="V32" i="8"/>
  <c r="T32" i="8"/>
  <c r="R32" i="8"/>
  <c r="P32" i="8"/>
  <c r="N32" i="8"/>
  <c r="L32" i="8"/>
  <c r="J32" i="8"/>
  <c r="H32" i="8"/>
  <c r="F32" i="8"/>
  <c r="D32" i="8" s="1"/>
  <c r="S30" i="8"/>
  <c r="D26" i="8"/>
  <c r="D25" i="8"/>
  <c r="D24" i="8"/>
  <c r="D23" i="8"/>
  <c r="D22" i="8"/>
  <c r="D21" i="8"/>
  <c r="D20" i="8"/>
  <c r="S18" i="8"/>
  <c r="N18" i="8"/>
  <c r="I18" i="8"/>
  <c r="D18" i="8" s="1"/>
  <c r="D12" i="8"/>
  <c r="D11" i="8"/>
  <c r="D10" i="8"/>
  <c r="D9" i="8"/>
  <c r="D8" i="8"/>
  <c r="D7" i="8"/>
  <c r="D6" i="8"/>
  <c r="V4" i="8"/>
  <c r="T4" i="8"/>
  <c r="R4" i="8"/>
  <c r="P4" i="8"/>
  <c r="N4" i="8"/>
  <c r="L4" i="8"/>
  <c r="J4" i="8"/>
  <c r="H4" i="8"/>
  <c r="F4" i="8"/>
  <c r="D4" i="8"/>
  <c r="T2" i="8"/>
  <c r="P62" i="7"/>
  <c r="P63" i="7" s="1"/>
  <c r="C61" i="7"/>
  <c r="C60" i="7"/>
  <c r="C59" i="7"/>
  <c r="C58" i="7"/>
  <c r="C57" i="7"/>
  <c r="C56" i="7"/>
  <c r="C55" i="7"/>
  <c r="K54" i="7"/>
  <c r="J54" i="7"/>
  <c r="I54" i="7"/>
  <c r="H54" i="7"/>
  <c r="G54" i="7"/>
  <c r="F54" i="7"/>
  <c r="E54" i="7"/>
  <c r="C54" i="7" s="1"/>
  <c r="D54" i="7"/>
  <c r="J52" i="7"/>
  <c r="C50" i="7"/>
  <c r="C49" i="7"/>
  <c r="C48" i="7"/>
  <c r="C47" i="7"/>
  <c r="C46" i="7"/>
  <c r="C45" i="7"/>
  <c r="C44" i="7"/>
  <c r="M43" i="7"/>
  <c r="L43" i="7"/>
  <c r="K43" i="7"/>
  <c r="J43" i="7"/>
  <c r="I43" i="7"/>
  <c r="H43" i="7"/>
  <c r="G43" i="7"/>
  <c r="F43" i="7"/>
  <c r="E43" i="7"/>
  <c r="D43" i="7"/>
  <c r="C43" i="7" s="1"/>
  <c r="C42" i="7"/>
  <c r="C41" i="7"/>
  <c r="C40" i="7"/>
  <c r="C39" i="7"/>
  <c r="C38" i="7"/>
  <c r="C37" i="7"/>
  <c r="C36" i="7"/>
  <c r="M35" i="7"/>
  <c r="L35" i="7"/>
  <c r="K35" i="7"/>
  <c r="J35" i="7"/>
  <c r="I35" i="7"/>
  <c r="H35" i="7"/>
  <c r="G35" i="7"/>
  <c r="F35" i="7"/>
  <c r="E35" i="7"/>
  <c r="D35" i="7"/>
  <c r="C35" i="7" s="1"/>
  <c r="C34" i="7"/>
  <c r="C33" i="7"/>
  <c r="C32" i="7"/>
  <c r="C31" i="7"/>
  <c r="C30" i="7"/>
  <c r="C29" i="7"/>
  <c r="C28" i="7"/>
  <c r="M27" i="7"/>
  <c r="L27" i="7"/>
  <c r="K27" i="7"/>
  <c r="J27" i="7"/>
  <c r="I27" i="7"/>
  <c r="H27" i="7"/>
  <c r="G27" i="7"/>
  <c r="F27" i="7"/>
  <c r="E27" i="7"/>
  <c r="D27" i="7"/>
  <c r="C27" i="7" s="1"/>
  <c r="C26" i="7"/>
  <c r="C25" i="7"/>
  <c r="C24" i="7"/>
  <c r="C23" i="7"/>
  <c r="C22" i="7"/>
  <c r="C21" i="7"/>
  <c r="C20" i="7"/>
  <c r="M19" i="7"/>
  <c r="L19" i="7"/>
  <c r="K19" i="7"/>
  <c r="J19" i="7"/>
  <c r="I19" i="7"/>
  <c r="H19" i="7"/>
  <c r="G19" i="7"/>
  <c r="F19" i="7"/>
  <c r="E19" i="7"/>
  <c r="D19" i="7"/>
  <c r="C19" i="7" s="1"/>
  <c r="C18" i="7"/>
  <c r="C17" i="7"/>
  <c r="C16" i="7"/>
  <c r="C15" i="7"/>
  <c r="C14" i="7"/>
  <c r="C13" i="7"/>
  <c r="C12" i="7"/>
  <c r="M11" i="7"/>
  <c r="L11" i="7"/>
  <c r="K11" i="7"/>
  <c r="J11" i="7"/>
  <c r="I11" i="7"/>
  <c r="H11" i="7"/>
  <c r="G11" i="7"/>
  <c r="F11" i="7"/>
  <c r="E11" i="7"/>
  <c r="D11" i="7"/>
  <c r="C11" i="7" s="1"/>
  <c r="C10" i="7"/>
  <c r="C9" i="7"/>
  <c r="C8" i="7"/>
  <c r="C7" i="7"/>
  <c r="C6" i="7"/>
  <c r="C5" i="7"/>
  <c r="C4" i="7"/>
  <c r="M3" i="7"/>
  <c r="L3" i="7"/>
  <c r="K3" i="7"/>
  <c r="J3" i="7"/>
  <c r="I3" i="7"/>
  <c r="H3" i="7"/>
  <c r="G3" i="7"/>
  <c r="F3" i="7"/>
  <c r="E3" i="7"/>
  <c r="D3" i="7"/>
  <c r="C3" i="7" s="1"/>
  <c r="C56" i="6"/>
  <c r="C55" i="6"/>
  <c r="C54" i="6"/>
  <c r="C53" i="6"/>
  <c r="C52" i="6"/>
  <c r="C51" i="6"/>
  <c r="C50" i="6"/>
  <c r="N49" i="6"/>
  <c r="M49" i="6"/>
  <c r="L49" i="6"/>
  <c r="K49" i="6"/>
  <c r="J49" i="6"/>
  <c r="I49" i="6"/>
  <c r="H49" i="6"/>
  <c r="G49" i="6"/>
  <c r="F49" i="6"/>
  <c r="E49" i="6"/>
  <c r="D49" i="6"/>
  <c r="C49" i="6" s="1"/>
  <c r="C48" i="6"/>
  <c r="C47" i="6"/>
  <c r="C46" i="6"/>
  <c r="C45" i="6"/>
  <c r="C44" i="6"/>
  <c r="C43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C40" i="6"/>
  <c r="C39" i="6"/>
  <c r="C38" i="6"/>
  <c r="C37" i="6"/>
  <c r="C36" i="6"/>
  <c r="C35" i="6"/>
  <c r="C34" i="6"/>
  <c r="N33" i="6"/>
  <c r="M33" i="6"/>
  <c r="L33" i="6"/>
  <c r="K33" i="6"/>
  <c r="J33" i="6"/>
  <c r="I33" i="6"/>
  <c r="H33" i="6"/>
  <c r="G33" i="6"/>
  <c r="F33" i="6"/>
  <c r="E33" i="6"/>
  <c r="D33" i="6"/>
  <c r="C33" i="6" s="1"/>
  <c r="C32" i="6"/>
  <c r="C31" i="6"/>
  <c r="C30" i="6"/>
  <c r="C29" i="6"/>
  <c r="C28" i="6"/>
  <c r="C27" i="6"/>
  <c r="C26" i="6"/>
  <c r="N25" i="6"/>
  <c r="M25" i="6"/>
  <c r="L25" i="6"/>
  <c r="K25" i="6"/>
  <c r="J25" i="6"/>
  <c r="I25" i="6"/>
  <c r="H25" i="6"/>
  <c r="G25" i="6"/>
  <c r="F25" i="6"/>
  <c r="E25" i="6"/>
  <c r="C25" i="6" s="1"/>
  <c r="D25" i="6"/>
  <c r="L23" i="6"/>
  <c r="C21" i="6"/>
  <c r="C20" i="6"/>
  <c r="C19" i="6"/>
  <c r="C18" i="6"/>
  <c r="C17" i="6"/>
  <c r="C16" i="6"/>
  <c r="C15" i="6"/>
  <c r="N14" i="6"/>
  <c r="M14" i="6"/>
  <c r="L14" i="6"/>
  <c r="K14" i="6"/>
  <c r="J14" i="6"/>
  <c r="I14" i="6"/>
  <c r="H14" i="6"/>
  <c r="G14" i="6"/>
  <c r="F14" i="6"/>
  <c r="E14" i="6"/>
  <c r="C14" i="6" s="1"/>
  <c r="D14" i="6"/>
  <c r="L12" i="6"/>
  <c r="C10" i="6"/>
  <c r="C9" i="6"/>
  <c r="C8" i="6"/>
  <c r="C7" i="6"/>
  <c r="C6" i="6"/>
  <c r="C5" i="6"/>
  <c r="C4" i="6"/>
  <c r="N3" i="6"/>
  <c r="M3" i="6"/>
  <c r="L3" i="6"/>
  <c r="K3" i="6"/>
  <c r="J3" i="6"/>
  <c r="I3" i="6"/>
  <c r="H3" i="6"/>
  <c r="G3" i="6"/>
  <c r="F3" i="6"/>
  <c r="E3" i="6"/>
  <c r="C3" i="6" s="1"/>
  <c r="D3" i="6"/>
  <c r="T65" i="5"/>
  <c r="B65" i="5"/>
  <c r="T64" i="5"/>
  <c r="T61" i="5"/>
  <c r="B61" i="5"/>
  <c r="T57" i="5"/>
  <c r="B57" i="5"/>
  <c r="D52" i="5"/>
  <c r="R39" i="5"/>
  <c r="P39" i="5"/>
  <c r="N39" i="5" s="1"/>
  <c r="K39" i="5"/>
  <c r="F39" i="5"/>
  <c r="E39" i="5"/>
  <c r="C39" i="5" s="1"/>
  <c r="B39" i="5" s="1"/>
  <c r="D39" i="5"/>
  <c r="R38" i="5"/>
  <c r="P38" i="5"/>
  <c r="N38" i="5"/>
  <c r="K38" i="5"/>
  <c r="F38" i="5"/>
  <c r="E38" i="5"/>
  <c r="D38" i="5"/>
  <c r="C38" i="5" s="1"/>
  <c r="B38" i="5" s="1"/>
  <c r="R37" i="5"/>
  <c r="P37" i="5"/>
  <c r="N37" i="5" s="1"/>
  <c r="K37" i="5"/>
  <c r="F37" i="5"/>
  <c r="E37" i="5"/>
  <c r="D37" i="5"/>
  <c r="C37" i="5"/>
  <c r="B37" i="5" s="1"/>
  <c r="R36" i="5"/>
  <c r="P36" i="5"/>
  <c r="N36" i="5"/>
  <c r="K36" i="5"/>
  <c r="F36" i="5"/>
  <c r="E36" i="5"/>
  <c r="C36" i="5" s="1"/>
  <c r="B36" i="5" s="1"/>
  <c r="D36" i="5"/>
  <c r="R35" i="5"/>
  <c r="P35" i="5"/>
  <c r="N35" i="5" s="1"/>
  <c r="K35" i="5"/>
  <c r="F35" i="5"/>
  <c r="E35" i="5"/>
  <c r="C35" i="5" s="1"/>
  <c r="D35" i="5"/>
  <c r="R34" i="5"/>
  <c r="R31" i="5" s="1"/>
  <c r="P34" i="5"/>
  <c r="N34" i="5"/>
  <c r="K34" i="5"/>
  <c r="F34" i="5"/>
  <c r="F31" i="5" s="1"/>
  <c r="E34" i="5"/>
  <c r="D34" i="5"/>
  <c r="C34" i="5" s="1"/>
  <c r="B34" i="5" s="1"/>
  <c r="R33" i="5"/>
  <c r="P33" i="5"/>
  <c r="N33" i="5" s="1"/>
  <c r="N31" i="5" s="1"/>
  <c r="K33" i="5"/>
  <c r="K31" i="5" s="1"/>
  <c r="F33" i="5"/>
  <c r="E33" i="5"/>
  <c r="E31" i="5" s="1"/>
  <c r="D33" i="5"/>
  <c r="C33" i="5"/>
  <c r="C32" i="5"/>
  <c r="U31" i="5"/>
  <c r="T31" i="5"/>
  <c r="S31" i="5"/>
  <c r="Q31" i="5"/>
  <c r="P31" i="5"/>
  <c r="O31" i="5"/>
  <c r="M31" i="5"/>
  <c r="L31" i="5"/>
  <c r="J31" i="5"/>
  <c r="I31" i="5"/>
  <c r="H31" i="5"/>
  <c r="G31" i="5"/>
  <c r="D31" i="5"/>
  <c r="U30" i="5"/>
  <c r="T24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B78" i="4"/>
  <c r="B77" i="4"/>
  <c r="B76" i="4"/>
  <c r="B75" i="4"/>
  <c r="B74" i="4"/>
  <c r="B73" i="4"/>
  <c r="B72" i="4"/>
  <c r="ED70" i="4"/>
  <c r="DR70" i="4"/>
  <c r="DF70" i="4"/>
  <c r="CT70" i="4"/>
  <c r="CH70" i="4"/>
  <c r="BV70" i="4"/>
  <c r="BL70" i="4"/>
  <c r="BB70" i="4"/>
  <c r="AR70" i="4"/>
  <c r="AH70" i="4"/>
  <c r="X70" i="4"/>
  <c r="N70" i="4"/>
  <c r="B70" i="4"/>
  <c r="EP64" i="4"/>
  <c r="B64" i="4"/>
  <c r="EP63" i="4"/>
  <c r="EP62" i="4"/>
  <c r="EP61" i="4"/>
  <c r="B61" i="4"/>
  <c r="EP60" i="4"/>
  <c r="B60" i="4"/>
  <c r="EP59" i="4"/>
  <c r="EP58" i="4"/>
  <c r="EP57" i="4"/>
  <c r="EP56" i="4"/>
  <c r="R52" i="4"/>
  <c r="R51" i="4"/>
  <c r="R50" i="4"/>
  <c r="R49" i="4"/>
  <c r="R48" i="4"/>
  <c r="R47" i="4"/>
  <c r="R45" i="4"/>
  <c r="DX39" i="4"/>
  <c r="CW39" i="4"/>
  <c r="AL39" i="4"/>
  <c r="K39" i="4"/>
  <c r="B39" i="4"/>
  <c r="DX38" i="4"/>
  <c r="DF38" i="4"/>
  <c r="CW38" i="4"/>
  <c r="BD38" i="4"/>
  <c r="AL38" i="4" s="1"/>
  <c r="DX37" i="4"/>
  <c r="B37" i="4" s="1"/>
  <c r="CW37" i="4"/>
  <c r="AL37" i="4"/>
  <c r="K37" i="4"/>
  <c r="DX36" i="4"/>
  <c r="CW36" i="4"/>
  <c r="AL36" i="4"/>
  <c r="K36" i="4"/>
  <c r="B36" i="4" s="1"/>
  <c r="DX35" i="4"/>
  <c r="CW35" i="4"/>
  <c r="AL35" i="4"/>
  <c r="K35" i="4" s="1"/>
  <c r="B35" i="4" s="1"/>
  <c r="DX34" i="4"/>
  <c r="CW34" i="4"/>
  <c r="AL34" i="4"/>
  <c r="K34" i="4" s="1"/>
  <c r="B34" i="4" s="1"/>
  <c r="DX33" i="4"/>
  <c r="DX31" i="4" s="1"/>
  <c r="DF33" i="4"/>
  <c r="CW33" i="4" s="1"/>
  <c r="CW31" i="4" s="1"/>
  <c r="BD33" i="4"/>
  <c r="AL33" i="4"/>
  <c r="K33" i="4" s="1"/>
  <c r="ER31" i="4"/>
  <c r="EP31" i="4"/>
  <c r="EG31" i="4"/>
  <c r="DO31" i="4"/>
  <c r="DF31" i="4"/>
  <c r="CN31" i="4"/>
  <c r="CE31" i="4"/>
  <c r="BV31" i="4"/>
  <c r="BM31" i="4"/>
  <c r="AU31" i="4"/>
  <c r="AC31" i="4"/>
  <c r="T31" i="4"/>
  <c r="ER30" i="4"/>
  <c r="EP24" i="4"/>
  <c r="EP23" i="4"/>
  <c r="EP22" i="4"/>
  <c r="EP21" i="4"/>
  <c r="EP20" i="4"/>
  <c r="L16" i="3"/>
  <c r="K16" i="3"/>
  <c r="J16" i="3"/>
  <c r="I16" i="3"/>
  <c r="H16" i="3"/>
  <c r="G16" i="3"/>
  <c r="F16" i="3"/>
  <c r="E16" i="3"/>
  <c r="C16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AN62" i="2"/>
  <c r="C62" i="2"/>
  <c r="AN61" i="2"/>
  <c r="AN60" i="2"/>
  <c r="AN59" i="2"/>
  <c r="C59" i="2"/>
  <c r="AN58" i="2"/>
  <c r="AN57" i="2"/>
  <c r="C57" i="2"/>
  <c r="AN56" i="2"/>
  <c r="C56" i="2"/>
  <c r="AN55" i="2"/>
  <c r="AN54" i="2"/>
  <c r="AN38" i="2"/>
  <c r="AH38" i="2"/>
  <c r="AB38" i="2"/>
  <c r="AB31" i="2" s="1"/>
  <c r="V38" i="2"/>
  <c r="F38" i="2"/>
  <c r="C38" i="2" s="1"/>
  <c r="AN37" i="2"/>
  <c r="AH37" i="2"/>
  <c r="V37" i="2"/>
  <c r="L37" i="2"/>
  <c r="F37" i="2"/>
  <c r="C37" i="2" s="1"/>
  <c r="AN36" i="2"/>
  <c r="AJ36" i="2"/>
  <c r="AH36" i="2"/>
  <c r="V36" i="2"/>
  <c r="P36" i="2"/>
  <c r="L36" i="2" s="1"/>
  <c r="F36" i="2" s="1"/>
  <c r="C36" i="2" s="1"/>
  <c r="AN35" i="2"/>
  <c r="AH35" i="2"/>
  <c r="V35" i="2"/>
  <c r="F35" i="2"/>
  <c r="C35" i="2" s="1"/>
  <c r="AN34" i="2"/>
  <c r="AH34" i="2"/>
  <c r="V34" i="2"/>
  <c r="F34" i="2"/>
  <c r="C34" i="2" s="1"/>
  <c r="AN33" i="2"/>
  <c r="AB33" i="2"/>
  <c r="V33" i="2"/>
  <c r="F33" i="2"/>
  <c r="C33" i="2"/>
  <c r="AN32" i="2"/>
  <c r="AJ32" i="2"/>
  <c r="AH32" i="2" s="1"/>
  <c r="AH31" i="2" s="1"/>
  <c r="V32" i="2"/>
  <c r="P32" i="2"/>
  <c r="L32" i="2" s="1"/>
  <c r="AT31" i="2"/>
  <c r="AR31" i="2"/>
  <c r="AP31" i="2"/>
  <c r="AN31" i="2"/>
  <c r="AL31" i="2"/>
  <c r="AJ31" i="2"/>
  <c r="AF31" i="2"/>
  <c r="Z31" i="2"/>
  <c r="X31" i="2"/>
  <c r="V31" i="2"/>
  <c r="T31" i="2"/>
  <c r="R31" i="2"/>
  <c r="P31" i="2"/>
  <c r="N31" i="2"/>
  <c r="J31" i="2"/>
  <c r="H31" i="2"/>
  <c r="AT30" i="2"/>
  <c r="B35" i="5" l="1"/>
  <c r="B33" i="5"/>
  <c r="B31" i="5" s="1"/>
  <c r="C31" i="5"/>
  <c r="K38" i="4"/>
  <c r="B38" i="4" s="1"/>
  <c r="AL31" i="4"/>
  <c r="B33" i="4"/>
  <c r="BD31" i="4"/>
  <c r="L31" i="2"/>
  <c r="F32" i="2"/>
  <c r="K31" i="4" l="1"/>
  <c r="B31" i="4"/>
  <c r="C32" i="2"/>
  <c r="C31" i="2" s="1"/>
  <c r="F31" i="2"/>
</calcChain>
</file>

<file path=xl/sharedStrings.xml><?xml version="1.0" encoding="utf-8"?>
<sst xmlns="http://schemas.openxmlformats.org/spreadsheetml/2006/main" count="942" uniqueCount="256">
  <si>
    <t>５〕医療関係資格者</t>
    <rPh sb="2" eb="4">
      <t>イリョウ</t>
    </rPh>
    <rPh sb="4" eb="6">
      <t>カンケイ</t>
    </rPh>
    <rPh sb="6" eb="9">
      <t>シカクシャ</t>
    </rPh>
    <phoneticPr fontId="4"/>
  </si>
  <si>
    <t>１．医師数</t>
    <rPh sb="2" eb="5">
      <t>イシスウ</t>
    </rPh>
    <phoneticPr fontId="4"/>
  </si>
  <si>
    <t>（１）業務の種類・年次・区別</t>
    <rPh sb="7" eb="8">
      <t>ルイ</t>
    </rPh>
    <rPh sb="9" eb="11">
      <t>ネンジ</t>
    </rPh>
    <rPh sb="12" eb="13">
      <t>ク</t>
    </rPh>
    <phoneticPr fontId="4"/>
  </si>
  <si>
    <t>昭和45年～令和２年、各年末現在（従業地による）</t>
    <rPh sb="6" eb="8">
      <t>レイワ</t>
    </rPh>
    <phoneticPr fontId="4"/>
  </si>
  <si>
    <t>総数</t>
  </si>
  <si>
    <t>医療施設の従事者</t>
  </si>
  <si>
    <t>介護老人保健施設の従事者</t>
  </si>
  <si>
    <t>医療施設・介護老人保健施設以外の従事者</t>
  </si>
  <si>
    <t>その他の者</t>
  </si>
  <si>
    <t>病院の開設者又は法人の代表者</t>
  </si>
  <si>
    <t>病院(医育機関附属の病院を除く)の勤務者</t>
  </si>
  <si>
    <t>医育機関附属の病院の勤務者</t>
  </si>
  <si>
    <t>診療所の開設者又は法人の代表者</t>
  </si>
  <si>
    <t>診療所の
勤務者</t>
    <phoneticPr fontId="4"/>
  </si>
  <si>
    <t>介護老人保健施設の開設者又は法人の代表者</t>
  </si>
  <si>
    <t>介護老人
保健施設
の勤務者</t>
    <phoneticPr fontId="4"/>
  </si>
  <si>
    <t>医育機関臨床系以外の勤務者又は大学院生、医育機関以外の教育・研究機関勤務者</t>
    <rPh sb="0" eb="2">
      <t>イイク</t>
    </rPh>
    <rPh sb="2" eb="4">
      <t>キカン</t>
    </rPh>
    <rPh sb="6" eb="7">
      <t>ケイ</t>
    </rPh>
    <rPh sb="10" eb="13">
      <t>キンムシャ</t>
    </rPh>
    <rPh sb="13" eb="14">
      <t>マタ</t>
    </rPh>
    <rPh sb="15" eb="19">
      <t>ダイガクインセイ</t>
    </rPh>
    <rPh sb="20" eb="22">
      <t>イイク</t>
    </rPh>
    <rPh sb="22" eb="24">
      <t>キカン</t>
    </rPh>
    <rPh sb="24" eb="26">
      <t>イガイ</t>
    </rPh>
    <rPh sb="27" eb="29">
      <t>キョウイク</t>
    </rPh>
    <phoneticPr fontId="4"/>
  </si>
  <si>
    <t>行政機関又は保健衛生業務の従事者</t>
    <rPh sb="10" eb="12">
      <t>ギョウム</t>
    </rPh>
    <phoneticPr fontId="4"/>
  </si>
  <si>
    <t>その他の業務の従事者</t>
  </si>
  <si>
    <t>無職の者、
不詳</t>
    <rPh sb="6" eb="8">
      <t>フショウ</t>
    </rPh>
    <phoneticPr fontId="4"/>
  </si>
  <si>
    <t>教官又
は教員</t>
    <phoneticPr fontId="4"/>
  </si>
  <si>
    <t>その他の勤務者</t>
    <phoneticPr fontId="4"/>
  </si>
  <si>
    <t>昭和45年</t>
    <rPh sb="0" eb="2">
      <t>ショウワ</t>
    </rPh>
    <phoneticPr fontId="4"/>
  </si>
  <si>
    <t>-</t>
  </si>
  <si>
    <t>45年</t>
  </si>
  <si>
    <t>50年</t>
  </si>
  <si>
    <t>55年</t>
  </si>
  <si>
    <t>59年</t>
  </si>
  <si>
    <t>61年</t>
  </si>
  <si>
    <t>63年</t>
  </si>
  <si>
    <t>平成2年</t>
  </si>
  <si>
    <t>4年</t>
  </si>
  <si>
    <t>6年</t>
  </si>
  <si>
    <t>8年</t>
  </si>
  <si>
    <t>10年</t>
  </si>
  <si>
    <t>12年</t>
  </si>
  <si>
    <t>14年</t>
  </si>
  <si>
    <t>16年</t>
    <phoneticPr fontId="4"/>
  </si>
  <si>
    <t>18年</t>
  </si>
  <si>
    <t>20年</t>
  </si>
  <si>
    <t>22年</t>
    <phoneticPr fontId="4"/>
  </si>
  <si>
    <t>24年</t>
    <phoneticPr fontId="4"/>
  </si>
  <si>
    <t>26年</t>
    <rPh sb="2" eb="3">
      <t>ネン</t>
    </rPh>
    <phoneticPr fontId="4"/>
  </si>
  <si>
    <t>26年</t>
    <phoneticPr fontId="4"/>
  </si>
  <si>
    <t>28年</t>
    <rPh sb="2" eb="3">
      <t>ネン</t>
    </rPh>
    <phoneticPr fontId="4"/>
  </si>
  <si>
    <t>28年</t>
    <phoneticPr fontId="4"/>
  </si>
  <si>
    <t>介護医療院の従事者</t>
    <rPh sb="0" eb="2">
      <t>カイゴ</t>
    </rPh>
    <rPh sb="2" eb="3">
      <t>イ</t>
    </rPh>
    <rPh sb="3" eb="5">
      <t>リョウイン</t>
    </rPh>
    <rPh sb="6" eb="9">
      <t>ジュウジシャ</t>
    </rPh>
    <phoneticPr fontId="4"/>
  </si>
  <si>
    <t>医療施設・介護老人保健施設・介護医療院以外の従事者</t>
    <rPh sb="14" eb="19">
      <t>カイゴイリョウイン</t>
    </rPh>
    <phoneticPr fontId="4"/>
  </si>
  <si>
    <t>介護医療院の開設者又は法人の代表者</t>
    <rPh sb="0" eb="5">
      <t>カイゴイリョウイン</t>
    </rPh>
    <rPh sb="6" eb="9">
      <t>カイセツシャ</t>
    </rPh>
    <rPh sb="9" eb="10">
      <t>マタ</t>
    </rPh>
    <rPh sb="11" eb="13">
      <t>ホウジン</t>
    </rPh>
    <rPh sb="14" eb="17">
      <t>ダイヒョウシャ</t>
    </rPh>
    <phoneticPr fontId="4"/>
  </si>
  <si>
    <t>介護医療院の勤務者</t>
    <rPh sb="0" eb="2">
      <t>カイゴ</t>
    </rPh>
    <rPh sb="2" eb="3">
      <t>イ</t>
    </rPh>
    <rPh sb="3" eb="5">
      <t>リョウイン</t>
    </rPh>
    <rPh sb="6" eb="9">
      <t>キンムシャ</t>
    </rPh>
    <phoneticPr fontId="4"/>
  </si>
  <si>
    <t>行政機関・産業医・保健衛生業務の従事者</t>
    <rPh sb="5" eb="8">
      <t>サンギョウイ</t>
    </rPh>
    <rPh sb="13" eb="15">
      <t>ギョウム</t>
    </rPh>
    <phoneticPr fontId="4"/>
  </si>
  <si>
    <t>その他の勤務者</t>
  </si>
  <si>
    <t>30年</t>
    <rPh sb="2" eb="3">
      <t>ネン</t>
    </rPh>
    <phoneticPr fontId="4"/>
  </si>
  <si>
    <t>-</t>
    <phoneticPr fontId="4"/>
  </si>
  <si>
    <t>令和２年</t>
    <rPh sb="0" eb="2">
      <t>レイワ</t>
    </rPh>
    <rPh sb="3" eb="4">
      <t>ネン</t>
    </rPh>
    <phoneticPr fontId="4"/>
  </si>
  <si>
    <t>東</t>
  </si>
  <si>
    <t>博多</t>
  </si>
  <si>
    <t>博　多</t>
    <phoneticPr fontId="4"/>
  </si>
  <si>
    <t>中央</t>
  </si>
  <si>
    <t>中　央</t>
    <phoneticPr fontId="4"/>
  </si>
  <si>
    <t>南</t>
  </si>
  <si>
    <t>城南</t>
  </si>
  <si>
    <t>城　南</t>
    <phoneticPr fontId="4"/>
  </si>
  <si>
    <t>早良</t>
  </si>
  <si>
    <t>早　良</t>
    <phoneticPr fontId="4"/>
  </si>
  <si>
    <t>西</t>
  </si>
  <si>
    <t>（２）年齢階級・年次別</t>
    <phoneticPr fontId="4"/>
  </si>
  <si>
    <t>昭和55年～令和２年、各年末現在（従業地による）</t>
    <rPh sb="6" eb="8">
      <t>レイワ</t>
    </rPh>
    <phoneticPr fontId="4"/>
  </si>
  <si>
    <t>24歳以下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</si>
  <si>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</si>
  <si>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</si>
  <si>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</si>
  <si>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</si>
  <si>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</si>
  <si>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</si>
  <si>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</si>
  <si>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</si>
  <si>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</si>
  <si>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</si>
  <si>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</si>
  <si>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</si>
  <si>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</si>
  <si>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平均年齢</t>
  </si>
  <si>
    <t>男</t>
  </si>
  <si>
    <t>女</t>
  </si>
  <si>
    <t>昭和55年</t>
  </si>
  <si>
    <t>18年</t>
    <rPh sb="2" eb="3">
      <t>ネン</t>
    </rPh>
    <phoneticPr fontId="4"/>
  </si>
  <si>
    <t>20年</t>
    <phoneticPr fontId="4"/>
  </si>
  <si>
    <t>30年</t>
    <phoneticPr fontId="4"/>
  </si>
  <si>
    <t>令和２年</t>
    <rPh sb="0" eb="2">
      <t>レイワ</t>
    </rPh>
    <phoneticPr fontId="4"/>
  </si>
  <si>
    <t>「医師、歯科医師、薬剤師調査」</t>
  </si>
  <si>
    <t>（３）診療科別(重複計上)</t>
    <rPh sb="6" eb="7">
      <t>ベツ</t>
    </rPh>
    <phoneticPr fontId="4"/>
  </si>
  <si>
    <t>令和２年末現在（従業地による）</t>
    <rPh sb="0" eb="2">
      <t>レイワ</t>
    </rPh>
    <rPh sb="3" eb="5">
      <t>ネンマツ</t>
    </rPh>
    <rPh sb="4" eb="5">
      <t>マツ</t>
    </rPh>
    <phoneticPr fontId="4"/>
  </si>
  <si>
    <t>医師数
診療従事</t>
    <phoneticPr fontId="4"/>
  </si>
  <si>
    <t>内科</t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</si>
  <si>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</si>
  <si>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</si>
  <si>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（胃腸内科）
消化器内科</t>
    <rPh sb="3" eb="4">
      <t>ナイ</t>
    </rPh>
    <rPh sb="10" eb="11">
      <t>ナイ</t>
    </rPh>
    <phoneticPr fontId="4"/>
  </si>
  <si>
    <t>腎臓内科</t>
    <rPh sb="0" eb="2">
      <t>ジンゾウ</t>
    </rPh>
    <rPh sb="2" eb="4">
      <t>ナイカ</t>
    </rPh>
    <phoneticPr fontId="4"/>
  </si>
  <si>
    <t>神経内科</t>
    <rPh sb="0" eb="2">
      <t>シンケイ</t>
    </rPh>
    <rPh sb="2" eb="4">
      <t>ナイカ</t>
    </rPh>
    <phoneticPr fontId="4"/>
  </si>
  <si>
    <t>（代謝内科）
糖尿病内科</t>
    <rPh sb="1" eb="3">
      <t>タイシャ</t>
    </rPh>
    <rPh sb="3" eb="5">
      <t>ナイカ</t>
    </rPh>
    <rPh sb="7" eb="10">
      <t>トウニョウビョウ</t>
    </rPh>
    <rPh sb="10" eb="12">
      <t>ナイカ</t>
    </rPh>
    <phoneticPr fontId="4"/>
  </si>
  <si>
    <t>血液内科</t>
    <rPh sb="0" eb="2">
      <t>ケツエキ</t>
    </rPh>
    <rPh sb="2" eb="4">
      <t>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</si>
  <si>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</si>
  <si>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</si>
  <si>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</si>
  <si>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3">
      <t>カンセンショウ</t>
    </rPh>
    <rPh sb="3" eb="5">
      <t>ナイカ</t>
    </rPh>
    <phoneticPr fontId="4"/>
  </si>
  <si>
    <t>小児科</t>
    <rPh sb="0" eb="3">
      <t>ショウニカ</t>
    </rPh>
    <phoneticPr fontId="4"/>
  </si>
  <si>
    <t>精神科</t>
    <rPh sb="0" eb="3">
      <t>セイシンカ</t>
    </rPh>
    <phoneticPr fontId="4"/>
  </si>
  <si>
    <t>心療内科</t>
    <rPh sb="0" eb="2">
      <t>シンリョウ</t>
    </rPh>
    <rPh sb="2" eb="4">
      <t>ナイカ</t>
    </rPh>
    <phoneticPr fontId="4"/>
  </si>
  <si>
    <t>外科</t>
    <rPh sb="0" eb="2">
      <t>ゲカ</t>
    </rPh>
    <phoneticPr fontId="4"/>
  </si>
  <si>
    <t>呼吸器外科</t>
  </si>
  <si>
    <t>心臓血管外科</t>
  </si>
  <si>
    <t>乳腺外科</t>
    <rPh sb="0" eb="2">
      <t>ニュウセン</t>
    </rPh>
    <rPh sb="2" eb="4">
      <t>ゲカ</t>
    </rPh>
    <phoneticPr fontId="4"/>
  </si>
  <si>
    <t>気管食道外科</t>
    <rPh sb="0" eb="2">
      <t>キカン</t>
    </rPh>
    <rPh sb="2" eb="4">
      <t>ショクドウ</t>
    </rPh>
    <rPh sb="4" eb="6">
      <t>ゲカ</t>
    </rPh>
    <phoneticPr fontId="4"/>
  </si>
  <si>
    <t>（胃腸外科）
消化器外科</t>
    <rPh sb="1" eb="3">
      <t>イチョウ</t>
    </rPh>
    <rPh sb="3" eb="5">
      <t>ゲカ</t>
    </rPh>
    <rPh sb="7" eb="10">
      <t>ショウカキ</t>
    </rPh>
    <rPh sb="10" eb="12">
      <t>ゲカ</t>
    </rPh>
    <phoneticPr fontId="4"/>
  </si>
  <si>
    <t>泌尿器科</t>
    <rPh sb="0" eb="3">
      <t>ヒニョウキ</t>
    </rPh>
    <rPh sb="3" eb="4">
      <t>カ</t>
    </rPh>
    <phoneticPr fontId="4"/>
  </si>
  <si>
    <t>肛門外科</t>
    <rPh sb="0" eb="2">
      <t>コウモン</t>
    </rPh>
    <rPh sb="2" eb="4">
      <t>ゲカ</t>
    </rPh>
    <phoneticPr fontId="4"/>
  </si>
  <si>
    <t>脳神経外科</t>
    <rPh sb="0" eb="3">
      <t>ノウシンケイ</t>
    </rPh>
    <rPh sb="3" eb="5">
      <t>ゲカ</t>
    </rPh>
    <phoneticPr fontId="4"/>
  </si>
  <si>
    <t>整形外科</t>
    <rPh sb="0" eb="2">
      <t>セイケイ</t>
    </rPh>
    <rPh sb="2" eb="4">
      <t>ゲカ</t>
    </rPh>
    <phoneticPr fontId="4"/>
  </si>
  <si>
    <t>形成外科</t>
    <rPh sb="0" eb="2">
      <t>ケイセイ</t>
    </rPh>
    <rPh sb="2" eb="4">
      <t>ゲカ</t>
    </rPh>
    <phoneticPr fontId="4"/>
  </si>
  <si>
    <t>美容外科</t>
    <rPh sb="0" eb="2">
      <t>ビヨウ</t>
    </rPh>
    <rPh sb="2" eb="4">
      <t>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</si>
  <si>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</si>
  <si>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</si>
  <si>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小児外科</t>
    <rPh sb="0" eb="2">
      <t>ショウニ</t>
    </rPh>
    <rPh sb="2" eb="4">
      <t>ゲカ</t>
    </rPh>
    <phoneticPr fontId="4"/>
  </si>
  <si>
    <t>産婦人科</t>
    <rPh sb="0" eb="4">
      <t>サンフジンカ</t>
    </rPh>
    <phoneticPr fontId="4"/>
  </si>
  <si>
    <t>産科</t>
    <rPh sb="0" eb="2">
      <t>サンカ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</si>
  <si>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</si>
  <si>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</si>
  <si>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２年</t>
    <rPh sb="1" eb="2">
      <t>ネン</t>
    </rPh>
    <phoneticPr fontId="4"/>
  </si>
  <si>
    <t>２年</t>
    <phoneticPr fontId="4"/>
  </si>
  <si>
    <t>放射線科</t>
    <rPh sb="0" eb="4">
      <t>ホウシャセンカ</t>
    </rPh>
    <phoneticPr fontId="4"/>
  </si>
  <si>
    <t>麻酔科</t>
    <rPh sb="0" eb="3">
      <t>マスイカ</t>
    </rPh>
    <phoneticPr fontId="4"/>
  </si>
  <si>
    <t>病理診断科</t>
    <rPh sb="0" eb="2">
      <t>ビョウリ</t>
    </rPh>
    <rPh sb="2" eb="4">
      <t>シンダン</t>
    </rPh>
    <rPh sb="4" eb="5">
      <t>カ</t>
    </rPh>
    <phoneticPr fontId="4"/>
  </si>
  <si>
    <t>臨床検査科</t>
    <rPh sb="0" eb="2">
      <t>リンショウ</t>
    </rPh>
    <rPh sb="2" eb="4">
      <t>ケンサ</t>
    </rPh>
    <rPh sb="4" eb="5">
      <t>カ</t>
    </rPh>
    <phoneticPr fontId="4"/>
  </si>
  <si>
    <t>救急科</t>
    <rPh sb="0" eb="3">
      <t>キュウキュウカ</t>
    </rPh>
    <phoneticPr fontId="4"/>
  </si>
  <si>
    <t>臨床研修医</t>
    <rPh sb="0" eb="2">
      <t>リンショウ</t>
    </rPh>
    <rPh sb="2" eb="5">
      <t>ケンシュウイ</t>
    </rPh>
    <phoneticPr fontId="4"/>
  </si>
  <si>
    <t>全科</t>
    <rPh sb="0" eb="2">
      <t>ゼンカ</t>
    </rPh>
    <phoneticPr fontId="4"/>
  </si>
  <si>
    <t>その他</t>
    <rPh sb="2" eb="3">
      <t>タ</t>
    </rPh>
    <phoneticPr fontId="4"/>
  </si>
  <si>
    <t>不詳</t>
    <rPh sb="0" eb="2">
      <t>フショウ</t>
    </rPh>
    <phoneticPr fontId="4"/>
  </si>
  <si>
    <t>注：１）2つ以上の診療科に従事している場合、各々の科に重複計上している。</t>
    <rPh sb="0" eb="1">
      <t>チュウ</t>
    </rPh>
    <rPh sb="6" eb="8">
      <t>イジョウ</t>
    </rPh>
    <rPh sb="9" eb="12">
      <t>シンリョウカ</t>
    </rPh>
    <rPh sb="13" eb="15">
      <t>ジュウジ</t>
    </rPh>
    <rPh sb="19" eb="21">
      <t>バアイ</t>
    </rPh>
    <rPh sb="22" eb="24">
      <t>オノオノ</t>
    </rPh>
    <rPh sb="25" eb="26">
      <t>カ</t>
    </rPh>
    <rPh sb="27" eb="29">
      <t>ジュウフク</t>
    </rPh>
    <rPh sb="29" eb="31">
      <t>ケイジョウ</t>
    </rPh>
    <phoneticPr fontId="4"/>
  </si>
  <si>
    <t>　　２）心臓血管外科には循環器外科を含む。</t>
    <rPh sb="4" eb="6">
      <t>シンゾウ</t>
    </rPh>
    <rPh sb="6" eb="8">
      <t>ケッカン</t>
    </rPh>
    <rPh sb="8" eb="10">
      <t>ゲカ</t>
    </rPh>
    <rPh sb="12" eb="15">
      <t>ジュンカンキ</t>
    </rPh>
    <rPh sb="15" eb="17">
      <t>ゲカ</t>
    </rPh>
    <rPh sb="18" eb="19">
      <t>フク</t>
    </rPh>
    <phoneticPr fontId="4"/>
  </si>
  <si>
    <t>２．歯科医師数</t>
    <phoneticPr fontId="4"/>
  </si>
  <si>
    <t>（１）業務の種類・年次・区別</t>
    <rPh sb="3" eb="5">
      <t>ギョウム</t>
    </rPh>
    <rPh sb="6" eb="8">
      <t>シュルイ</t>
    </rPh>
    <rPh sb="9" eb="11">
      <t>ネンジ</t>
    </rPh>
    <rPh sb="12" eb="14">
      <t>クベツ</t>
    </rPh>
    <phoneticPr fontId="4"/>
  </si>
  <si>
    <t>医療施設
の従事者</t>
    <phoneticPr fontId="4"/>
  </si>
  <si>
    <t>病院の開設者又は
法人の代表者</t>
    <phoneticPr fontId="4"/>
  </si>
  <si>
    <t>病院(医育機関附属の病院を除く)の勤務者</t>
    <phoneticPr fontId="4"/>
  </si>
  <si>
    <t>診療所の開設者又は法人の代表者</t>
    <phoneticPr fontId="4"/>
  </si>
  <si>
    <t>医育機関の臨床系以外の勤務者又は大学院生、医育機関以外の教育・研究機関勤務者</t>
    <rPh sb="0" eb="1">
      <t>イ</t>
    </rPh>
    <rPh sb="1" eb="2">
      <t>イク</t>
    </rPh>
    <rPh sb="2" eb="4">
      <t>キカン</t>
    </rPh>
    <rPh sb="5" eb="8">
      <t>リンショウケイ</t>
    </rPh>
    <rPh sb="8" eb="10">
      <t>イガイ</t>
    </rPh>
    <rPh sb="11" eb="14">
      <t>キンムシャ</t>
    </rPh>
    <rPh sb="14" eb="15">
      <t>マタ</t>
    </rPh>
    <rPh sb="16" eb="20">
      <t>ダイガクインセイ</t>
    </rPh>
    <rPh sb="21" eb="23">
      <t>イイク</t>
    </rPh>
    <rPh sb="23" eb="25">
      <t>キカン</t>
    </rPh>
    <rPh sb="25" eb="27">
      <t>イガイ</t>
    </rPh>
    <rPh sb="28" eb="30">
      <t>キョウイク</t>
    </rPh>
    <rPh sb="31" eb="33">
      <t>ケンキュウ</t>
    </rPh>
    <rPh sb="33" eb="35">
      <t>キカン</t>
    </rPh>
    <rPh sb="35" eb="38">
      <t>キンムシャ</t>
    </rPh>
    <phoneticPr fontId="4"/>
  </si>
  <si>
    <t>行政機関
又は保健衛生
業務の従事者</t>
    <rPh sb="12" eb="14">
      <t>ギョウム</t>
    </rPh>
    <phoneticPr fontId="4"/>
  </si>
  <si>
    <t>その他の業務の従事者</t>
    <phoneticPr fontId="4"/>
  </si>
  <si>
    <t>無職の者</t>
  </si>
  <si>
    <t>教官又は教員</t>
  </si>
  <si>
    <t>その他の
勤務者</t>
    <phoneticPr fontId="4"/>
  </si>
  <si>
    <r>
      <t>1</t>
    </r>
    <r>
      <rPr>
        <sz val="14"/>
        <rFont val="ＭＳ 明朝"/>
        <family val="1"/>
        <charset val="128"/>
      </rPr>
      <t>8年</t>
    </r>
    <phoneticPr fontId="4"/>
  </si>
  <si>
    <r>
      <t>2</t>
    </r>
    <r>
      <rPr>
        <sz val="14"/>
        <rFont val="ＭＳ 明朝"/>
        <family val="1"/>
        <charset val="128"/>
      </rPr>
      <t>0年</t>
    </r>
    <phoneticPr fontId="4"/>
  </si>
  <si>
    <r>
      <t>2</t>
    </r>
    <r>
      <rPr>
        <sz val="14"/>
        <rFont val="ＭＳ 明朝"/>
        <family val="1"/>
        <charset val="128"/>
      </rPr>
      <t>2年</t>
    </r>
    <phoneticPr fontId="4"/>
  </si>
  <si>
    <t>26年</t>
  </si>
  <si>
    <t>介護医療院の従事者</t>
    <rPh sb="0" eb="5">
      <t>カイゴイリョウイン</t>
    </rPh>
    <rPh sb="6" eb="9">
      <t>ジュウジシャ</t>
    </rPh>
    <phoneticPr fontId="4"/>
  </si>
  <si>
    <t>その他の者</t>
    <phoneticPr fontId="4"/>
  </si>
  <si>
    <t>医育機関の臨床系以外の勤務者又は大学院生、医育機関以外の教育・研究機関勤務者</t>
    <phoneticPr fontId="4"/>
  </si>
  <si>
    <t>行政機関
又は保健衛生
業務の従事者</t>
    <phoneticPr fontId="4"/>
  </si>
  <si>
    <t>無職の者、不詳</t>
    <rPh sb="5" eb="7">
      <t>フショウ</t>
    </rPh>
    <phoneticPr fontId="4"/>
  </si>
  <si>
    <t>（２）年齢階級、年次別</t>
    <phoneticPr fontId="4"/>
  </si>
  <si>
    <t>18年</t>
    <phoneticPr fontId="4"/>
  </si>
  <si>
    <t>（３）診療科別（主たる－複数回答）</t>
    <rPh sb="8" eb="9">
      <t>シュ</t>
    </rPh>
    <rPh sb="12" eb="14">
      <t>フクスウ</t>
    </rPh>
    <rPh sb="14" eb="16">
      <t>カイトウ</t>
    </rPh>
    <phoneticPr fontId="4"/>
  </si>
  <si>
    <t>令和２年末現在（従業地による）</t>
    <rPh sb="0" eb="2">
      <t>レイワ</t>
    </rPh>
    <phoneticPr fontId="4"/>
  </si>
  <si>
    <t>診療科名（主たる）</t>
    <rPh sb="0" eb="2">
      <t>シンリョウ</t>
    </rPh>
    <rPh sb="2" eb="3">
      <t>カ</t>
    </rPh>
    <rPh sb="3" eb="4">
      <t>メイ</t>
    </rPh>
    <rPh sb="5" eb="6">
      <t>シュ</t>
    </rPh>
    <phoneticPr fontId="4"/>
  </si>
  <si>
    <t>診療科名（複数回答）</t>
    <rPh sb="0" eb="3">
      <t>シンリョウカ</t>
    </rPh>
    <rPh sb="3" eb="4">
      <t>メイ</t>
    </rPh>
    <rPh sb="5" eb="7">
      <t>フクスウ</t>
    </rPh>
    <rPh sb="7" eb="9">
      <t>カイトウ</t>
    </rPh>
    <phoneticPr fontId="4"/>
  </si>
  <si>
    <t>歯科</t>
    <rPh sb="0" eb="2">
      <t>シカ</t>
    </rPh>
    <phoneticPr fontId="4"/>
  </si>
  <si>
    <t>矯正歯科</t>
    <rPh sb="0" eb="2">
      <t>キョウセイ</t>
    </rPh>
    <rPh sb="2" eb="4">
      <t>シカ</t>
    </rPh>
    <phoneticPr fontId="4"/>
  </si>
  <si>
    <t>小児歯科</t>
    <rPh sb="0" eb="2">
      <t>ショウニ</t>
    </rPh>
    <rPh sb="2" eb="4">
      <t>シカ</t>
    </rPh>
    <phoneticPr fontId="4"/>
  </si>
  <si>
    <t>歯科口腔外科</t>
    <rPh sb="0" eb="1">
      <t>ハ</t>
    </rPh>
    <rPh sb="1" eb="2">
      <t>カ</t>
    </rPh>
    <rPh sb="2" eb="4">
      <t>コウクウ</t>
    </rPh>
    <rPh sb="4" eb="5">
      <t>ガイ</t>
    </rPh>
    <rPh sb="5" eb="6">
      <t>カ</t>
    </rPh>
    <phoneticPr fontId="4"/>
  </si>
  <si>
    <t>臨床研修歯科医</t>
    <rPh sb="0" eb="2">
      <t>リンショウ</t>
    </rPh>
    <rPh sb="2" eb="4">
      <t>ケンシュウ</t>
    </rPh>
    <rPh sb="4" eb="6">
      <t>シカ</t>
    </rPh>
    <rPh sb="6" eb="7">
      <t>イ</t>
    </rPh>
    <phoneticPr fontId="4"/>
  </si>
  <si>
    <t>西</t>
    <phoneticPr fontId="4"/>
  </si>
  <si>
    <t>３．薬剤師数</t>
    <phoneticPr fontId="4"/>
  </si>
  <si>
    <t>薬局の
従事者</t>
    <phoneticPr fontId="4"/>
  </si>
  <si>
    <t>病院・診療所の従事者</t>
    <rPh sb="0" eb="2">
      <t>ビョウイン</t>
    </rPh>
    <rPh sb="3" eb="6">
      <t>シンリョウショ</t>
    </rPh>
    <rPh sb="7" eb="10">
      <t>ジュウジシャ</t>
    </rPh>
    <phoneticPr fontId="4"/>
  </si>
  <si>
    <t>薬局・医療施設以外の従事者</t>
    <phoneticPr fontId="4"/>
  </si>
  <si>
    <t>その他
の者</t>
    <phoneticPr fontId="4"/>
  </si>
  <si>
    <t>開設者又は
法人の代表者</t>
    <phoneticPr fontId="4"/>
  </si>
  <si>
    <t>勤務者</t>
    <phoneticPr fontId="4"/>
  </si>
  <si>
    <t>調剤</t>
    <rPh sb="0" eb="2">
      <t>チョウザイ</t>
    </rPh>
    <phoneticPr fontId="4"/>
  </si>
  <si>
    <t>検査</t>
    <rPh sb="0" eb="2">
      <t>ケンサ</t>
    </rPh>
    <phoneticPr fontId="4"/>
  </si>
  <si>
    <t>大学において教育・研究に従事する者</t>
  </si>
  <si>
    <t>医薬品の
製造業・輸
入販売業に
従事する者</t>
    <phoneticPr fontId="4"/>
  </si>
  <si>
    <t>医薬品販売業(業種商含む)に従事する者</t>
  </si>
  <si>
    <t>衛生行政機関又は保健衛生施設の従事者</t>
  </si>
  <si>
    <t>その他の業務に従事する者</t>
  </si>
  <si>
    <t>大学の勤務者(教育研究)</t>
  </si>
  <si>
    <t>大学院生又は研究生</t>
  </si>
  <si>
    <t>…</t>
  </si>
  <si>
    <t>16年</t>
  </si>
  <si>
    <t>介護老人保健施設の勤務者</t>
    <rPh sb="0" eb="8">
      <t>カイゴロウジンホケンシセツ</t>
    </rPh>
    <rPh sb="9" eb="12">
      <t>キンムシャ</t>
    </rPh>
    <phoneticPr fontId="4"/>
  </si>
  <si>
    <t>介護医療院の勤務者</t>
    <rPh sb="0" eb="5">
      <t>カイゴイリョウイン</t>
    </rPh>
    <rPh sb="6" eb="9">
      <t>キンムシャ</t>
    </rPh>
    <phoneticPr fontId="4"/>
  </si>
  <si>
    <t>医薬品関係企業の従事者</t>
    <rPh sb="0" eb="7">
      <t>イヤクヒンカンケイキギョウ</t>
    </rPh>
    <rPh sb="8" eb="11">
      <t>ジュウジシャ</t>
    </rPh>
    <phoneticPr fontId="4"/>
  </si>
  <si>
    <t>調剤・病棟業務</t>
    <rPh sb="0" eb="2">
      <t>チョウザイ</t>
    </rPh>
    <rPh sb="3" eb="7">
      <t>ビョウトウギョウム</t>
    </rPh>
    <phoneticPr fontId="4"/>
  </si>
  <si>
    <t>その他（治験、検査等）</t>
    <rPh sb="2" eb="3">
      <t>タ</t>
    </rPh>
    <rPh sb="4" eb="6">
      <t>チケン</t>
    </rPh>
    <rPh sb="7" eb="10">
      <t>ケンサトウ</t>
    </rPh>
    <phoneticPr fontId="4"/>
  </si>
  <si>
    <t>大学の勤務者(研究・教育)</t>
    <rPh sb="10" eb="12">
      <t>キョウイク</t>
    </rPh>
    <phoneticPr fontId="4"/>
  </si>
  <si>
    <t>医薬品製造販売業・製造業</t>
    <rPh sb="0" eb="8">
      <t>イヤクヒンセイゾウハンバイギョウ</t>
    </rPh>
    <rPh sb="9" eb="12">
      <t>セイゾウギョウ</t>
    </rPh>
    <phoneticPr fontId="4"/>
  </si>
  <si>
    <t>店舗・配置・卸売販売業</t>
    <rPh sb="0" eb="2">
      <t>テンポ</t>
    </rPh>
    <rPh sb="3" eb="5">
      <t>ハイチ</t>
    </rPh>
    <rPh sb="6" eb="8">
      <t>オロシウリ</t>
    </rPh>
    <rPh sb="8" eb="11">
      <t>ハンバイギョウ</t>
    </rPh>
    <phoneticPr fontId="4"/>
  </si>
  <si>
    <t>４．就業保健師数、就業場所・区別</t>
    <rPh sb="14" eb="16">
      <t>クベツ</t>
    </rPh>
    <phoneticPr fontId="4"/>
  </si>
  <si>
    <t>令和２年末現在</t>
    <rPh sb="0" eb="2">
      <t>レイワ</t>
    </rPh>
    <phoneticPr fontId="4"/>
  </si>
  <si>
    <t>病院</t>
  </si>
  <si>
    <t>診療所</t>
  </si>
  <si>
    <t>助産所</t>
  </si>
  <si>
    <t>訪問看護
ｽﾃｰｼｮﾝ</t>
    <phoneticPr fontId="4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</si>
  <si>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4"/>
  </si>
  <si>
    <t>社会福
祉施設</t>
    <phoneticPr fontId="4"/>
  </si>
  <si>
    <t>保健所</t>
    <rPh sb="0" eb="3">
      <t>ホケンジョ</t>
    </rPh>
    <phoneticPr fontId="4"/>
  </si>
  <si>
    <t>市町村</t>
  </si>
  <si>
    <t>事業所</t>
  </si>
  <si>
    <t>看護師等学校養成所又は研究機関</t>
    <rPh sb="9" eb="10">
      <t>マタ</t>
    </rPh>
    <rPh sb="11" eb="13">
      <t>ケンキュウ</t>
    </rPh>
    <rPh sb="13" eb="15">
      <t>キカン</t>
    </rPh>
    <phoneticPr fontId="4"/>
  </si>
  <si>
    <t>その他</t>
  </si>
  <si>
    <t>５．就業助産師数、就業場所・区別</t>
    <rPh sb="14" eb="16">
      <t>クベツ</t>
    </rPh>
    <phoneticPr fontId="4"/>
  </si>
  <si>
    <t>６．就業看護師・准看護師数、就業場所・区別</t>
    <rPh sb="19" eb="21">
      <t>クベツ</t>
    </rPh>
    <phoneticPr fontId="4"/>
  </si>
  <si>
    <t>看護師(男)</t>
    <phoneticPr fontId="4"/>
  </si>
  <si>
    <t>西</t>
    <rPh sb="0" eb="1">
      <t>ニシ</t>
    </rPh>
    <phoneticPr fontId="4"/>
  </si>
  <si>
    <t>看護師(女)</t>
    <phoneticPr fontId="4"/>
  </si>
  <si>
    <t>准看護師(男)</t>
    <phoneticPr fontId="4"/>
  </si>
  <si>
    <t>准看護師(女)</t>
    <phoneticPr fontId="4"/>
  </si>
  <si>
    <t>資料：地域医療課</t>
    <rPh sb="0" eb="2">
      <t>シリョウ</t>
    </rPh>
    <rPh sb="3" eb="5">
      <t>チイキ</t>
    </rPh>
    <rPh sb="5" eb="8">
      <t>イリョウカ</t>
    </rPh>
    <phoneticPr fontId="4"/>
  </si>
  <si>
    <t>　</t>
    <phoneticPr fontId="4"/>
  </si>
  <si>
    <t>７．就業保健師・助産師・看護師・准看護師数、年齢階級・区別</t>
    <rPh sb="22" eb="24">
      <t>ネンレイ</t>
    </rPh>
    <rPh sb="24" eb="26">
      <t>カイキュウ</t>
    </rPh>
    <rPh sb="27" eb="29">
      <t>クベツ</t>
    </rPh>
    <phoneticPr fontId="4"/>
  </si>
  <si>
    <t>25歳未満</t>
    <phoneticPr fontId="4"/>
  </si>
  <si>
    <t>25～29</t>
    <phoneticPr fontId="4"/>
  </si>
  <si>
    <t>30～34</t>
    <phoneticPr fontId="4"/>
  </si>
  <si>
    <t>60～64</t>
    <phoneticPr fontId="4"/>
  </si>
  <si>
    <t>65歳以上</t>
    <phoneticPr fontId="4"/>
  </si>
  <si>
    <t>保健師</t>
  </si>
  <si>
    <t>総数</t>
    <phoneticPr fontId="4"/>
  </si>
  <si>
    <t>東　</t>
    <phoneticPr fontId="4"/>
  </si>
  <si>
    <t>南　</t>
    <phoneticPr fontId="4"/>
  </si>
  <si>
    <t>西　</t>
    <phoneticPr fontId="4"/>
  </si>
  <si>
    <t>助産師</t>
  </si>
  <si>
    <t>看護師（男）</t>
    <rPh sb="4" eb="5">
      <t>オトコ</t>
    </rPh>
    <phoneticPr fontId="4"/>
  </si>
  <si>
    <t>看護師（女）</t>
    <rPh sb="4" eb="5">
      <t>オンナ</t>
    </rPh>
    <phoneticPr fontId="4"/>
  </si>
  <si>
    <t>准看護師（男）</t>
    <rPh sb="5" eb="6">
      <t>オトコ</t>
    </rPh>
    <phoneticPr fontId="4"/>
  </si>
  <si>
    <t>准看護師（女）</t>
    <rPh sb="5" eb="6">
      <t>オンナ</t>
    </rPh>
    <phoneticPr fontId="4"/>
  </si>
  <si>
    <t>８．就業歯科衛生士数、就業場所・区別</t>
    <rPh sb="11" eb="13">
      <t>シュウギョウ</t>
    </rPh>
    <rPh sb="13" eb="15">
      <t>バショ</t>
    </rPh>
    <rPh sb="16" eb="17">
      <t>ク</t>
    </rPh>
    <rPh sb="17" eb="18">
      <t>ベツ</t>
    </rPh>
    <phoneticPr fontId="4"/>
  </si>
  <si>
    <t>保健所</t>
  </si>
  <si>
    <t>歯科衛生士学校又は
養成所</t>
    <phoneticPr fontId="4"/>
  </si>
  <si>
    <t>「衛生行政報告例」</t>
  </si>
  <si>
    <t>９．就業歯科衛生士数、年齢階級・区別</t>
    <rPh sb="11" eb="13">
      <t>ネンレイ</t>
    </rPh>
    <rPh sb="13" eb="15">
      <t>カイキュウ</t>
    </rPh>
    <rPh sb="16" eb="18">
      <t>クベツ</t>
    </rPh>
    <phoneticPr fontId="4"/>
  </si>
  <si>
    <t>25歳未満</t>
    <rPh sb="3" eb="5">
      <t>ミマン</t>
    </rPh>
    <phoneticPr fontId="4"/>
  </si>
  <si>
    <t>60歳以上</t>
  </si>
  <si>
    <t>１０．就業歯科技工士数、就業場所・区別</t>
    <rPh sb="3" eb="4">
      <t>シュウ</t>
    </rPh>
    <rPh sb="17" eb="19">
      <t>クベツ</t>
    </rPh>
    <phoneticPr fontId="4"/>
  </si>
  <si>
    <t>技工所</t>
  </si>
  <si>
    <t>病院・診療所</t>
  </si>
  <si>
    <t>１１．就業歯科技工士数、年齢階級・区別</t>
    <rPh sb="17" eb="19">
      <t>クベツ</t>
    </rPh>
    <phoneticPr fontId="4"/>
  </si>
  <si>
    <t>１２．就業あん摩マッサージ指圧師・はり師・きゅう師・柔道整復師数、区別</t>
    <rPh sb="33" eb="35">
      <t>クベツ</t>
    </rPh>
    <phoneticPr fontId="4"/>
  </si>
  <si>
    <t>あん摩・マッサージ
指圧師</t>
    <phoneticPr fontId="4"/>
  </si>
  <si>
    <t>はり師</t>
  </si>
  <si>
    <t>きゅう師</t>
  </si>
  <si>
    <t>柔道整復師</t>
  </si>
  <si>
    <t>目が見える者</t>
    <rPh sb="0" eb="1">
      <t>メ</t>
    </rPh>
    <rPh sb="2" eb="3">
      <t>ミ</t>
    </rPh>
    <rPh sb="5" eb="6">
      <t>モノ</t>
    </rPh>
    <phoneticPr fontId="4"/>
  </si>
  <si>
    <t>目が見えない者</t>
    <rPh sb="0" eb="1">
      <t>メ</t>
    </rPh>
    <rPh sb="2" eb="3">
      <t>ミ</t>
    </rPh>
    <rPh sb="6" eb="7">
      <t>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</si>
</sst>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0.0_ "/>
    <numFmt numFmtId="177" formatCode="#,##0.0;\-#,##0.0"/>
    <numFmt numFmtId="178" formatCode="#\ ##0"/>
    <numFmt numFmtId="179" formatCode="0.0_);[Red]\(0.0\)"/>
  </numFmts>
  <fonts count="17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6" fillId="0" borderId="0" applyFont="0" applyFill="0" applyBorder="0" applyAlignment="0" applyProtection="0"/>
  </cellStyleXfs>
  <cellXfs count="538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5" fillId="0" borderId="1" xfId="1" applyFont="1" applyBorder="1" applyAlignment="1" applyProtection="1">
      <alignment horizontal="left"/>
    </xf>
    <xf numFmtId="0" fontId="1" fillId="0" borderId="1" xfId="1" applyFont="1" applyBorder="1"/>
    <xf numFmtId="0" fontId="6" fillId="0" borderId="1" xfId="1" applyFont="1" applyBorder="1" applyAlignment="1" applyProtection="1">
      <alignment horizontal="right"/>
    </xf>
    <xf numFmtId="0" fontId="1" fillId="0" borderId="0" xfId="1" applyBorder="1"/>
    <xf numFmtId="0" fontId="1" fillId="0" borderId="2" xfId="1" applyFont="1" applyBorder="1"/>
    <xf numFmtId="0" fontId="1" fillId="0" borderId="3" xfId="1" applyFont="1" applyBorder="1"/>
    <xf numFmtId="0" fontId="1" fillId="0" borderId="4" xfId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5" xfId="1" applyFont="1" applyBorder="1"/>
    <xf numFmtId="0" fontId="1" fillId="0" borderId="6" xfId="1" applyFont="1" applyBorder="1"/>
    <xf numFmtId="0" fontId="1" fillId="0" borderId="4" xfId="1" applyFont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/>
    <xf numFmtId="0" fontId="1" fillId="0" borderId="2" xfId="1" applyBorder="1"/>
    <xf numFmtId="0" fontId="1" fillId="0" borderId="0" xfId="1" applyFont="1" applyBorder="1"/>
    <xf numFmtId="0" fontId="1" fillId="0" borderId="7" xfId="1" applyFont="1" applyBorder="1"/>
    <xf numFmtId="0" fontId="1" fillId="0" borderId="8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/>
    <xf numFmtId="0" fontId="1" fillId="0" borderId="13" xfId="1" applyFont="1" applyBorder="1"/>
    <xf numFmtId="0" fontId="6" fillId="0" borderId="9" xfId="1" applyFont="1" applyBorder="1" applyAlignment="1" applyProtection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9" fillId="0" borderId="9" xfId="1" applyFont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" fillId="0" borderId="8" xfId="1" applyFont="1" applyBorder="1"/>
    <xf numFmtId="0" fontId="1" fillId="0" borderId="14" xfId="1" applyFont="1" applyBorder="1"/>
    <xf numFmtId="0" fontId="1" fillId="0" borderId="15" xfId="1" applyFont="1" applyBorder="1"/>
    <xf numFmtId="0" fontId="1" fillId="0" borderId="16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" fillId="0" borderId="17" xfId="1" applyFont="1" applyBorder="1" applyAlignment="1" applyProtection="1">
      <alignment horizontal="center" vertical="center" wrapText="1"/>
    </xf>
    <xf numFmtId="0" fontId="1" fillId="0" borderId="13" xfId="1" applyFont="1" applyBorder="1" applyAlignment="1" applyProtection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" fillId="0" borderId="16" xfId="1" applyFont="1" applyBorder="1"/>
    <xf numFmtId="0" fontId="1" fillId="0" borderId="14" xfId="1" applyBorder="1"/>
    <xf numFmtId="0" fontId="7" fillId="0" borderId="0" xfId="1" applyFont="1" applyBorder="1" applyAlignment="1" applyProtection="1">
      <alignment horizontal="right"/>
    </xf>
    <xf numFmtId="0" fontId="7" fillId="0" borderId="7" xfId="1" applyFont="1" applyBorder="1" applyAlignment="1" applyProtection="1">
      <alignment horizontal="right"/>
    </xf>
    <xf numFmtId="37" fontId="7" fillId="0" borderId="8" xfId="1" applyNumberFormat="1" applyFont="1" applyBorder="1" applyAlignment="1" applyProtection="1">
      <alignment horizontal="right"/>
    </xf>
    <xf numFmtId="37" fontId="7" fillId="0" borderId="0" xfId="1" applyNumberFormat="1" applyFont="1" applyBorder="1" applyAlignment="1" applyProtection="1">
      <alignment horizontal="right"/>
    </xf>
    <xf numFmtId="0" fontId="7" fillId="0" borderId="0" xfId="1" applyFont="1" applyBorder="1" applyAlignment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37" fontId="7" fillId="0" borderId="7" xfId="1" applyNumberFormat="1" applyFont="1" applyBorder="1" applyAlignment="1" applyProtection="1">
      <alignment horizontal="right"/>
    </xf>
    <xf numFmtId="0" fontId="7" fillId="0" borderId="8" xfId="1" applyFont="1" applyBorder="1" applyAlignment="1" applyProtection="1">
      <alignment horizontal="right"/>
    </xf>
    <xf numFmtId="0" fontId="7" fillId="0" borderId="0" xfId="1" applyFont="1" applyBorder="1" applyAlignment="1" applyProtection="1"/>
    <xf numFmtId="0" fontId="1" fillId="0" borderId="7" xfId="1" applyFont="1" applyBorder="1" applyAlignment="1">
      <alignment horizontal="right"/>
    </xf>
    <xf numFmtId="37" fontId="7" fillId="0" borderId="0" xfId="1" applyNumberFormat="1" applyFont="1" applyBorder="1" applyAlignment="1">
      <alignment horizontal="right"/>
    </xf>
    <xf numFmtId="0" fontId="10" fillId="0" borderId="0" xfId="1" applyFont="1" applyBorder="1"/>
    <xf numFmtId="0" fontId="10" fillId="0" borderId="0" xfId="1" applyFont="1"/>
    <xf numFmtId="0" fontId="7" fillId="0" borderId="4" xfId="1" applyFont="1" applyBorder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4" xfId="1" applyBorder="1"/>
    <xf numFmtId="0" fontId="7" fillId="0" borderId="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" fillId="0" borderId="8" xfId="1" applyBorder="1"/>
    <xf numFmtId="0" fontId="7" fillId="0" borderId="14" xfId="1" applyFont="1" applyBorder="1" applyAlignment="1">
      <alignment horizontal="center" vertical="center" wrapText="1"/>
    </xf>
    <xf numFmtId="0" fontId="1" fillId="0" borderId="16" xfId="1" applyBorder="1"/>
    <xf numFmtId="0" fontId="7" fillId="0" borderId="0" xfId="1" applyFont="1" applyBorder="1" applyAlignment="1" applyProtection="1">
      <alignment horizontal="right"/>
    </xf>
    <xf numFmtId="0" fontId="11" fillId="0" borderId="0" xfId="1" applyFont="1" applyBorder="1" applyAlignment="1" applyProtection="1">
      <alignment horizontal="right"/>
    </xf>
    <xf numFmtId="0" fontId="11" fillId="0" borderId="7" xfId="1" applyFont="1" applyBorder="1" applyAlignment="1" applyProtection="1">
      <alignment horizontal="right"/>
    </xf>
    <xf numFmtId="37" fontId="11" fillId="0" borderId="8" xfId="1" applyNumberFormat="1" applyFont="1" applyBorder="1" applyAlignment="1" applyProtection="1">
      <alignment horizontal="right"/>
    </xf>
    <xf numFmtId="37" fontId="11" fillId="0" borderId="0" xfId="1" applyNumberFormat="1" applyFont="1" applyBorder="1" applyAlignment="1" applyProtection="1">
      <alignment horizontal="right"/>
    </xf>
    <xf numFmtId="0" fontId="11" fillId="0" borderId="8" xfId="1" applyFont="1" applyBorder="1" applyAlignment="1" applyProtection="1">
      <alignment horizontal="right"/>
    </xf>
    <xf numFmtId="0" fontId="11" fillId="0" borderId="0" xfId="1" applyFont="1" applyBorder="1" applyAlignment="1" applyProtection="1">
      <alignment horizontal="right"/>
    </xf>
    <xf numFmtId="0" fontId="7" fillId="0" borderId="0" xfId="1" applyFont="1" applyBorder="1" applyAlignment="1" applyProtection="1">
      <alignment horizontal="distributed" justifyLastLine="1"/>
    </xf>
    <xf numFmtId="0" fontId="7" fillId="0" borderId="7" xfId="1" applyFont="1" applyBorder="1" applyAlignment="1" applyProtection="1">
      <alignment horizontal="distributed" justifyLastLine="1"/>
    </xf>
    <xf numFmtId="0" fontId="1" fillId="0" borderId="0" xfId="1" applyFont="1" applyBorder="1" applyAlignment="1">
      <alignment horizontal="right"/>
    </xf>
    <xf numFmtId="0" fontId="1" fillId="0" borderId="0" xfId="1" applyBorder="1" applyAlignment="1">
      <alignment horizontal="right"/>
    </xf>
    <xf numFmtId="0" fontId="1" fillId="0" borderId="7" xfId="1" applyBorder="1" applyAlignment="1">
      <alignment horizontal="right"/>
    </xf>
    <xf numFmtId="0" fontId="7" fillId="0" borderId="8" xfId="1" applyFont="1" applyBorder="1" applyAlignment="1" applyProtection="1">
      <alignment horizontal="center" vertical="distributed" justifyLastLine="1"/>
    </xf>
    <xf numFmtId="0" fontId="7" fillId="0" borderId="0" xfId="1" applyFont="1" applyBorder="1" applyAlignment="1" applyProtection="1">
      <alignment horizontal="right" vertical="distributed" justifyLastLine="1"/>
    </xf>
    <xf numFmtId="0" fontId="7" fillId="0" borderId="0" xfId="1" applyFont="1" applyFill="1" applyBorder="1" applyAlignment="1" applyProtection="1">
      <alignment horizontal="distributed" justifyLastLine="1"/>
    </xf>
    <xf numFmtId="0" fontId="7" fillId="0" borderId="7" xfId="1" applyFont="1" applyFill="1" applyBorder="1" applyAlignment="1" applyProtection="1">
      <alignment horizontal="distributed" justifyLastLine="1"/>
    </xf>
    <xf numFmtId="0" fontId="7" fillId="0" borderId="1" xfId="1" applyFont="1" applyBorder="1" applyAlignment="1" applyProtection="1">
      <alignment horizontal="distributed" justifyLastLine="1"/>
    </xf>
    <xf numFmtId="0" fontId="7" fillId="0" borderId="19" xfId="1" applyFont="1" applyBorder="1" applyAlignment="1" applyProtection="1">
      <alignment horizontal="distributed" justifyLastLine="1"/>
    </xf>
    <xf numFmtId="37" fontId="7" fillId="0" borderId="20" xfId="1" applyNumberFormat="1" applyFont="1" applyBorder="1" applyAlignment="1" applyProtection="1">
      <alignment horizontal="right"/>
    </xf>
    <xf numFmtId="37" fontId="7" fillId="0" borderId="1" xfId="1" applyNumberFormat="1" applyFont="1" applyBorder="1" applyAlignment="1" applyProtection="1">
      <alignment horizontal="right"/>
    </xf>
    <xf numFmtId="37" fontId="7" fillId="0" borderId="1" xfId="1" applyNumberFormat="1" applyFont="1" applyFill="1" applyBorder="1" applyAlignment="1" applyProtection="1">
      <alignment horizontal="right"/>
    </xf>
    <xf numFmtId="0" fontId="1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19" xfId="1" applyBorder="1" applyAlignment="1">
      <alignment horizontal="right"/>
    </xf>
    <xf numFmtId="0" fontId="7" fillId="0" borderId="20" xfId="1" applyFont="1" applyBorder="1" applyAlignment="1" applyProtection="1">
      <alignment horizontal="center" vertical="distributed" justifyLastLine="1"/>
    </xf>
    <xf numFmtId="0" fontId="7" fillId="0" borderId="1" xfId="1" applyFont="1" applyBorder="1" applyAlignment="1" applyProtection="1">
      <alignment horizontal="right" vertical="distributed" justifyLastLine="1"/>
    </xf>
    <xf numFmtId="0" fontId="6" fillId="0" borderId="2" xfId="1" applyFont="1" applyBorder="1"/>
    <xf numFmtId="0" fontId="6" fillId="0" borderId="2" xfId="1" applyFont="1" applyBorder="1" applyAlignment="1" applyProtection="1">
      <alignment horizontal="right"/>
    </xf>
    <xf numFmtId="0" fontId="1" fillId="0" borderId="17" xfId="1" applyFont="1" applyBorder="1" applyAlignment="1" applyProtection="1">
      <alignment horizontal="center"/>
    </xf>
    <xf numFmtId="0" fontId="1" fillId="0" borderId="13" xfId="1" applyFont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/>
    </xf>
    <xf numFmtId="0" fontId="7" fillId="0" borderId="10" xfId="1" applyFont="1" applyBorder="1" applyAlignment="1" applyProtection="1">
      <alignment horizontal="center"/>
    </xf>
    <xf numFmtId="37" fontId="7" fillId="0" borderId="11" xfId="1" applyNumberFormat="1" applyFont="1" applyBorder="1" applyAlignment="1" applyProtection="1">
      <alignment horizontal="right"/>
    </xf>
    <xf numFmtId="37" fontId="7" fillId="0" borderId="11" xfId="1" applyNumberFormat="1" applyFont="1" applyBorder="1" applyAlignment="1" applyProtection="1"/>
    <xf numFmtId="176" fontId="7" fillId="0" borderId="11" xfId="1" applyNumberFormat="1" applyFont="1" applyBorder="1" applyAlignment="1" applyProtection="1">
      <alignment horizontal="right"/>
    </xf>
    <xf numFmtId="37" fontId="7" fillId="0" borderId="0" xfId="1" applyNumberFormat="1" applyFont="1" applyBorder="1" applyAlignment="1" applyProtection="1"/>
    <xf numFmtId="176" fontId="7" fillId="0" borderId="0" xfId="1" applyNumberFormat="1" applyFont="1" applyBorder="1" applyAlignment="1" applyProtection="1">
      <alignment horizontal="right"/>
    </xf>
    <xf numFmtId="0" fontId="7" fillId="0" borderId="1" xfId="1" applyFont="1" applyBorder="1" applyAlignment="1" applyProtection="1">
      <alignment horizontal="right"/>
    </xf>
    <xf numFmtId="0" fontId="7" fillId="0" borderId="19" xfId="1" applyFont="1" applyBorder="1" applyAlignment="1" applyProtection="1">
      <alignment horizontal="right"/>
    </xf>
    <xf numFmtId="37" fontId="7" fillId="0" borderId="1" xfId="1" applyNumberFormat="1" applyFont="1" applyBorder="1" applyAlignment="1" applyProtection="1"/>
    <xf numFmtId="176" fontId="7" fillId="0" borderId="1" xfId="1" applyNumberFormat="1" applyFont="1" applyBorder="1" applyAlignment="1" applyProtection="1">
      <alignment horizontal="right"/>
    </xf>
    <xf numFmtId="0" fontId="7" fillId="0" borderId="20" xfId="1" applyFont="1" applyBorder="1" applyAlignment="1" applyProtection="1">
      <alignment horizontal="right"/>
    </xf>
    <xf numFmtId="0" fontId="7" fillId="0" borderId="1" xfId="1" applyFont="1" applyBorder="1" applyAlignment="1" applyProtection="1"/>
    <xf numFmtId="0" fontId="11" fillId="0" borderId="21" xfId="1" applyFont="1" applyBorder="1" applyAlignment="1" applyProtection="1">
      <alignment horizontal="right"/>
    </xf>
    <xf numFmtId="0" fontId="11" fillId="0" borderId="22" xfId="1" applyFont="1" applyBorder="1" applyAlignment="1" applyProtection="1">
      <alignment horizontal="right"/>
    </xf>
    <xf numFmtId="37" fontId="11" fillId="0" borderId="21" xfId="1" applyNumberFormat="1" applyFont="1" applyBorder="1" applyAlignment="1" applyProtection="1">
      <alignment horizontal="right"/>
    </xf>
    <xf numFmtId="37" fontId="11" fillId="0" borderId="21" xfId="1" applyNumberFormat="1" applyFont="1" applyBorder="1" applyAlignment="1" applyProtection="1"/>
    <xf numFmtId="176" fontId="11" fillId="0" borderId="21" xfId="1" applyNumberFormat="1" applyFont="1" applyBorder="1" applyAlignment="1" applyProtection="1">
      <alignment horizontal="right"/>
    </xf>
    <xf numFmtId="0" fontId="11" fillId="0" borderId="23" xfId="1" applyFont="1" applyBorder="1" applyAlignment="1" applyProtection="1">
      <alignment horizontal="right"/>
    </xf>
    <xf numFmtId="0" fontId="11" fillId="0" borderId="21" xfId="1" applyFont="1" applyBorder="1" applyAlignment="1" applyProtection="1"/>
    <xf numFmtId="0" fontId="12" fillId="0" borderId="0" xfId="1" applyFont="1"/>
    <xf numFmtId="0" fontId="6" fillId="0" borderId="0" xfId="1" applyFont="1"/>
    <xf numFmtId="0" fontId="6" fillId="0" borderId="0" xfId="1" applyFont="1" applyBorder="1"/>
    <xf numFmtId="37" fontId="1" fillId="0" borderId="0" xfId="1" applyNumberFormat="1" applyFont="1" applyAlignment="1">
      <alignment horizontal="center"/>
    </xf>
    <xf numFmtId="37" fontId="1" fillId="0" borderId="0" xfId="1" applyNumberFormat="1" applyFont="1" applyBorder="1" applyAlignment="1" applyProtection="1"/>
    <xf numFmtId="0" fontId="6" fillId="0" borderId="0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left"/>
    </xf>
    <xf numFmtId="37" fontId="1" fillId="0" borderId="0" xfId="1" applyNumberFormat="1" applyFont="1" applyBorder="1" applyProtection="1"/>
    <xf numFmtId="177" fontId="1" fillId="0" borderId="0" xfId="1" applyNumberFormat="1" applyFont="1" applyBorder="1" applyProtection="1"/>
    <xf numFmtId="37" fontId="6" fillId="0" borderId="0" xfId="1" applyNumberFormat="1" applyFont="1" applyBorder="1" applyAlignment="1" applyProtection="1"/>
    <xf numFmtId="37" fontId="1" fillId="0" borderId="0" xfId="1" applyNumberFormat="1" applyBorder="1" applyProtection="1"/>
    <xf numFmtId="37" fontId="6" fillId="0" borderId="0" xfId="1" applyNumberFormat="1" applyFont="1" applyBorder="1" applyAlignment="1" applyProtection="1">
      <alignment horizontal="right"/>
    </xf>
    <xf numFmtId="37" fontId="7" fillId="0" borderId="24" xfId="1" applyNumberFormat="1" applyFont="1" applyBorder="1" applyAlignment="1" applyProtection="1">
      <alignment horizontal="center" vertical="distributed" textRotation="255" wrapText="1"/>
    </xf>
    <xf numFmtId="0" fontId="1" fillId="0" borderId="25" xfId="1" applyFont="1" applyBorder="1" applyAlignment="1">
      <alignment horizontal="center" vertical="distributed" wrapText="1"/>
    </xf>
    <xf numFmtId="177" fontId="7" fillId="0" borderId="5" xfId="1" applyNumberFormat="1" applyFont="1" applyBorder="1" applyAlignment="1" applyProtection="1">
      <alignment horizontal="distributed" vertical="distributed" textRotation="255" justifyLastLine="1"/>
    </xf>
    <xf numFmtId="177" fontId="7" fillId="0" borderId="24" xfId="1" applyNumberFormat="1" applyFont="1" applyBorder="1" applyAlignment="1" applyProtection="1">
      <alignment horizontal="distributed" vertical="distributed" textRotation="255" justifyLastLine="1"/>
    </xf>
    <xf numFmtId="177" fontId="7" fillId="0" borderId="24" xfId="1" applyNumberFormat="1" applyFont="1" applyBorder="1" applyAlignment="1" applyProtection="1">
      <alignment horizontal="center" vertical="distributed" textRotation="255" wrapText="1" justifyLastLine="1"/>
    </xf>
    <xf numFmtId="37" fontId="6" fillId="0" borderId="24" xfId="1" applyNumberFormat="1" applyFont="1" applyBorder="1" applyAlignment="1" applyProtection="1">
      <alignment horizontal="center" vertical="distributed" textRotation="255" wrapText="1" justifyLastLine="1"/>
    </xf>
    <xf numFmtId="37" fontId="7" fillId="0" borderId="24" xfId="1" applyNumberFormat="1" applyFont="1" applyBorder="1" applyAlignment="1" applyProtection="1">
      <alignment horizontal="distributed" vertical="distributed" textRotation="255" justifyLastLine="1"/>
    </xf>
    <xf numFmtId="37" fontId="7" fillId="0" borderId="24" xfId="1" applyNumberFormat="1" applyFont="1" applyBorder="1" applyAlignment="1" applyProtection="1">
      <alignment horizontal="center" vertical="distributed" textRotation="255" justifyLastLine="1"/>
    </xf>
    <xf numFmtId="37" fontId="7" fillId="0" borderId="26" xfId="1" applyNumberFormat="1" applyFont="1" applyBorder="1" applyAlignment="1" applyProtection="1">
      <alignment horizontal="distributed" vertical="distributed" textRotation="255" justifyLastLine="1"/>
    </xf>
    <xf numFmtId="37" fontId="1" fillId="0" borderId="24" xfId="1" applyNumberFormat="1" applyFont="1" applyBorder="1" applyAlignment="1" applyProtection="1">
      <alignment vertical="center" textRotation="255" wrapText="1"/>
    </xf>
    <xf numFmtId="0" fontId="1" fillId="0" borderId="24" xfId="1" applyFont="1" applyBorder="1" applyAlignment="1">
      <alignment vertical="center" textRotation="255"/>
    </xf>
    <xf numFmtId="0" fontId="1" fillId="0" borderId="26" xfId="1" applyFont="1" applyBorder="1" applyAlignment="1">
      <alignment vertical="center" textRotation="255"/>
    </xf>
    <xf numFmtId="0" fontId="1" fillId="0" borderId="24" xfId="1" applyFont="1" applyBorder="1" applyAlignment="1">
      <alignment vertical="center" textRotation="255" shrinkToFit="1"/>
    </xf>
    <xf numFmtId="0" fontId="1" fillId="0" borderId="24" xfId="1" applyFont="1" applyBorder="1" applyAlignment="1">
      <alignment vertical="center" textRotation="255" wrapText="1"/>
    </xf>
    <xf numFmtId="0" fontId="1" fillId="0" borderId="24" xfId="1" applyFont="1" applyBorder="1"/>
    <xf numFmtId="41" fontId="10" fillId="0" borderId="0" xfId="1" applyNumberFormat="1" applyFont="1" applyBorder="1" applyAlignment="1">
      <alignment horizontal="right"/>
    </xf>
    <xf numFmtId="41" fontId="11" fillId="0" borderId="7" xfId="1" applyNumberFormat="1" applyFont="1" applyBorder="1" applyAlignment="1" applyProtection="1">
      <alignment horizontal="center" justifyLastLine="1"/>
    </xf>
    <xf numFmtId="41" fontId="11" fillId="0" borderId="8" xfId="1" applyNumberFormat="1" applyFont="1" applyBorder="1" applyAlignment="1" applyProtection="1">
      <alignment horizontal="right"/>
    </xf>
    <xf numFmtId="41" fontId="11" fillId="0" borderId="0" xfId="1" applyNumberFormat="1" applyFont="1" applyBorder="1" applyAlignment="1" applyProtection="1">
      <alignment horizontal="right"/>
    </xf>
    <xf numFmtId="41" fontId="11" fillId="0" borderId="11" xfId="1" applyNumberFormat="1" applyFont="1" applyBorder="1" applyAlignment="1" applyProtection="1">
      <alignment horizontal="right"/>
    </xf>
    <xf numFmtId="41" fontId="10" fillId="0" borderId="0" xfId="1" applyNumberFormat="1" applyFont="1" applyAlignment="1">
      <alignment horizontal="right"/>
    </xf>
    <xf numFmtId="0" fontId="7" fillId="0" borderId="7" xfId="1" applyFont="1" applyBorder="1" applyAlignment="1">
      <alignment horizontal="distributed" justifyLastLine="1"/>
    </xf>
    <xf numFmtId="41" fontId="7" fillId="0" borderId="8" xfId="1" applyNumberFormat="1" applyFont="1" applyBorder="1" applyAlignment="1" applyProtection="1">
      <alignment horizontal="right"/>
    </xf>
    <xf numFmtId="41" fontId="7" fillId="0" borderId="0" xfId="1" applyNumberFormat="1" applyFont="1" applyBorder="1" applyAlignment="1">
      <alignment horizontal="right"/>
    </xf>
    <xf numFmtId="41" fontId="7" fillId="0" borderId="0" xfId="1" applyNumberFormat="1" applyFont="1" applyBorder="1" applyAlignment="1" applyProtection="1">
      <alignment horizontal="right"/>
    </xf>
    <xf numFmtId="41" fontId="7" fillId="0" borderId="0" xfId="1" applyNumberFormat="1" applyFont="1" applyFill="1" applyBorder="1" applyAlignment="1" applyProtection="1">
      <alignment horizontal="right"/>
    </xf>
    <xf numFmtId="41" fontId="1" fillId="0" borderId="0" xfId="1" applyNumberFormat="1" applyFont="1" applyAlignment="1"/>
    <xf numFmtId="41" fontId="7" fillId="0" borderId="7" xfId="1" applyNumberFormat="1" applyFont="1" applyBorder="1" applyAlignment="1" applyProtection="1">
      <alignment horizontal="center" justifyLastLine="1"/>
    </xf>
    <xf numFmtId="41" fontId="7" fillId="0" borderId="8" xfId="1" applyNumberFormat="1" applyFont="1" applyBorder="1" applyAlignment="1" applyProtection="1">
      <alignment horizontal="center" justifyLastLine="1"/>
    </xf>
    <xf numFmtId="41" fontId="1" fillId="0" borderId="0" xfId="1" applyNumberFormat="1" applyFont="1" applyBorder="1" applyAlignment="1"/>
    <xf numFmtId="41" fontId="1" fillId="0" borderId="0" xfId="1" applyNumberFormat="1" applyBorder="1" applyAlignment="1"/>
    <xf numFmtId="41" fontId="1" fillId="0" borderId="0" xfId="1" applyNumberFormat="1" applyAlignment="1"/>
    <xf numFmtId="41" fontId="7" fillId="0" borderId="19" xfId="1" applyNumberFormat="1" applyFont="1" applyBorder="1" applyAlignment="1" applyProtection="1">
      <alignment horizontal="center" justifyLastLine="1"/>
    </xf>
    <xf numFmtId="41" fontId="7" fillId="0" borderId="20" xfId="1" applyNumberFormat="1" applyFont="1" applyBorder="1" applyAlignment="1" applyProtection="1">
      <alignment horizontal="right"/>
    </xf>
    <xf numFmtId="41" fontId="7" fillId="0" borderId="1" xfId="1" applyNumberFormat="1" applyFont="1" applyBorder="1" applyAlignment="1">
      <alignment horizontal="right"/>
    </xf>
    <xf numFmtId="41" fontId="7" fillId="0" borderId="1" xfId="1" applyNumberFormat="1" applyFont="1" applyBorder="1" applyAlignment="1" applyProtection="1">
      <alignment horizontal="right"/>
    </xf>
    <xf numFmtId="41" fontId="7" fillId="0" borderId="1" xfId="1" applyNumberFormat="1" applyFont="1" applyFill="1" applyBorder="1" applyAlignment="1" applyProtection="1">
      <alignment horizontal="right"/>
    </xf>
    <xf numFmtId="41" fontId="7" fillId="0" borderId="20" xfId="1" applyNumberFormat="1" applyFont="1" applyBorder="1" applyAlignment="1" applyProtection="1">
      <alignment horizontal="center" justifyLastLine="1"/>
    </xf>
    <xf numFmtId="37" fontId="1" fillId="0" borderId="0" xfId="1" applyNumberFormat="1" applyFont="1" applyBorder="1" applyAlignment="1" applyProtection="1">
      <alignment horizontal="right"/>
    </xf>
    <xf numFmtId="0" fontId="1" fillId="0" borderId="24" xfId="1" applyFont="1" applyBorder="1" applyAlignment="1">
      <alignment vertical="center" textRotation="255"/>
    </xf>
    <xf numFmtId="0" fontId="1" fillId="0" borderId="6" xfId="1" applyFont="1" applyBorder="1" applyAlignment="1">
      <alignment vertical="center" textRotation="255"/>
    </xf>
    <xf numFmtId="0" fontId="1" fillId="0" borderId="0" xfId="1" applyFont="1" applyBorder="1" applyAlignment="1">
      <alignment horizontal="right" vertical="top"/>
    </xf>
    <xf numFmtId="0" fontId="11" fillId="0" borderId="7" xfId="1" applyFont="1" applyBorder="1" applyAlignment="1" applyProtection="1">
      <alignment horizontal="center" justifyLastLine="1"/>
    </xf>
    <xf numFmtId="41" fontId="11" fillId="0" borderId="9" xfId="1" applyNumberFormat="1" applyFont="1" applyBorder="1" applyAlignment="1" applyProtection="1">
      <alignment horizontal="right"/>
    </xf>
    <xf numFmtId="41" fontId="11" fillId="0" borderId="11" xfId="1" applyNumberFormat="1" applyFont="1" applyBorder="1" applyAlignment="1" applyProtection="1">
      <alignment horizontal="right"/>
    </xf>
    <xf numFmtId="0" fontId="11" fillId="0" borderId="27" xfId="1" applyFont="1" applyBorder="1" applyAlignment="1" applyProtection="1">
      <alignment horizontal="center" justifyLastLine="1"/>
    </xf>
    <xf numFmtId="41" fontId="1" fillId="0" borderId="0" xfId="1" applyNumberFormat="1" applyFont="1" applyBorder="1" applyAlignment="1" applyProtection="1">
      <alignment horizontal="right"/>
    </xf>
    <xf numFmtId="41" fontId="1" fillId="0" borderId="0" xfId="1" applyNumberFormat="1" applyFont="1" applyBorder="1" applyAlignment="1">
      <alignment horizontal="right"/>
    </xf>
    <xf numFmtId="0" fontId="7" fillId="0" borderId="28" xfId="1" applyFont="1" applyBorder="1" applyAlignment="1">
      <alignment horizontal="distributed" justifyLastLine="1"/>
    </xf>
    <xf numFmtId="178" fontId="13" fillId="0" borderId="0" xfId="1" applyNumberFormat="1" applyFont="1"/>
    <xf numFmtId="0" fontId="7" fillId="0" borderId="7" xfId="1" applyFont="1" applyBorder="1" applyAlignment="1" applyProtection="1">
      <alignment horizontal="distributed" justifyLastLine="1"/>
    </xf>
    <xf numFmtId="41" fontId="7" fillId="0" borderId="8" xfId="1" applyNumberFormat="1" applyFont="1" applyFill="1" applyBorder="1" applyAlignment="1" applyProtection="1">
      <alignment horizontal="right"/>
    </xf>
    <xf numFmtId="41" fontId="7" fillId="0" borderId="0" xfId="1" applyNumberFormat="1" applyFont="1" applyFill="1" applyBorder="1" applyAlignment="1" applyProtection="1">
      <alignment horizontal="right"/>
    </xf>
    <xf numFmtId="0" fontId="7" fillId="0" borderId="28" xfId="1" applyFont="1" applyBorder="1" applyAlignment="1" applyProtection="1">
      <alignment horizontal="distributed" justifyLastLine="1"/>
    </xf>
    <xf numFmtId="0" fontId="1" fillId="0" borderId="0" xfId="1" applyFont="1" applyAlignment="1">
      <alignment vertical="center"/>
    </xf>
    <xf numFmtId="41" fontId="7" fillId="0" borderId="7" xfId="1" applyNumberFormat="1" applyFont="1" applyBorder="1" applyAlignment="1" applyProtection="1">
      <alignment horizontal="right"/>
    </xf>
    <xf numFmtId="0" fontId="7" fillId="0" borderId="19" xfId="1" applyFont="1" applyBorder="1" applyAlignment="1" applyProtection="1">
      <alignment horizontal="distributed" justifyLastLine="1"/>
    </xf>
    <xf numFmtId="41" fontId="7" fillId="0" borderId="20" xfId="1" applyNumberFormat="1" applyFont="1" applyFill="1" applyBorder="1" applyAlignment="1" applyProtection="1">
      <alignment horizontal="right"/>
    </xf>
    <xf numFmtId="41" fontId="7" fillId="0" borderId="1" xfId="1" applyNumberFormat="1" applyFont="1" applyFill="1" applyBorder="1" applyAlignment="1" applyProtection="1">
      <alignment horizontal="right"/>
    </xf>
    <xf numFmtId="41" fontId="7" fillId="0" borderId="19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distributed" justifyLastLine="1"/>
    </xf>
    <xf numFmtId="0" fontId="14" fillId="0" borderId="0" xfId="1" applyFont="1"/>
    <xf numFmtId="0" fontId="5" fillId="0" borderId="0" xfId="1" applyFont="1" applyBorder="1" applyAlignment="1" applyProtection="1">
      <alignment horizontal="left"/>
    </xf>
    <xf numFmtId="0" fontId="5" fillId="0" borderId="1" xfId="1" applyFont="1" applyBorder="1" applyAlignment="1" applyProtection="1">
      <alignment horizontal="left"/>
    </xf>
    <xf numFmtId="0" fontId="1" fillId="0" borderId="8" xfId="1" applyFont="1" applyBorder="1" applyAlignment="1" applyProtection="1">
      <alignment horizontal="center" vertical="center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6" fillId="0" borderId="17" xfId="1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center" vertical="center" wrapText="1"/>
    </xf>
    <xf numFmtId="0" fontId="7" fillId="0" borderId="17" xfId="1" applyFont="1" applyBorder="1" applyAlignment="1" applyProtection="1">
      <alignment horizontal="center" vertical="center" wrapText="1"/>
    </xf>
    <xf numFmtId="0" fontId="7" fillId="0" borderId="12" xfId="1" applyFont="1" applyBorder="1" applyAlignment="1" applyProtection="1">
      <alignment horizontal="center" vertical="center" wrapText="1"/>
    </xf>
    <xf numFmtId="0" fontId="7" fillId="0" borderId="13" xfId="1" applyFont="1" applyBorder="1" applyAlignment="1" applyProtection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1" fillId="0" borderId="7" xfId="1" applyFont="1" applyBorder="1" applyAlignment="1" applyProtection="1">
      <alignment horizontal="right"/>
    </xf>
    <xf numFmtId="41" fontId="1" fillId="0" borderId="8" xfId="1" applyNumberFormat="1" applyFont="1" applyBorder="1" applyAlignment="1" applyProtection="1">
      <alignment horizontal="right"/>
    </xf>
    <xf numFmtId="41" fontId="1" fillId="0" borderId="0" xfId="1" applyNumberFormat="1" applyFont="1" applyBorder="1" applyAlignment="1" applyProtection="1">
      <alignment horizontal="right"/>
    </xf>
    <xf numFmtId="41" fontId="1" fillId="0" borderId="0" xfId="1" applyNumberFormat="1" applyFont="1" applyFill="1" applyBorder="1" applyAlignment="1" applyProtection="1">
      <alignment horizontal="right"/>
    </xf>
    <xf numFmtId="41" fontId="1" fillId="0" borderId="7" xfId="1" applyNumberFormat="1" applyFont="1" applyBorder="1" applyAlignment="1" applyProtection="1">
      <alignment horizontal="right"/>
    </xf>
    <xf numFmtId="0" fontId="1" fillId="0" borderId="8" xfId="1" applyFont="1" applyBorder="1" applyAlignment="1" applyProtection="1">
      <alignment horizontal="right"/>
    </xf>
    <xf numFmtId="41" fontId="1" fillId="0" borderId="0" xfId="1" applyNumberFormat="1" applyFont="1" applyBorder="1" applyAlignment="1" applyProtection="1">
      <alignment horizontal="center"/>
    </xf>
    <xf numFmtId="41" fontId="1" fillId="0" borderId="0" xfId="1" applyNumberFormat="1" applyFont="1" applyFill="1" applyBorder="1" applyAlignment="1" applyProtection="1">
      <alignment horizontal="center"/>
    </xf>
    <xf numFmtId="41" fontId="1" fillId="0" borderId="7" xfId="1" applyNumberFormat="1" applyFont="1" applyBorder="1" applyAlignment="1" applyProtection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7" fillId="0" borderId="0" xfId="1" applyFont="1" applyBorder="1" applyAlignment="1" applyProtection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" fillId="0" borderId="0" xfId="1" applyFont="1" applyBorder="1" applyAlignment="1" applyProtection="1">
      <alignment horizontal="center" vertical="center" wrapText="1"/>
    </xf>
    <xf numFmtId="0" fontId="7" fillId="0" borderId="11" xfId="1" applyFont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6" xfId="1" applyFont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1" fillId="0" borderId="16" xfId="1" applyFont="1" applyBorder="1" applyAlignment="1" applyProtection="1">
      <alignment horizontal="center" vertical="center" wrapText="1"/>
    </xf>
    <xf numFmtId="0" fontId="1" fillId="0" borderId="14" xfId="1" applyFont="1" applyBorder="1" applyAlignment="1" applyProtection="1">
      <alignment horizontal="center" vertical="center" wrapText="1"/>
    </xf>
    <xf numFmtId="0" fontId="7" fillId="0" borderId="15" xfId="1" applyFont="1" applyBorder="1" applyAlignment="1" applyProtection="1">
      <alignment horizontal="center" vertical="center" wrapText="1"/>
    </xf>
    <xf numFmtId="41" fontId="1" fillId="0" borderId="0" xfId="1" applyNumberFormat="1" applyFont="1" applyBorder="1" applyAlignment="1">
      <alignment horizontal="right"/>
    </xf>
    <xf numFmtId="41" fontId="1" fillId="0" borderId="7" xfId="1" applyNumberFormat="1" applyFont="1" applyBorder="1" applyAlignment="1">
      <alignment horizontal="right"/>
    </xf>
    <xf numFmtId="0" fontId="10" fillId="0" borderId="7" xfId="1" applyFont="1" applyBorder="1" applyAlignment="1" applyProtection="1">
      <alignment horizontal="right"/>
    </xf>
    <xf numFmtId="41" fontId="10" fillId="0" borderId="0" xfId="1" applyNumberFormat="1" applyFont="1" applyBorder="1" applyAlignment="1" applyProtection="1">
      <alignment horizontal="right"/>
    </xf>
    <xf numFmtId="41" fontId="10" fillId="0" borderId="0" xfId="1" applyNumberFormat="1" applyFont="1" applyFill="1" applyBorder="1" applyAlignment="1" applyProtection="1">
      <alignment horizontal="right"/>
    </xf>
    <xf numFmtId="41" fontId="10" fillId="0" borderId="0" xfId="1" applyNumberFormat="1" applyFont="1" applyBorder="1" applyAlignment="1">
      <alignment horizontal="right"/>
    </xf>
    <xf numFmtId="41" fontId="10" fillId="0" borderId="7" xfId="1" applyNumberFormat="1" applyFont="1" applyBorder="1" applyAlignment="1">
      <alignment horizontal="right"/>
    </xf>
    <xf numFmtId="0" fontId="10" fillId="0" borderId="8" xfId="1" applyFont="1" applyBorder="1" applyAlignment="1" applyProtection="1">
      <alignment horizontal="right"/>
    </xf>
    <xf numFmtId="41" fontId="1" fillId="0" borderId="7" xfId="1" applyNumberFormat="1" applyBorder="1" applyAlignment="1">
      <alignment horizontal="right"/>
    </xf>
    <xf numFmtId="0" fontId="1" fillId="0" borderId="7" xfId="1" applyFont="1" applyBorder="1" applyAlignment="1" applyProtection="1">
      <alignment horizontal="distributed" vertical="distributed" justifyLastLine="1"/>
    </xf>
    <xf numFmtId="0" fontId="1" fillId="0" borderId="8" xfId="1" applyFont="1" applyFill="1" applyBorder="1" applyAlignment="1" applyProtection="1">
      <alignment horizontal="distributed" vertical="distributed" justifyLastLine="1"/>
    </xf>
    <xf numFmtId="41" fontId="1" fillId="0" borderId="0" xfId="1" applyNumberFormat="1" applyFont="1" applyFill="1" applyBorder="1" applyAlignment="1" applyProtection="1">
      <alignment horizontal="right" wrapText="1"/>
    </xf>
    <xf numFmtId="41" fontId="1" fillId="0" borderId="0" xfId="1" applyNumberFormat="1" applyFont="1" applyFill="1" applyBorder="1" applyAlignment="1" applyProtection="1">
      <alignment horizontal="center"/>
    </xf>
    <xf numFmtId="41" fontId="1" fillId="0" borderId="20" xfId="1" applyNumberFormat="1" applyFont="1" applyBorder="1" applyAlignment="1" applyProtection="1">
      <alignment horizontal="right"/>
    </xf>
    <xf numFmtId="41" fontId="1" fillId="0" borderId="1" xfId="1" applyNumberFormat="1" applyFont="1" applyBorder="1" applyAlignment="1" applyProtection="1">
      <alignment horizontal="right"/>
    </xf>
    <xf numFmtId="41" fontId="1" fillId="0" borderId="1" xfId="1" applyNumberFormat="1" applyFont="1" applyFill="1" applyBorder="1" applyAlignment="1" applyProtection="1">
      <alignment horizontal="right"/>
    </xf>
    <xf numFmtId="41" fontId="1" fillId="0" borderId="1" xfId="1" applyNumberFormat="1" applyFont="1" applyFill="1" applyBorder="1" applyAlignment="1" applyProtection="1">
      <alignment horizontal="center"/>
    </xf>
    <xf numFmtId="41" fontId="1" fillId="0" borderId="1" xfId="1" applyNumberFormat="1" applyFont="1" applyBorder="1" applyAlignment="1">
      <alignment horizontal="right"/>
    </xf>
    <xf numFmtId="41" fontId="1" fillId="0" borderId="19" xfId="1" applyNumberFormat="1" applyFont="1" applyBorder="1" applyAlignment="1">
      <alignment horizontal="right"/>
    </xf>
    <xf numFmtId="0" fontId="1" fillId="0" borderId="20" xfId="1" applyFont="1" applyFill="1" applyBorder="1" applyAlignment="1" applyProtection="1">
      <alignment horizontal="distributed" vertical="distributed" justifyLastLine="1"/>
    </xf>
    <xf numFmtId="0" fontId="6" fillId="0" borderId="0" xfId="1" applyFont="1" applyBorder="1" applyAlignment="1" applyProtection="1">
      <alignment horizontal="right"/>
    </xf>
    <xf numFmtId="0" fontId="1" fillId="0" borderId="5" xfId="1" applyFont="1" applyBorder="1" applyAlignment="1" applyProtection="1">
      <alignment horizontal="left"/>
    </xf>
    <xf numFmtId="0" fontId="1" fillId="0" borderId="8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1" fillId="0" borderId="7" xfId="1" applyFont="1" applyBorder="1" applyAlignment="1" applyProtection="1">
      <alignment horizontal="center"/>
    </xf>
    <xf numFmtId="0" fontId="1" fillId="0" borderId="11" xfId="1" applyFont="1" applyBorder="1" applyAlignment="1" applyProtection="1">
      <alignment horizontal="right"/>
    </xf>
    <xf numFmtId="37" fontId="1" fillId="0" borderId="9" xfId="1" applyNumberFormat="1" applyFont="1" applyBorder="1" applyAlignment="1" applyProtection="1">
      <alignment horizontal="right"/>
    </xf>
    <xf numFmtId="37" fontId="1" fillId="0" borderId="11" xfId="1" applyNumberFormat="1" applyFont="1" applyBorder="1" applyAlignment="1" applyProtection="1">
      <alignment horizontal="right"/>
    </xf>
    <xf numFmtId="179" fontId="1" fillId="0" borderId="11" xfId="1" applyNumberFormat="1" applyFont="1" applyBorder="1" applyAlignment="1" applyProtection="1">
      <alignment horizontal="right"/>
    </xf>
    <xf numFmtId="0" fontId="1" fillId="0" borderId="9" xfId="1" applyFont="1" applyBorder="1" applyAlignment="1">
      <alignment horizontal="right"/>
    </xf>
    <xf numFmtId="0" fontId="1" fillId="0" borderId="0" xfId="1" applyFont="1" applyBorder="1" applyAlignment="1" applyProtection="1">
      <alignment horizontal="right"/>
    </xf>
    <xf numFmtId="37" fontId="1" fillId="0" borderId="8" xfId="1" applyNumberFormat="1" applyFont="1" applyBorder="1" applyAlignment="1" applyProtection="1">
      <alignment horizontal="right"/>
    </xf>
    <xf numFmtId="37" fontId="1" fillId="0" borderId="0" xfId="1" applyNumberFormat="1" applyFont="1" applyBorder="1" applyAlignment="1" applyProtection="1">
      <alignment horizontal="right"/>
    </xf>
    <xf numFmtId="179" fontId="1" fillId="0" borderId="0" xfId="1" applyNumberFormat="1" applyFont="1" applyBorder="1" applyAlignment="1" applyProtection="1">
      <alignment horizontal="right"/>
    </xf>
    <xf numFmtId="0" fontId="1" fillId="0" borderId="8" xfId="1" applyFont="1" applyBorder="1" applyAlignment="1">
      <alignment horizontal="right"/>
    </xf>
    <xf numFmtId="179" fontId="1" fillId="0" borderId="0" xfId="1" applyNumberFormat="1" applyFont="1" applyFill="1" applyBorder="1" applyAlignment="1" applyProtection="1">
      <alignment horizontal="right"/>
    </xf>
    <xf numFmtId="37" fontId="1" fillId="0" borderId="8" xfId="1" applyNumberFormat="1" applyFont="1" applyFill="1" applyBorder="1" applyAlignment="1" applyProtection="1">
      <alignment horizontal="right"/>
    </xf>
    <xf numFmtId="37" fontId="1" fillId="0" borderId="0" xfId="1" applyNumberFormat="1" applyFont="1" applyFill="1" applyBorder="1" applyAlignment="1" applyProtection="1">
      <alignment horizontal="right"/>
    </xf>
    <xf numFmtId="179" fontId="1" fillId="0" borderId="7" xfId="1" applyNumberFormat="1" applyFont="1" applyFill="1" applyBorder="1" applyAlignment="1" applyProtection="1">
      <alignment horizontal="right"/>
    </xf>
    <xf numFmtId="0" fontId="10" fillId="0" borderId="1" xfId="1" applyFont="1" applyBorder="1" applyAlignment="1" applyProtection="1">
      <alignment horizontal="right"/>
    </xf>
    <xf numFmtId="37" fontId="10" fillId="0" borderId="20" xfId="1" applyNumberFormat="1" applyFont="1" applyFill="1" applyBorder="1" applyAlignment="1" applyProtection="1">
      <alignment horizontal="right"/>
    </xf>
    <xf numFmtId="37" fontId="10" fillId="0" borderId="1" xfId="1" applyNumberFormat="1" applyFont="1" applyFill="1" applyBorder="1" applyAlignment="1" applyProtection="1">
      <alignment horizontal="right"/>
    </xf>
    <xf numFmtId="179" fontId="10" fillId="0" borderId="1" xfId="1" applyNumberFormat="1" applyFont="1" applyFill="1" applyBorder="1" applyAlignment="1" applyProtection="1">
      <alignment horizontal="right"/>
    </xf>
    <xf numFmtId="179" fontId="10" fillId="0" borderId="19" xfId="1" applyNumberFormat="1" applyFont="1" applyFill="1" applyBorder="1" applyAlignment="1" applyProtection="1">
      <alignment horizontal="right"/>
    </xf>
    <xf numFmtId="0" fontId="10" fillId="0" borderId="20" xfId="1" applyFont="1" applyBorder="1" applyAlignment="1">
      <alignment horizontal="right"/>
    </xf>
    <xf numFmtId="37" fontId="1" fillId="0" borderId="0" xfId="1" applyNumberFormat="1" applyFont="1" applyBorder="1" applyAlignment="1" applyProtection="1">
      <alignment horizontal="left"/>
    </xf>
    <xf numFmtId="37" fontId="6" fillId="0" borderId="0" xfId="1" applyNumberFormat="1" applyFont="1" applyBorder="1" applyAlignment="1" applyProtection="1">
      <alignment horizontal="right"/>
    </xf>
    <xf numFmtId="0" fontId="5" fillId="0" borderId="3" xfId="1" applyFont="1" applyBorder="1" applyAlignment="1" applyProtection="1">
      <alignment horizont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37" fontId="1" fillId="0" borderId="24" xfId="1" applyNumberFormat="1" applyFont="1" applyBorder="1" applyAlignment="1" applyProtection="1">
      <alignment horizontal="center" vertical="center"/>
    </xf>
    <xf numFmtId="37" fontId="1" fillId="0" borderId="5" xfId="1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/>
    </xf>
    <xf numFmtId="37" fontId="1" fillId="0" borderId="8" xfId="1" applyNumberFormat="1" applyFont="1" applyBorder="1" applyAlignment="1" applyProtection="1">
      <alignment horizontal="center" vertical="center"/>
    </xf>
    <xf numFmtId="37" fontId="1" fillId="0" borderId="0" xfId="1" applyNumberFormat="1" applyFont="1" applyBorder="1" applyAlignment="1" applyProtection="1">
      <alignment horizontal="center" vertical="center"/>
    </xf>
    <xf numFmtId="37" fontId="1" fillId="0" borderId="7" xfId="1" applyNumberFormat="1" applyFont="1" applyBorder="1" applyAlignment="1" applyProtection="1">
      <alignment horizontal="center" vertical="center"/>
    </xf>
    <xf numFmtId="37" fontId="1" fillId="0" borderId="17" xfId="1" applyNumberFormat="1" applyFont="1" applyBorder="1" applyAlignment="1" applyProtection="1">
      <alignment horizontal="center" vertical="center"/>
    </xf>
    <xf numFmtId="37" fontId="1" fillId="0" borderId="12" xfId="1" applyNumberFormat="1" applyFont="1" applyBorder="1" applyAlignment="1" applyProtection="1">
      <alignment horizontal="center" vertical="center"/>
    </xf>
    <xf numFmtId="37" fontId="1" fillId="0" borderId="13" xfId="1" applyNumberFormat="1" applyFont="1" applyBorder="1" applyAlignment="1" applyProtection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7" fontId="6" fillId="0" borderId="14" xfId="1" applyNumberFormat="1" applyFont="1" applyBorder="1" applyAlignment="1" applyProtection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10" xfId="1" applyFont="1" applyBorder="1" applyAlignment="1" applyProtection="1">
      <alignment horizontal="distributed" vertical="distributed" justifyLastLine="1"/>
    </xf>
    <xf numFmtId="41" fontId="10" fillId="0" borderId="9" xfId="1" applyNumberFormat="1" applyFont="1" applyBorder="1" applyAlignment="1" applyProtection="1">
      <alignment horizontal="right"/>
    </xf>
    <xf numFmtId="41" fontId="10" fillId="0" borderId="11" xfId="1" applyNumberFormat="1" applyFont="1" applyBorder="1" applyAlignment="1" applyProtection="1">
      <alignment horizontal="right"/>
    </xf>
    <xf numFmtId="41" fontId="10" fillId="0" borderId="10" xfId="1" applyNumberFormat="1" applyFont="1" applyBorder="1" applyAlignment="1" applyProtection="1">
      <alignment horizontal="right"/>
    </xf>
    <xf numFmtId="41" fontId="10" fillId="0" borderId="9" xfId="1" applyNumberFormat="1" applyFont="1" applyBorder="1" applyAlignment="1">
      <alignment horizontal="center"/>
    </xf>
    <xf numFmtId="41" fontId="10" fillId="0" borderId="11" xfId="1" applyNumberFormat="1" applyFont="1" applyBorder="1" applyAlignment="1">
      <alignment horizontal="center"/>
    </xf>
    <xf numFmtId="41" fontId="10" fillId="0" borderId="10" xfId="1" applyNumberFormat="1" applyFont="1" applyBorder="1" applyAlignment="1">
      <alignment horizontal="center"/>
    </xf>
    <xf numFmtId="0" fontId="10" fillId="0" borderId="11" xfId="1" applyFont="1" applyBorder="1" applyAlignment="1" applyProtection="1">
      <alignment horizontal="center" vertical="distributed" justifyLastLine="1"/>
    </xf>
    <xf numFmtId="0" fontId="10" fillId="0" borderId="0" xfId="1" applyFont="1" applyBorder="1" applyAlignment="1" applyProtection="1">
      <alignment horizontal="left"/>
    </xf>
    <xf numFmtId="41" fontId="1" fillId="0" borderId="8" xfId="1" applyNumberFormat="1" applyFont="1" applyBorder="1" applyAlignment="1"/>
    <xf numFmtId="41" fontId="1" fillId="0" borderId="7" xfId="1" applyNumberFormat="1" applyFont="1" applyBorder="1" applyAlignment="1"/>
    <xf numFmtId="41" fontId="1" fillId="0" borderId="8" xfId="1" applyNumberFormat="1" applyFont="1" applyBorder="1" applyAlignment="1">
      <alignment horizontal="center"/>
    </xf>
    <xf numFmtId="41" fontId="1" fillId="0" borderId="0" xfId="1" applyNumberFormat="1" applyFont="1" applyBorder="1" applyAlignment="1">
      <alignment horizontal="center"/>
    </xf>
    <xf numFmtId="41" fontId="1" fillId="0" borderId="7" xfId="1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41" fontId="1" fillId="0" borderId="8" xfId="1" applyNumberFormat="1" applyFont="1" applyFill="1" applyBorder="1" applyAlignment="1" applyProtection="1">
      <alignment horizontal="right"/>
    </xf>
    <xf numFmtId="41" fontId="1" fillId="0" borderId="7" xfId="1" applyNumberFormat="1" applyFont="1" applyFill="1" applyBorder="1" applyAlignment="1" applyProtection="1">
      <alignment horizontal="right"/>
    </xf>
    <xf numFmtId="41" fontId="1" fillId="0" borderId="8" xfId="1" applyNumberFormat="1" applyFont="1" applyFill="1" applyBorder="1" applyAlignment="1">
      <alignment horizontal="center"/>
    </xf>
    <xf numFmtId="41" fontId="1" fillId="0" borderId="0" xfId="1" applyNumberFormat="1" applyFont="1" applyFill="1" applyBorder="1" applyAlignment="1">
      <alignment horizontal="center"/>
    </xf>
    <xf numFmtId="41" fontId="1" fillId="0" borderId="7" xfId="1" applyNumberFormat="1" applyFont="1" applyFill="1" applyBorder="1" applyAlignment="1">
      <alignment horizontal="center"/>
    </xf>
    <xf numFmtId="0" fontId="1" fillId="0" borderId="0" xfId="1" applyFont="1" applyBorder="1" applyAlignment="1" applyProtection="1">
      <alignment horizontal="center" vertical="distributed" justifyLastLine="1"/>
    </xf>
    <xf numFmtId="0" fontId="1" fillId="0" borderId="0" xfId="1" applyBorder="1" applyAlignment="1" applyProtection="1">
      <alignment horizontal="left"/>
    </xf>
    <xf numFmtId="0" fontId="1" fillId="0" borderId="19" xfId="1" applyFont="1" applyBorder="1" applyAlignment="1" applyProtection="1">
      <alignment horizontal="distributed" vertical="distributed" justifyLastLine="1"/>
    </xf>
    <xf numFmtId="41" fontId="1" fillId="0" borderId="20" xfId="1" applyNumberFormat="1" applyFont="1" applyFill="1" applyBorder="1" applyAlignment="1" applyProtection="1">
      <alignment horizontal="right"/>
    </xf>
    <xf numFmtId="41" fontId="1" fillId="0" borderId="19" xfId="1" applyNumberFormat="1" applyFont="1" applyFill="1" applyBorder="1" applyAlignment="1" applyProtection="1">
      <alignment horizontal="right"/>
    </xf>
    <xf numFmtId="41" fontId="1" fillId="0" borderId="20" xfId="1" applyNumberFormat="1" applyFont="1" applyFill="1" applyBorder="1" applyAlignment="1">
      <alignment horizontal="center"/>
    </xf>
    <xf numFmtId="41" fontId="1" fillId="0" borderId="1" xfId="1" applyNumberFormat="1" applyFont="1" applyFill="1" applyBorder="1" applyAlignment="1">
      <alignment horizontal="center"/>
    </xf>
    <xf numFmtId="41" fontId="1" fillId="0" borderId="19" xfId="1" applyNumberFormat="1" applyFont="1" applyFill="1" applyBorder="1" applyAlignment="1">
      <alignment horizontal="center"/>
    </xf>
    <xf numFmtId="0" fontId="1" fillId="0" borderId="1" xfId="1" applyFont="1" applyBorder="1" applyAlignment="1" applyProtection="1">
      <alignment horizontal="center" vertical="distributed" justifyLastLine="1"/>
    </xf>
    <xf numFmtId="37" fontId="1" fillId="0" borderId="0" xfId="1" applyNumberFormat="1" applyBorder="1" applyAlignment="1" applyProtection="1">
      <alignment horizontal="left"/>
    </xf>
    <xf numFmtId="0" fontId="12" fillId="0" borderId="0" xfId="1" applyFont="1" applyAlignment="1">
      <alignment horizontal="left" vertical="top"/>
    </xf>
    <xf numFmtId="0" fontId="5" fillId="0" borderId="1" xfId="1" applyFont="1" applyBorder="1" applyAlignment="1">
      <alignment horizontal="left"/>
    </xf>
    <xf numFmtId="0" fontId="1" fillId="0" borderId="29" xfId="1" applyFont="1" applyBorder="1" applyAlignment="1" applyProtection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8" fillId="0" borderId="27" xfId="1" applyFont="1" applyBorder="1" applyAlignment="1" applyProtection="1">
      <alignment horizontal="center" vertical="center" wrapText="1"/>
    </xf>
    <xf numFmtId="0" fontId="7" fillId="0" borderId="27" xfId="1" applyFont="1" applyBorder="1" applyAlignment="1" applyProtection="1">
      <alignment horizontal="center" vertical="center" wrapText="1"/>
    </xf>
    <xf numFmtId="0" fontId="7" fillId="2" borderId="27" xfId="1" applyFont="1" applyFill="1" applyBorder="1" applyAlignment="1" applyProtection="1">
      <alignment horizontal="center" vertical="center" wrapText="1"/>
    </xf>
    <xf numFmtId="0" fontId="7" fillId="0" borderId="27" xfId="1" applyFont="1" applyFill="1" applyBorder="1" applyAlignment="1" applyProtection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</xf>
    <xf numFmtId="0" fontId="1" fillId="0" borderId="3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2" borderId="30" xfId="1" applyFont="1" applyFill="1" applyBorder="1" applyAlignment="1" applyProtection="1">
      <alignment horizontal="center" vertical="center" wrapText="1"/>
    </xf>
    <xf numFmtId="0" fontId="7" fillId="0" borderId="30" xfId="1" applyFont="1" applyFill="1" applyBorder="1" applyAlignment="1" applyProtection="1">
      <alignment horizontal="center" vertical="center" wrapText="1"/>
    </xf>
    <xf numFmtId="0" fontId="6" fillId="0" borderId="16" xfId="1" applyFont="1" applyBorder="1" applyAlignment="1" applyProtection="1">
      <alignment horizontal="center" vertical="center" wrapText="1"/>
    </xf>
    <xf numFmtId="0" fontId="8" fillId="0" borderId="16" xfId="1" applyFont="1" applyBorder="1" applyAlignment="1" applyProtection="1">
      <alignment horizontal="center" vertical="center" wrapText="1"/>
    </xf>
    <xf numFmtId="0" fontId="8" fillId="0" borderId="18" xfId="1" applyFont="1" applyBorder="1" applyAlignment="1" applyProtection="1">
      <alignment horizontal="center" vertical="center" wrapText="1"/>
    </xf>
    <xf numFmtId="0" fontId="8" fillId="0" borderId="30" xfId="1" applyFont="1" applyBorder="1" applyAlignment="1" applyProtection="1">
      <alignment horizontal="center" vertical="center" wrapText="1"/>
    </xf>
    <xf numFmtId="0" fontId="7" fillId="0" borderId="30" xfId="1" applyFont="1" applyBorder="1" applyAlignment="1" applyProtection="1">
      <alignment horizontal="center" vertical="center" wrapText="1"/>
    </xf>
    <xf numFmtId="41" fontId="1" fillId="0" borderId="8" xfId="1" applyNumberFormat="1" applyFont="1" applyBorder="1" applyProtection="1"/>
    <xf numFmtId="41" fontId="1" fillId="0" borderId="0" xfId="1" applyNumberFormat="1" applyFont="1" applyBorder="1" applyProtection="1"/>
    <xf numFmtId="41" fontId="1" fillId="0" borderId="0" xfId="1" applyNumberFormat="1" applyFont="1"/>
    <xf numFmtId="41" fontId="1" fillId="0" borderId="7" xfId="1" applyNumberFormat="1" applyFont="1" applyBorder="1" applyAlignment="1" applyProtection="1">
      <alignment horizontal="right"/>
    </xf>
    <xf numFmtId="41" fontId="1" fillId="0" borderId="0" xfId="1" applyNumberFormat="1" applyFont="1" applyAlignment="1">
      <alignment horizontal="right"/>
    </xf>
    <xf numFmtId="0" fontId="7" fillId="0" borderId="29" xfId="1" applyFont="1" applyBorder="1" applyAlignment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8" fillId="0" borderId="29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11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center" vertical="center" wrapText="1"/>
    </xf>
    <xf numFmtId="0" fontId="6" fillId="0" borderId="27" xfId="1" applyFont="1" applyBorder="1" applyAlignment="1" applyProtection="1">
      <alignment horizontal="center" vertical="center" wrapText="1"/>
    </xf>
    <xf numFmtId="0" fontId="8" fillId="0" borderId="28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6" fillId="0" borderId="15" xfId="1" applyFont="1" applyBorder="1" applyAlignment="1" applyProtection="1">
      <alignment horizontal="center" vertical="center" wrapText="1"/>
    </xf>
    <xf numFmtId="0" fontId="6" fillId="0" borderId="30" xfId="1" applyFont="1" applyBorder="1" applyAlignment="1" applyProtection="1">
      <alignment horizontal="center" vertical="center" wrapText="1"/>
    </xf>
    <xf numFmtId="41" fontId="10" fillId="0" borderId="0" xfId="1" applyNumberFormat="1" applyFont="1" applyBorder="1" applyProtection="1"/>
    <xf numFmtId="41" fontId="1" fillId="0" borderId="0" xfId="1" applyNumberFormat="1" applyFont="1" applyFill="1" applyBorder="1" applyProtection="1"/>
    <xf numFmtId="41" fontId="1" fillId="0" borderId="0" xfId="1" applyNumberFormat="1" applyFont="1" applyFill="1"/>
    <xf numFmtId="41" fontId="1" fillId="0" borderId="0" xfId="1" applyNumberFormat="1" applyFont="1" applyFill="1" applyBorder="1" applyAlignment="1" applyProtection="1">
      <alignment horizontal="right"/>
    </xf>
    <xf numFmtId="41" fontId="1" fillId="0" borderId="7" xfId="1" applyNumberFormat="1" applyFont="1" applyBorder="1"/>
    <xf numFmtId="41" fontId="1" fillId="0" borderId="19" xfId="1" applyNumberFormat="1" applyFont="1" applyBorder="1"/>
    <xf numFmtId="0" fontId="7" fillId="0" borderId="4" xfId="1" applyFont="1" applyBorder="1" applyAlignment="1" applyProtection="1">
      <alignment horizontal="center" vertical="center"/>
    </xf>
    <xf numFmtId="0" fontId="7" fillId="0" borderId="5" xfId="1" applyFont="1" applyBorder="1"/>
    <xf numFmtId="0" fontId="7" fillId="0" borderId="15" xfId="1" applyFont="1" applyBorder="1"/>
    <xf numFmtId="0" fontId="7" fillId="0" borderId="28" xfId="1" applyFont="1" applyBorder="1" applyAlignment="1" applyProtection="1">
      <alignment horizontal="center" vertical="center"/>
    </xf>
    <xf numFmtId="0" fontId="7" fillId="0" borderId="29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horizontal="center" vertical="center"/>
    </xf>
    <xf numFmtId="0" fontId="7" fillId="0" borderId="16" xfId="1" applyFont="1" applyBorder="1" applyAlignment="1">
      <alignment horizontal="center" vertical="center"/>
    </xf>
    <xf numFmtId="37" fontId="1" fillId="0" borderId="9" xfId="1" applyNumberFormat="1" applyFont="1" applyBorder="1" applyProtection="1"/>
    <xf numFmtId="37" fontId="1" fillId="0" borderId="11" xfId="1" applyNumberFormat="1" applyFont="1" applyBorder="1" applyProtection="1"/>
    <xf numFmtId="0" fontId="1" fillId="0" borderId="11" xfId="1" applyFont="1" applyBorder="1" applyProtection="1"/>
    <xf numFmtId="0" fontId="1" fillId="0" borderId="9" xfId="1" applyFont="1" applyBorder="1" applyAlignment="1" applyProtection="1">
      <alignment horizontal="right"/>
    </xf>
    <xf numFmtId="37" fontId="1" fillId="0" borderId="8" xfId="1" applyNumberFormat="1" applyFont="1" applyBorder="1" applyProtection="1"/>
    <xf numFmtId="0" fontId="1" fillId="0" borderId="0" xfId="1" applyFont="1" applyBorder="1" applyProtection="1"/>
    <xf numFmtId="38" fontId="0" fillId="0" borderId="8" xfId="2" applyFont="1" applyBorder="1" applyProtection="1"/>
    <xf numFmtId="38" fontId="0" fillId="0" borderId="0" xfId="2" applyFont="1" applyBorder="1" applyProtection="1"/>
    <xf numFmtId="38" fontId="0" fillId="0" borderId="8" xfId="2" applyFont="1" applyBorder="1" applyAlignment="1" applyProtection="1">
      <alignment horizontal="right"/>
    </xf>
    <xf numFmtId="38" fontId="0" fillId="0" borderId="8" xfId="2" applyFont="1" applyFill="1" applyBorder="1" applyAlignment="1" applyProtection="1">
      <alignment horizontal="right"/>
    </xf>
    <xf numFmtId="38" fontId="0" fillId="0" borderId="0" xfId="2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/>
    </xf>
    <xf numFmtId="0" fontId="1" fillId="0" borderId="8" xfId="1" applyFont="1" applyFill="1" applyBorder="1" applyAlignment="1" applyProtection="1">
      <alignment horizontal="right"/>
    </xf>
    <xf numFmtId="38" fontId="0" fillId="0" borderId="0" xfId="2" applyFont="1" applyFill="1" applyBorder="1" applyAlignment="1" applyProtection="1">
      <alignment horizontal="right"/>
    </xf>
    <xf numFmtId="0" fontId="1" fillId="0" borderId="0" xfId="1" applyFont="1" applyFill="1" applyBorder="1"/>
    <xf numFmtId="38" fontId="1" fillId="0" borderId="0" xfId="2" applyFont="1" applyFill="1" applyBorder="1" applyAlignment="1" applyProtection="1">
      <alignment horizontal="right"/>
    </xf>
    <xf numFmtId="38" fontId="1" fillId="0" borderId="0" xfId="2" applyFont="1" applyFill="1" applyBorder="1" applyProtection="1"/>
    <xf numFmtId="0" fontId="1" fillId="0" borderId="0" xfId="1" applyFont="1" applyFill="1"/>
    <xf numFmtId="0" fontId="10" fillId="0" borderId="19" xfId="1" applyFont="1" applyBorder="1" applyAlignment="1" applyProtection="1">
      <alignment horizontal="right"/>
    </xf>
    <xf numFmtId="38" fontId="10" fillId="0" borderId="20" xfId="2" applyFont="1" applyFill="1" applyBorder="1" applyAlignment="1" applyProtection="1">
      <alignment horizontal="right"/>
    </xf>
    <xf numFmtId="38" fontId="10" fillId="0" borderId="1" xfId="2" applyFont="1" applyFill="1" applyBorder="1" applyProtection="1"/>
    <xf numFmtId="0" fontId="10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right"/>
    </xf>
    <xf numFmtId="0" fontId="10" fillId="0" borderId="19" xfId="1" applyFont="1" applyFill="1" applyBorder="1" applyProtection="1"/>
    <xf numFmtId="0" fontId="10" fillId="0" borderId="20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0" xfId="1" applyFont="1" applyAlignment="1">
      <alignment horizontal="left"/>
    </xf>
    <xf numFmtId="0" fontId="10" fillId="0" borderId="1" xfId="1" applyFont="1" applyBorder="1" applyAlignment="1" applyProtection="1"/>
    <xf numFmtId="0" fontId="1" fillId="0" borderId="24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 wrapText="1"/>
    </xf>
    <xf numFmtId="0" fontId="7" fillId="0" borderId="24" xfId="1" applyFont="1" applyBorder="1" applyAlignment="1" applyProtection="1">
      <alignment horizontal="center" vertical="center" wrapText="1"/>
    </xf>
    <xf numFmtId="0" fontId="15" fillId="0" borderId="24" xfId="1" applyFont="1" applyBorder="1" applyAlignment="1" applyProtection="1">
      <alignment horizontal="center" vertical="center" wrapText="1"/>
    </xf>
    <xf numFmtId="0" fontId="1" fillId="0" borderId="0" xfId="1" applyBorder="1" applyAlignment="1">
      <alignment horizontal="center"/>
    </xf>
    <xf numFmtId="0" fontId="1" fillId="0" borderId="0" xfId="1" applyAlignment="1">
      <alignment horizontal="center"/>
    </xf>
    <xf numFmtId="0" fontId="11" fillId="0" borderId="11" xfId="1" applyFont="1" applyBorder="1" applyAlignment="1" applyProtection="1">
      <alignment horizontal="distributed" vertical="distributed" justifyLastLine="1"/>
    </xf>
    <xf numFmtId="0" fontId="7" fillId="0" borderId="10" xfId="1" applyFont="1" applyBorder="1" applyAlignment="1">
      <alignment horizontal="distributed" vertical="distributed" justifyLastLine="1"/>
    </xf>
    <xf numFmtId="41" fontId="11" fillId="0" borderId="11" xfId="1" applyNumberFormat="1" applyFont="1" applyBorder="1" applyProtection="1"/>
    <xf numFmtId="0" fontId="7" fillId="0" borderId="0" xfId="1" applyFont="1" applyBorder="1" applyAlignment="1" applyProtection="1">
      <alignment horizontal="distributed" vertical="distributed" justifyLastLine="1"/>
    </xf>
    <xf numFmtId="0" fontId="7" fillId="0" borderId="7" xfId="1" applyFont="1" applyBorder="1" applyAlignment="1">
      <alignment horizontal="distributed" vertical="distributed" justifyLastLine="1"/>
    </xf>
    <xf numFmtId="0" fontId="7" fillId="0" borderId="1" xfId="1" applyFont="1" applyBorder="1" applyAlignment="1" applyProtection="1">
      <alignment horizontal="distributed" vertical="distributed" justifyLastLine="1"/>
    </xf>
    <xf numFmtId="0" fontId="7" fillId="0" borderId="19" xfId="1" applyFont="1" applyBorder="1" applyAlignment="1">
      <alignment horizontal="distributed" vertical="distributed" justifyLastLine="1"/>
    </xf>
    <xf numFmtId="37" fontId="5" fillId="0" borderId="1" xfId="1" applyNumberFormat="1" applyFont="1" applyBorder="1" applyAlignment="1" applyProtection="1">
      <alignment horizontal="left"/>
    </xf>
    <xf numFmtId="37" fontId="1" fillId="0" borderId="11" xfId="1" applyNumberFormat="1" applyFont="1" applyBorder="1" applyAlignment="1" applyProtection="1">
      <alignment horizontal="center" vertical="center" textRotation="255"/>
    </xf>
    <xf numFmtId="37" fontId="11" fillId="0" borderId="27" xfId="1" applyNumberFormat="1" applyFont="1" applyFill="1" applyBorder="1" applyAlignment="1" applyProtection="1">
      <alignment horizontal="distributed" vertical="distributed" justifyLastLine="1"/>
    </xf>
    <xf numFmtId="0" fontId="1" fillId="0" borderId="0" xfId="1" applyFont="1" applyBorder="1" applyAlignment="1">
      <alignment horizontal="center" vertical="center" textRotation="255"/>
    </xf>
    <xf numFmtId="37" fontId="7" fillId="0" borderId="28" xfId="1" applyNumberFormat="1" applyFont="1" applyBorder="1" applyAlignment="1" applyProtection="1">
      <alignment horizontal="distributed" vertical="distributed" justifyLastLine="1"/>
    </xf>
    <xf numFmtId="37" fontId="1" fillId="0" borderId="10" xfId="1" applyNumberFormat="1" applyFont="1" applyBorder="1" applyAlignment="1" applyProtection="1">
      <alignment horizontal="center" vertical="center" textRotation="255"/>
    </xf>
    <xf numFmtId="41" fontId="11" fillId="0" borderId="9" xfId="1" applyNumberFormat="1" applyFont="1" applyBorder="1" applyAlignment="1" applyProtection="1">
      <alignment horizontal="right"/>
    </xf>
    <xf numFmtId="0" fontId="1" fillId="0" borderId="7" xfId="1" applyFont="1" applyBorder="1" applyAlignment="1">
      <alignment horizontal="center" vertical="center" textRotation="255"/>
    </xf>
    <xf numFmtId="37" fontId="1" fillId="0" borderId="7" xfId="1" applyNumberFormat="1" applyFont="1" applyBorder="1" applyAlignment="1" applyProtection="1">
      <alignment horizontal="center" vertical="center" textRotation="255"/>
    </xf>
    <xf numFmtId="0" fontId="6" fillId="0" borderId="0" xfId="1" applyFont="1" applyBorder="1" applyAlignment="1"/>
    <xf numFmtId="41" fontId="7" fillId="0" borderId="16" xfId="1" applyNumberFormat="1" applyFont="1" applyBorder="1" applyAlignment="1" applyProtection="1">
      <alignment horizontal="right"/>
    </xf>
    <xf numFmtId="0" fontId="6" fillId="0" borderId="2" xfId="1" applyFont="1" applyBorder="1" applyAlignment="1">
      <alignment vertical="top"/>
    </xf>
    <xf numFmtId="37" fontId="6" fillId="0" borderId="2" xfId="1" applyNumberFormat="1" applyFont="1" applyBorder="1" applyAlignment="1" applyProtection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6" fillId="0" borderId="0" xfId="1" applyFont="1" applyAlignment="1"/>
    <xf numFmtId="0" fontId="1" fillId="0" borderId="0" xfId="1" applyFont="1" applyAlignment="1">
      <alignment horizontal="left" vertical="top" wrapText="1"/>
    </xf>
    <xf numFmtId="0" fontId="6" fillId="0" borderId="0" xfId="1" applyFont="1" applyAlignment="1">
      <alignment horizontal="right"/>
    </xf>
    <xf numFmtId="37" fontId="6" fillId="0" borderId="1" xfId="1" applyNumberFormat="1" applyFont="1" applyBorder="1" applyAlignment="1" applyProtection="1">
      <alignment horizontal="right"/>
    </xf>
    <xf numFmtId="37" fontId="1" fillId="0" borderId="24" xfId="1" applyNumberFormat="1" applyFont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 textRotation="255"/>
    </xf>
    <xf numFmtId="0" fontId="11" fillId="0" borderId="27" xfId="1" applyFont="1" applyBorder="1" applyAlignment="1" applyProtection="1">
      <alignment horizontal="distributed" vertical="distributed" justifyLastLine="1"/>
    </xf>
    <xf numFmtId="0" fontId="1" fillId="0" borderId="7" xfId="1" applyFont="1" applyFill="1" applyBorder="1" applyAlignment="1">
      <alignment horizontal="center" vertical="center" textRotation="255"/>
    </xf>
    <xf numFmtId="0" fontId="7" fillId="0" borderId="28" xfId="1" applyFont="1" applyBorder="1" applyAlignment="1" applyProtection="1">
      <alignment horizontal="distributed" vertical="distributed" justifyLastLine="1"/>
    </xf>
    <xf numFmtId="0" fontId="14" fillId="0" borderId="0" xfId="1" applyFont="1" applyBorder="1"/>
    <xf numFmtId="0" fontId="8" fillId="0" borderId="24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distributed" vertical="distributed" justifyLastLine="1"/>
    </xf>
    <xf numFmtId="0" fontId="10" fillId="0" borderId="10" xfId="1" applyFont="1" applyBorder="1" applyAlignment="1">
      <alignment horizontal="distributed" vertical="distributed" justifyLastLine="1"/>
    </xf>
    <xf numFmtId="0" fontId="1" fillId="0" borderId="0" xfId="1" applyFont="1" applyBorder="1" applyAlignment="1" applyProtection="1">
      <alignment horizontal="distributed" vertical="distributed" justifyLastLine="1"/>
    </xf>
    <xf numFmtId="0" fontId="1" fillId="0" borderId="7" xfId="1" applyFont="1" applyBorder="1" applyAlignment="1">
      <alignment horizontal="distributed" vertical="distributed" justifyLastLine="1"/>
    </xf>
    <xf numFmtId="0" fontId="1" fillId="0" borderId="1" xfId="1" applyFont="1" applyBorder="1" applyAlignment="1" applyProtection="1">
      <alignment horizontal="distributed" vertical="distributed" justifyLastLine="1"/>
    </xf>
    <xf numFmtId="0" fontId="1" fillId="0" borderId="19" xfId="1" applyFont="1" applyBorder="1" applyAlignment="1">
      <alignment horizontal="distributed" vertical="distributed" justifyLastLine="1"/>
    </xf>
    <xf numFmtId="41" fontId="1" fillId="0" borderId="0" xfId="1" applyNumberFormat="1" applyBorder="1"/>
    <xf numFmtId="0" fontId="10" fillId="0" borderId="1" xfId="1" applyFont="1" applyBorder="1" applyAlignment="1" applyProtection="1">
      <alignment horizontal="left"/>
    </xf>
    <xf numFmtId="0" fontId="1" fillId="0" borderId="0" xfId="1" applyFont="1" applyBorder="1" applyAlignment="1">
      <alignment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0" fillId="0" borderId="11" xfId="1" applyFont="1" applyBorder="1" applyAlignment="1">
      <alignment horizontal="distributed" vertical="distributed" justifyLastLine="1"/>
    </xf>
    <xf numFmtId="41" fontId="11" fillId="0" borderId="0" xfId="1" applyNumberFormat="1" applyFont="1" applyBorder="1" applyAlignment="1" applyProtection="1">
      <alignment horizontal="right"/>
    </xf>
    <xf numFmtId="37" fontId="10" fillId="0" borderId="0" xfId="1" applyNumberFormat="1" applyFont="1" applyBorder="1" applyProtection="1"/>
    <xf numFmtId="41" fontId="7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distributed" vertical="distributed" justifyLastLine="1"/>
    </xf>
    <xf numFmtId="41" fontId="7" fillId="0" borderId="8" xfId="1" applyNumberFormat="1" applyFont="1" applyBorder="1" applyAlignment="1" applyProtection="1">
      <alignment horizontal="right"/>
    </xf>
    <xf numFmtId="41" fontId="7" fillId="0" borderId="0" xfId="1" applyNumberFormat="1" applyFont="1" applyBorder="1" applyAlignment="1" applyProtection="1">
      <alignment horizontal="right"/>
    </xf>
    <xf numFmtId="41" fontId="1" fillId="0" borderId="2" xfId="1" applyNumberFormat="1" applyFont="1" applyBorder="1"/>
    <xf numFmtId="0" fontId="1" fillId="0" borderId="5" xfId="1" applyFont="1" applyBorder="1" applyAlignment="1">
      <alignment vertical="center"/>
    </xf>
    <xf numFmtId="0" fontId="1" fillId="0" borderId="6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distributed" vertical="distributed" justifyLastLine="1"/>
    </xf>
    <xf numFmtId="0" fontId="10" fillId="0" borderId="0" xfId="1" applyFont="1" applyBorder="1" applyAlignment="1">
      <alignment horizontal="distributed" vertical="distributed"/>
    </xf>
    <xf numFmtId="0" fontId="10" fillId="0" borderId="7" xfId="1" applyFont="1" applyBorder="1" applyAlignment="1">
      <alignment horizontal="distributed" vertical="distributed"/>
    </xf>
    <xf numFmtId="41" fontId="11" fillId="0" borderId="9" xfId="1" applyNumberFormat="1" applyFont="1" applyBorder="1" applyAlignment="1" applyProtection="1">
      <alignment horizontal="center"/>
    </xf>
    <xf numFmtId="41" fontId="11" fillId="0" borderId="11" xfId="1" applyNumberFormat="1" applyFont="1" applyBorder="1" applyAlignment="1" applyProtection="1">
      <alignment horizontal="center"/>
    </xf>
    <xf numFmtId="0" fontId="1" fillId="0" borderId="0" xfId="1" applyFont="1" applyBorder="1" applyAlignment="1">
      <alignment horizontal="distributed" vertical="distributed"/>
    </xf>
    <xf numFmtId="0" fontId="1" fillId="0" borderId="7" xfId="1" applyFont="1" applyBorder="1" applyAlignment="1">
      <alignment horizontal="distributed" vertical="distributed"/>
    </xf>
    <xf numFmtId="41" fontId="7" fillId="0" borderId="8" xfId="1" applyNumberFormat="1" applyFont="1" applyBorder="1" applyAlignment="1" applyProtection="1">
      <alignment horizontal="center"/>
    </xf>
    <xf numFmtId="41" fontId="7" fillId="0" borderId="0" xfId="1" applyNumberFormat="1" applyFont="1" applyBorder="1" applyAlignment="1" applyProtection="1">
      <alignment horizontal="center"/>
    </xf>
    <xf numFmtId="0" fontId="6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left" vertical="top" wrapText="1"/>
    </xf>
    <xf numFmtId="0" fontId="6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1" fillId="0" borderId="1" xfId="1" applyFont="1" applyBorder="1" applyAlignment="1" applyProtection="1">
      <alignment horizontal="left"/>
    </xf>
    <xf numFmtId="0" fontId="7" fillId="0" borderId="26" xfId="1" applyFont="1" applyBorder="1" applyAlignment="1" applyProtection="1">
      <alignment horizontal="center" wrapText="1"/>
    </xf>
    <xf numFmtId="0" fontId="7" fillId="0" borderId="26" xfId="1" applyFont="1" applyBorder="1" applyAlignment="1" applyProtection="1">
      <alignment horizont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14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 shrinkToFit="1"/>
    </xf>
    <xf numFmtId="0" fontId="1" fillId="0" borderId="12" xfId="1" applyFont="1" applyBorder="1" applyAlignment="1" applyProtection="1">
      <alignment horizontal="center" vertical="center" shrinkToFit="1"/>
    </xf>
    <xf numFmtId="0" fontId="1" fillId="0" borderId="13" xfId="1" applyFont="1" applyBorder="1" applyAlignment="1" applyProtection="1">
      <alignment horizontal="center" vertical="center" shrinkToFit="1"/>
    </xf>
    <xf numFmtId="0" fontId="1" fillId="0" borderId="18" xfId="1" applyFont="1" applyBorder="1" applyAlignment="1">
      <alignment horizontal="center" vertical="center"/>
    </xf>
    <xf numFmtId="0" fontId="10" fillId="0" borderId="0" xfId="1" applyFont="1" applyBorder="1" applyAlignment="1" applyProtection="1">
      <alignment horizontal="distributed" vertical="distributed" justifyLastLine="1"/>
    </xf>
    <xf numFmtId="0" fontId="10" fillId="0" borderId="7" xfId="1" applyFont="1" applyBorder="1" applyAlignment="1">
      <alignment horizontal="distributed" vertical="distributed" justifyLastLine="1"/>
    </xf>
    <xf numFmtId="41" fontId="7" fillId="0" borderId="20" xfId="1" applyNumberFormat="1" applyFont="1" applyBorder="1" applyAlignment="1" applyProtection="1">
      <alignment horizontal="right"/>
    </xf>
    <xf numFmtId="41" fontId="7" fillId="0" borderId="1" xfId="1" applyNumberFormat="1" applyFont="1" applyBorder="1" applyAlignment="1" applyProtection="1">
      <alignment horizontal="righ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276225</xdr:colOff>
      <xdr:row>59</xdr:row>
      <xdr:rowOff>57150</xdr:rowOff>
    </xdr:from>
    <xdr:to>
      <xdr:col>74</xdr:col>
      <xdr:colOff>742950</xdr:colOff>
      <xdr:row>77</xdr:row>
      <xdr:rowOff>190500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" b="43359"/>
        <a:stretch>
          <a:fillRect/>
        </a:stretch>
      </xdr:blipFill>
      <xdr:spPr bwMode="auto">
        <a:xfrm>
          <a:off x="35975925" y="15430500"/>
          <a:ext cx="9686925" cy="416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74</xdr:col>
      <xdr:colOff>571500</xdr:colOff>
      <xdr:row>59</xdr:row>
      <xdr:rowOff>66675</xdr:rowOff>
    </xdr:from>
    <xdr:to>
      <xdr:col>80</xdr:col>
      <xdr:colOff>19050</xdr:colOff>
      <xdr:row>77</xdr:row>
      <xdr:rowOff>200025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02" b="43359"/>
        <a:stretch>
          <a:fillRect/>
        </a:stretch>
      </xdr:blipFill>
      <xdr:spPr bwMode="auto">
        <a:xfrm>
          <a:off x="45491400" y="15440025"/>
          <a:ext cx="4476750" cy="416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819150</xdr:colOff>
      <xdr:row>0</xdr:row>
      <xdr:rowOff>0</xdr:rowOff>
    </xdr:from>
    <xdr:to>
      <xdr:col>65</xdr:col>
      <xdr:colOff>276225</xdr:colOff>
      <xdr:row>13</xdr:row>
      <xdr:rowOff>85725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98" b="32683"/>
        <a:stretch>
          <a:fillRect/>
        </a:stretch>
      </xdr:blipFill>
      <xdr:spPr bwMode="auto">
        <a:xfrm>
          <a:off x="44043600" y="0"/>
          <a:ext cx="3648075" cy="492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61</xdr:col>
      <xdr:colOff>276225</xdr:colOff>
      <xdr:row>0</xdr:row>
      <xdr:rowOff>0</xdr:rowOff>
    </xdr:from>
    <xdr:to>
      <xdr:col>73</xdr:col>
      <xdr:colOff>5443</xdr:colOff>
      <xdr:row>10</xdr:row>
      <xdr:rowOff>247650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" b="43359"/>
        <a:stretch>
          <a:fillRect/>
        </a:stretch>
      </xdr:blipFill>
      <xdr:spPr bwMode="auto">
        <a:xfrm>
          <a:off x="44338875" y="0"/>
          <a:ext cx="9686925" cy="414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72</xdr:col>
      <xdr:colOff>571500</xdr:colOff>
      <xdr:row>0</xdr:row>
      <xdr:rowOff>0</xdr:rowOff>
    </xdr:from>
    <xdr:to>
      <xdr:col>78</xdr:col>
      <xdr:colOff>19050</xdr:colOff>
      <xdr:row>10</xdr:row>
      <xdr:rowOff>247650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02" b="43359"/>
        <a:stretch>
          <a:fillRect/>
        </a:stretch>
      </xdr:blipFill>
      <xdr:spPr bwMode="auto">
        <a:xfrm>
          <a:off x="53854350" y="0"/>
          <a:ext cx="4476750" cy="414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B67"/>
  <sheetViews>
    <sheetView showGridLines="0" view="pageBreakPreview" zoomScale="60" zoomScaleNormal="75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N68" sqref="N68"/>
    </sheetView>
  </sheetViews>
  <sheetFormatPr defaultColWidth="11" defaultRowHeight="17.25" x14ac:dyDescent="0.2"/>
  <cols>
    <col min="1" max="1" width="6.375" style="2" customWidth="1"/>
    <col min="2" max="2" width="3.5" style="2" customWidth="1"/>
    <col min="3" max="3" width="6.625" style="2" customWidth="1"/>
    <col min="4" max="4" width="7.125" style="2" customWidth="1"/>
    <col min="5" max="5" width="1.75" style="2" customWidth="1"/>
    <col min="6" max="15" width="6.625" style="2" customWidth="1"/>
    <col min="16" max="17" width="6.25" style="2" customWidth="1"/>
    <col min="18" max="21" width="6.625" style="2" customWidth="1"/>
    <col min="22" max="39" width="6.25" style="2" customWidth="1"/>
    <col min="40" max="40" width="10.25" style="2" customWidth="1"/>
    <col min="41" max="41" width="2.25" style="3" customWidth="1"/>
    <col min="42" max="45" width="6.25" style="3" customWidth="1"/>
    <col min="46" max="46" width="10.25" style="3" customWidth="1"/>
    <col min="47" max="47" width="2.25" style="3" customWidth="1"/>
    <col min="48" max="52" width="10.875" style="3" customWidth="1"/>
    <col min="53" max="256" width="11" style="3"/>
    <col min="257" max="257" width="6.375" style="3" customWidth="1"/>
    <col min="258" max="258" width="3.5" style="3" customWidth="1"/>
    <col min="259" max="259" width="6.625" style="3" customWidth="1"/>
    <col min="260" max="260" width="7.125" style="3" customWidth="1"/>
    <col min="261" max="261" width="1.75" style="3" customWidth="1"/>
    <col min="262" max="271" width="6.625" style="3" customWidth="1"/>
    <col min="272" max="273" width="6.25" style="3" customWidth="1"/>
    <col min="274" max="277" width="6.625" style="3" customWidth="1"/>
    <col min="278" max="295" width="6.25" style="3" customWidth="1"/>
    <col min="296" max="296" width="10.25" style="3" customWidth="1"/>
    <col min="297" max="297" width="2.25" style="3" customWidth="1"/>
    <col min="298" max="301" width="6.25" style="3" customWidth="1"/>
    <col min="302" max="302" width="10.25" style="3" customWidth="1"/>
    <col min="303" max="303" width="2.25" style="3" customWidth="1"/>
    <col min="304" max="308" width="10.875" style="3" customWidth="1"/>
    <col min="309" max="512" width="11" style="3"/>
    <col min="513" max="513" width="6.375" style="3" customWidth="1"/>
    <col min="514" max="514" width="3.5" style="3" customWidth="1"/>
    <col min="515" max="515" width="6.625" style="3" customWidth="1"/>
    <col min="516" max="516" width="7.125" style="3" customWidth="1"/>
    <col min="517" max="517" width="1.75" style="3" customWidth="1"/>
    <col min="518" max="527" width="6.625" style="3" customWidth="1"/>
    <col min="528" max="529" width="6.25" style="3" customWidth="1"/>
    <col min="530" max="533" width="6.625" style="3" customWidth="1"/>
    <col min="534" max="551" width="6.25" style="3" customWidth="1"/>
    <col min="552" max="552" width="10.25" style="3" customWidth="1"/>
    <col min="553" max="553" width="2.25" style="3" customWidth="1"/>
    <col min="554" max="557" width="6.25" style="3" customWidth="1"/>
    <col min="558" max="558" width="10.25" style="3" customWidth="1"/>
    <col min="559" max="559" width="2.25" style="3" customWidth="1"/>
    <col min="560" max="564" width="10.875" style="3" customWidth="1"/>
    <col min="565" max="768" width="11" style="3"/>
    <col min="769" max="769" width="6.375" style="3" customWidth="1"/>
    <col min="770" max="770" width="3.5" style="3" customWidth="1"/>
    <col min="771" max="771" width="6.625" style="3" customWidth="1"/>
    <col min="772" max="772" width="7.125" style="3" customWidth="1"/>
    <col min="773" max="773" width="1.75" style="3" customWidth="1"/>
    <col min="774" max="783" width="6.625" style="3" customWidth="1"/>
    <col min="784" max="785" width="6.25" style="3" customWidth="1"/>
    <col min="786" max="789" width="6.625" style="3" customWidth="1"/>
    <col min="790" max="807" width="6.25" style="3" customWidth="1"/>
    <col min="808" max="808" width="10.25" style="3" customWidth="1"/>
    <col min="809" max="809" width="2.25" style="3" customWidth="1"/>
    <col min="810" max="813" width="6.25" style="3" customWidth="1"/>
    <col min="814" max="814" width="10.25" style="3" customWidth="1"/>
    <col min="815" max="815" width="2.25" style="3" customWidth="1"/>
    <col min="816" max="820" width="10.875" style="3" customWidth="1"/>
    <col min="821" max="1024" width="11" style="3"/>
    <col min="1025" max="1025" width="6.375" style="3" customWidth="1"/>
    <col min="1026" max="1026" width="3.5" style="3" customWidth="1"/>
    <col min="1027" max="1027" width="6.625" style="3" customWidth="1"/>
    <col min="1028" max="1028" width="7.125" style="3" customWidth="1"/>
    <col min="1029" max="1029" width="1.75" style="3" customWidth="1"/>
    <col min="1030" max="1039" width="6.625" style="3" customWidth="1"/>
    <col min="1040" max="1041" width="6.25" style="3" customWidth="1"/>
    <col min="1042" max="1045" width="6.625" style="3" customWidth="1"/>
    <col min="1046" max="1063" width="6.25" style="3" customWidth="1"/>
    <col min="1064" max="1064" width="10.25" style="3" customWidth="1"/>
    <col min="1065" max="1065" width="2.25" style="3" customWidth="1"/>
    <col min="1066" max="1069" width="6.25" style="3" customWidth="1"/>
    <col min="1070" max="1070" width="10.25" style="3" customWidth="1"/>
    <col min="1071" max="1071" width="2.25" style="3" customWidth="1"/>
    <col min="1072" max="1076" width="10.875" style="3" customWidth="1"/>
    <col min="1077" max="1280" width="11" style="3"/>
    <col min="1281" max="1281" width="6.375" style="3" customWidth="1"/>
    <col min="1282" max="1282" width="3.5" style="3" customWidth="1"/>
    <col min="1283" max="1283" width="6.625" style="3" customWidth="1"/>
    <col min="1284" max="1284" width="7.125" style="3" customWidth="1"/>
    <col min="1285" max="1285" width="1.75" style="3" customWidth="1"/>
    <col min="1286" max="1295" width="6.625" style="3" customWidth="1"/>
    <col min="1296" max="1297" width="6.25" style="3" customWidth="1"/>
    <col min="1298" max="1301" width="6.625" style="3" customWidth="1"/>
    <col min="1302" max="1319" width="6.25" style="3" customWidth="1"/>
    <col min="1320" max="1320" width="10.25" style="3" customWidth="1"/>
    <col min="1321" max="1321" width="2.25" style="3" customWidth="1"/>
    <col min="1322" max="1325" width="6.25" style="3" customWidth="1"/>
    <col min="1326" max="1326" width="10.25" style="3" customWidth="1"/>
    <col min="1327" max="1327" width="2.25" style="3" customWidth="1"/>
    <col min="1328" max="1332" width="10.875" style="3" customWidth="1"/>
    <col min="1333" max="1536" width="11" style="3"/>
    <col min="1537" max="1537" width="6.375" style="3" customWidth="1"/>
    <col min="1538" max="1538" width="3.5" style="3" customWidth="1"/>
    <col min="1539" max="1539" width="6.625" style="3" customWidth="1"/>
    <col min="1540" max="1540" width="7.125" style="3" customWidth="1"/>
    <col min="1541" max="1541" width="1.75" style="3" customWidth="1"/>
    <col min="1542" max="1551" width="6.625" style="3" customWidth="1"/>
    <col min="1552" max="1553" width="6.25" style="3" customWidth="1"/>
    <col min="1554" max="1557" width="6.625" style="3" customWidth="1"/>
    <col min="1558" max="1575" width="6.25" style="3" customWidth="1"/>
    <col min="1576" max="1576" width="10.25" style="3" customWidth="1"/>
    <col min="1577" max="1577" width="2.25" style="3" customWidth="1"/>
    <col min="1578" max="1581" width="6.25" style="3" customWidth="1"/>
    <col min="1582" max="1582" width="10.25" style="3" customWidth="1"/>
    <col min="1583" max="1583" width="2.25" style="3" customWidth="1"/>
    <col min="1584" max="1588" width="10.875" style="3" customWidth="1"/>
    <col min="1589" max="1792" width="11" style="3"/>
    <col min="1793" max="1793" width="6.375" style="3" customWidth="1"/>
    <col min="1794" max="1794" width="3.5" style="3" customWidth="1"/>
    <col min="1795" max="1795" width="6.625" style="3" customWidth="1"/>
    <col min="1796" max="1796" width="7.125" style="3" customWidth="1"/>
    <col min="1797" max="1797" width="1.75" style="3" customWidth="1"/>
    <col min="1798" max="1807" width="6.625" style="3" customWidth="1"/>
    <col min="1808" max="1809" width="6.25" style="3" customWidth="1"/>
    <col min="1810" max="1813" width="6.625" style="3" customWidth="1"/>
    <col min="1814" max="1831" width="6.25" style="3" customWidth="1"/>
    <col min="1832" max="1832" width="10.25" style="3" customWidth="1"/>
    <col min="1833" max="1833" width="2.25" style="3" customWidth="1"/>
    <col min="1834" max="1837" width="6.25" style="3" customWidth="1"/>
    <col min="1838" max="1838" width="10.25" style="3" customWidth="1"/>
    <col min="1839" max="1839" width="2.25" style="3" customWidth="1"/>
    <col min="1840" max="1844" width="10.875" style="3" customWidth="1"/>
    <col min="1845" max="2048" width="11" style="3"/>
    <col min="2049" max="2049" width="6.375" style="3" customWidth="1"/>
    <col min="2050" max="2050" width="3.5" style="3" customWidth="1"/>
    <col min="2051" max="2051" width="6.625" style="3" customWidth="1"/>
    <col min="2052" max="2052" width="7.125" style="3" customWidth="1"/>
    <col min="2053" max="2053" width="1.75" style="3" customWidth="1"/>
    <col min="2054" max="2063" width="6.625" style="3" customWidth="1"/>
    <col min="2064" max="2065" width="6.25" style="3" customWidth="1"/>
    <col min="2066" max="2069" width="6.625" style="3" customWidth="1"/>
    <col min="2070" max="2087" width="6.25" style="3" customWidth="1"/>
    <col min="2088" max="2088" width="10.25" style="3" customWidth="1"/>
    <col min="2089" max="2089" width="2.25" style="3" customWidth="1"/>
    <col min="2090" max="2093" width="6.25" style="3" customWidth="1"/>
    <col min="2094" max="2094" width="10.25" style="3" customWidth="1"/>
    <col min="2095" max="2095" width="2.25" style="3" customWidth="1"/>
    <col min="2096" max="2100" width="10.875" style="3" customWidth="1"/>
    <col min="2101" max="2304" width="11" style="3"/>
    <col min="2305" max="2305" width="6.375" style="3" customWidth="1"/>
    <col min="2306" max="2306" width="3.5" style="3" customWidth="1"/>
    <col min="2307" max="2307" width="6.625" style="3" customWidth="1"/>
    <col min="2308" max="2308" width="7.125" style="3" customWidth="1"/>
    <col min="2309" max="2309" width="1.75" style="3" customWidth="1"/>
    <col min="2310" max="2319" width="6.625" style="3" customWidth="1"/>
    <col min="2320" max="2321" width="6.25" style="3" customWidth="1"/>
    <col min="2322" max="2325" width="6.625" style="3" customWidth="1"/>
    <col min="2326" max="2343" width="6.25" style="3" customWidth="1"/>
    <col min="2344" max="2344" width="10.25" style="3" customWidth="1"/>
    <col min="2345" max="2345" width="2.25" style="3" customWidth="1"/>
    <col min="2346" max="2349" width="6.25" style="3" customWidth="1"/>
    <col min="2350" max="2350" width="10.25" style="3" customWidth="1"/>
    <col min="2351" max="2351" width="2.25" style="3" customWidth="1"/>
    <col min="2352" max="2356" width="10.875" style="3" customWidth="1"/>
    <col min="2357" max="2560" width="11" style="3"/>
    <col min="2561" max="2561" width="6.375" style="3" customWidth="1"/>
    <col min="2562" max="2562" width="3.5" style="3" customWidth="1"/>
    <col min="2563" max="2563" width="6.625" style="3" customWidth="1"/>
    <col min="2564" max="2564" width="7.125" style="3" customWidth="1"/>
    <col min="2565" max="2565" width="1.75" style="3" customWidth="1"/>
    <col min="2566" max="2575" width="6.625" style="3" customWidth="1"/>
    <col min="2576" max="2577" width="6.25" style="3" customWidth="1"/>
    <col min="2578" max="2581" width="6.625" style="3" customWidth="1"/>
    <col min="2582" max="2599" width="6.25" style="3" customWidth="1"/>
    <col min="2600" max="2600" width="10.25" style="3" customWidth="1"/>
    <col min="2601" max="2601" width="2.25" style="3" customWidth="1"/>
    <col min="2602" max="2605" width="6.25" style="3" customWidth="1"/>
    <col min="2606" max="2606" width="10.25" style="3" customWidth="1"/>
    <col min="2607" max="2607" width="2.25" style="3" customWidth="1"/>
    <col min="2608" max="2612" width="10.875" style="3" customWidth="1"/>
    <col min="2613" max="2816" width="11" style="3"/>
    <col min="2817" max="2817" width="6.375" style="3" customWidth="1"/>
    <col min="2818" max="2818" width="3.5" style="3" customWidth="1"/>
    <col min="2819" max="2819" width="6.625" style="3" customWidth="1"/>
    <col min="2820" max="2820" width="7.125" style="3" customWidth="1"/>
    <col min="2821" max="2821" width="1.75" style="3" customWidth="1"/>
    <col min="2822" max="2831" width="6.625" style="3" customWidth="1"/>
    <col min="2832" max="2833" width="6.25" style="3" customWidth="1"/>
    <col min="2834" max="2837" width="6.625" style="3" customWidth="1"/>
    <col min="2838" max="2855" width="6.25" style="3" customWidth="1"/>
    <col min="2856" max="2856" width="10.25" style="3" customWidth="1"/>
    <col min="2857" max="2857" width="2.25" style="3" customWidth="1"/>
    <col min="2858" max="2861" width="6.25" style="3" customWidth="1"/>
    <col min="2862" max="2862" width="10.25" style="3" customWidth="1"/>
    <col min="2863" max="2863" width="2.25" style="3" customWidth="1"/>
    <col min="2864" max="2868" width="10.875" style="3" customWidth="1"/>
    <col min="2869" max="3072" width="11" style="3"/>
    <col min="3073" max="3073" width="6.375" style="3" customWidth="1"/>
    <col min="3074" max="3074" width="3.5" style="3" customWidth="1"/>
    <col min="3075" max="3075" width="6.625" style="3" customWidth="1"/>
    <col min="3076" max="3076" width="7.125" style="3" customWidth="1"/>
    <col min="3077" max="3077" width="1.75" style="3" customWidth="1"/>
    <col min="3078" max="3087" width="6.625" style="3" customWidth="1"/>
    <col min="3088" max="3089" width="6.25" style="3" customWidth="1"/>
    <col min="3090" max="3093" width="6.625" style="3" customWidth="1"/>
    <col min="3094" max="3111" width="6.25" style="3" customWidth="1"/>
    <col min="3112" max="3112" width="10.25" style="3" customWidth="1"/>
    <col min="3113" max="3113" width="2.25" style="3" customWidth="1"/>
    <col min="3114" max="3117" width="6.25" style="3" customWidth="1"/>
    <col min="3118" max="3118" width="10.25" style="3" customWidth="1"/>
    <col min="3119" max="3119" width="2.25" style="3" customWidth="1"/>
    <col min="3120" max="3124" width="10.875" style="3" customWidth="1"/>
    <col min="3125" max="3328" width="11" style="3"/>
    <col min="3329" max="3329" width="6.375" style="3" customWidth="1"/>
    <col min="3330" max="3330" width="3.5" style="3" customWidth="1"/>
    <col min="3331" max="3331" width="6.625" style="3" customWidth="1"/>
    <col min="3332" max="3332" width="7.125" style="3" customWidth="1"/>
    <col min="3333" max="3333" width="1.75" style="3" customWidth="1"/>
    <col min="3334" max="3343" width="6.625" style="3" customWidth="1"/>
    <col min="3344" max="3345" width="6.25" style="3" customWidth="1"/>
    <col min="3346" max="3349" width="6.625" style="3" customWidth="1"/>
    <col min="3350" max="3367" width="6.25" style="3" customWidth="1"/>
    <col min="3368" max="3368" width="10.25" style="3" customWidth="1"/>
    <col min="3369" max="3369" width="2.25" style="3" customWidth="1"/>
    <col min="3370" max="3373" width="6.25" style="3" customWidth="1"/>
    <col min="3374" max="3374" width="10.25" style="3" customWidth="1"/>
    <col min="3375" max="3375" width="2.25" style="3" customWidth="1"/>
    <col min="3376" max="3380" width="10.875" style="3" customWidth="1"/>
    <col min="3381" max="3584" width="11" style="3"/>
    <col min="3585" max="3585" width="6.375" style="3" customWidth="1"/>
    <col min="3586" max="3586" width="3.5" style="3" customWidth="1"/>
    <col min="3587" max="3587" width="6.625" style="3" customWidth="1"/>
    <col min="3588" max="3588" width="7.125" style="3" customWidth="1"/>
    <col min="3589" max="3589" width="1.75" style="3" customWidth="1"/>
    <col min="3590" max="3599" width="6.625" style="3" customWidth="1"/>
    <col min="3600" max="3601" width="6.25" style="3" customWidth="1"/>
    <col min="3602" max="3605" width="6.625" style="3" customWidth="1"/>
    <col min="3606" max="3623" width="6.25" style="3" customWidth="1"/>
    <col min="3624" max="3624" width="10.25" style="3" customWidth="1"/>
    <col min="3625" max="3625" width="2.25" style="3" customWidth="1"/>
    <col min="3626" max="3629" width="6.25" style="3" customWidth="1"/>
    <col min="3630" max="3630" width="10.25" style="3" customWidth="1"/>
    <col min="3631" max="3631" width="2.25" style="3" customWidth="1"/>
    <col min="3632" max="3636" width="10.875" style="3" customWidth="1"/>
    <col min="3637" max="3840" width="11" style="3"/>
    <col min="3841" max="3841" width="6.375" style="3" customWidth="1"/>
    <col min="3842" max="3842" width="3.5" style="3" customWidth="1"/>
    <col min="3843" max="3843" width="6.625" style="3" customWidth="1"/>
    <col min="3844" max="3844" width="7.125" style="3" customWidth="1"/>
    <col min="3845" max="3845" width="1.75" style="3" customWidth="1"/>
    <col min="3846" max="3855" width="6.625" style="3" customWidth="1"/>
    <col min="3856" max="3857" width="6.25" style="3" customWidth="1"/>
    <col min="3858" max="3861" width="6.625" style="3" customWidth="1"/>
    <col min="3862" max="3879" width="6.25" style="3" customWidth="1"/>
    <col min="3880" max="3880" width="10.25" style="3" customWidth="1"/>
    <col min="3881" max="3881" width="2.25" style="3" customWidth="1"/>
    <col min="3882" max="3885" width="6.25" style="3" customWidth="1"/>
    <col min="3886" max="3886" width="10.25" style="3" customWidth="1"/>
    <col min="3887" max="3887" width="2.25" style="3" customWidth="1"/>
    <col min="3888" max="3892" width="10.875" style="3" customWidth="1"/>
    <col min="3893" max="4096" width="11" style="3"/>
    <col min="4097" max="4097" width="6.375" style="3" customWidth="1"/>
    <col min="4098" max="4098" width="3.5" style="3" customWidth="1"/>
    <col min="4099" max="4099" width="6.625" style="3" customWidth="1"/>
    <col min="4100" max="4100" width="7.125" style="3" customWidth="1"/>
    <col min="4101" max="4101" width="1.75" style="3" customWidth="1"/>
    <col min="4102" max="4111" width="6.625" style="3" customWidth="1"/>
    <col min="4112" max="4113" width="6.25" style="3" customWidth="1"/>
    <col min="4114" max="4117" width="6.625" style="3" customWidth="1"/>
    <col min="4118" max="4135" width="6.25" style="3" customWidth="1"/>
    <col min="4136" max="4136" width="10.25" style="3" customWidth="1"/>
    <col min="4137" max="4137" width="2.25" style="3" customWidth="1"/>
    <col min="4138" max="4141" width="6.25" style="3" customWidth="1"/>
    <col min="4142" max="4142" width="10.25" style="3" customWidth="1"/>
    <col min="4143" max="4143" width="2.25" style="3" customWidth="1"/>
    <col min="4144" max="4148" width="10.875" style="3" customWidth="1"/>
    <col min="4149" max="4352" width="11" style="3"/>
    <col min="4353" max="4353" width="6.375" style="3" customWidth="1"/>
    <col min="4354" max="4354" width="3.5" style="3" customWidth="1"/>
    <col min="4355" max="4355" width="6.625" style="3" customWidth="1"/>
    <col min="4356" max="4356" width="7.125" style="3" customWidth="1"/>
    <col min="4357" max="4357" width="1.75" style="3" customWidth="1"/>
    <col min="4358" max="4367" width="6.625" style="3" customWidth="1"/>
    <col min="4368" max="4369" width="6.25" style="3" customWidth="1"/>
    <col min="4370" max="4373" width="6.625" style="3" customWidth="1"/>
    <col min="4374" max="4391" width="6.25" style="3" customWidth="1"/>
    <col min="4392" max="4392" width="10.25" style="3" customWidth="1"/>
    <col min="4393" max="4393" width="2.25" style="3" customWidth="1"/>
    <col min="4394" max="4397" width="6.25" style="3" customWidth="1"/>
    <col min="4398" max="4398" width="10.25" style="3" customWidth="1"/>
    <col min="4399" max="4399" width="2.25" style="3" customWidth="1"/>
    <col min="4400" max="4404" width="10.875" style="3" customWidth="1"/>
    <col min="4405" max="4608" width="11" style="3"/>
    <col min="4609" max="4609" width="6.375" style="3" customWidth="1"/>
    <col min="4610" max="4610" width="3.5" style="3" customWidth="1"/>
    <col min="4611" max="4611" width="6.625" style="3" customWidth="1"/>
    <col min="4612" max="4612" width="7.125" style="3" customWidth="1"/>
    <col min="4613" max="4613" width="1.75" style="3" customWidth="1"/>
    <col min="4614" max="4623" width="6.625" style="3" customWidth="1"/>
    <col min="4624" max="4625" width="6.25" style="3" customWidth="1"/>
    <col min="4626" max="4629" width="6.625" style="3" customWidth="1"/>
    <col min="4630" max="4647" width="6.25" style="3" customWidth="1"/>
    <col min="4648" max="4648" width="10.25" style="3" customWidth="1"/>
    <col min="4649" max="4649" width="2.25" style="3" customWidth="1"/>
    <col min="4650" max="4653" width="6.25" style="3" customWidth="1"/>
    <col min="4654" max="4654" width="10.25" style="3" customWidth="1"/>
    <col min="4655" max="4655" width="2.25" style="3" customWidth="1"/>
    <col min="4656" max="4660" width="10.875" style="3" customWidth="1"/>
    <col min="4661" max="4864" width="11" style="3"/>
    <col min="4865" max="4865" width="6.375" style="3" customWidth="1"/>
    <col min="4866" max="4866" width="3.5" style="3" customWidth="1"/>
    <col min="4867" max="4867" width="6.625" style="3" customWidth="1"/>
    <col min="4868" max="4868" width="7.125" style="3" customWidth="1"/>
    <col min="4869" max="4869" width="1.75" style="3" customWidth="1"/>
    <col min="4870" max="4879" width="6.625" style="3" customWidth="1"/>
    <col min="4880" max="4881" width="6.25" style="3" customWidth="1"/>
    <col min="4882" max="4885" width="6.625" style="3" customWidth="1"/>
    <col min="4886" max="4903" width="6.25" style="3" customWidth="1"/>
    <col min="4904" max="4904" width="10.25" style="3" customWidth="1"/>
    <col min="4905" max="4905" width="2.25" style="3" customWidth="1"/>
    <col min="4906" max="4909" width="6.25" style="3" customWidth="1"/>
    <col min="4910" max="4910" width="10.25" style="3" customWidth="1"/>
    <col min="4911" max="4911" width="2.25" style="3" customWidth="1"/>
    <col min="4912" max="4916" width="10.875" style="3" customWidth="1"/>
    <col min="4917" max="5120" width="11" style="3"/>
    <col min="5121" max="5121" width="6.375" style="3" customWidth="1"/>
    <col min="5122" max="5122" width="3.5" style="3" customWidth="1"/>
    <col min="5123" max="5123" width="6.625" style="3" customWidth="1"/>
    <col min="5124" max="5124" width="7.125" style="3" customWidth="1"/>
    <col min="5125" max="5125" width="1.75" style="3" customWidth="1"/>
    <col min="5126" max="5135" width="6.625" style="3" customWidth="1"/>
    <col min="5136" max="5137" width="6.25" style="3" customWidth="1"/>
    <col min="5138" max="5141" width="6.625" style="3" customWidth="1"/>
    <col min="5142" max="5159" width="6.25" style="3" customWidth="1"/>
    <col min="5160" max="5160" width="10.25" style="3" customWidth="1"/>
    <col min="5161" max="5161" width="2.25" style="3" customWidth="1"/>
    <col min="5162" max="5165" width="6.25" style="3" customWidth="1"/>
    <col min="5166" max="5166" width="10.25" style="3" customWidth="1"/>
    <col min="5167" max="5167" width="2.25" style="3" customWidth="1"/>
    <col min="5168" max="5172" width="10.875" style="3" customWidth="1"/>
    <col min="5173" max="5376" width="11" style="3"/>
    <col min="5377" max="5377" width="6.375" style="3" customWidth="1"/>
    <col min="5378" max="5378" width="3.5" style="3" customWidth="1"/>
    <col min="5379" max="5379" width="6.625" style="3" customWidth="1"/>
    <col min="5380" max="5380" width="7.125" style="3" customWidth="1"/>
    <col min="5381" max="5381" width="1.75" style="3" customWidth="1"/>
    <col min="5382" max="5391" width="6.625" style="3" customWidth="1"/>
    <col min="5392" max="5393" width="6.25" style="3" customWidth="1"/>
    <col min="5394" max="5397" width="6.625" style="3" customWidth="1"/>
    <col min="5398" max="5415" width="6.25" style="3" customWidth="1"/>
    <col min="5416" max="5416" width="10.25" style="3" customWidth="1"/>
    <col min="5417" max="5417" width="2.25" style="3" customWidth="1"/>
    <col min="5418" max="5421" width="6.25" style="3" customWidth="1"/>
    <col min="5422" max="5422" width="10.25" style="3" customWidth="1"/>
    <col min="5423" max="5423" width="2.25" style="3" customWidth="1"/>
    <col min="5424" max="5428" width="10.875" style="3" customWidth="1"/>
    <col min="5429" max="5632" width="11" style="3"/>
    <col min="5633" max="5633" width="6.375" style="3" customWidth="1"/>
    <col min="5634" max="5634" width="3.5" style="3" customWidth="1"/>
    <col min="5635" max="5635" width="6.625" style="3" customWidth="1"/>
    <col min="5636" max="5636" width="7.125" style="3" customWidth="1"/>
    <col min="5637" max="5637" width="1.75" style="3" customWidth="1"/>
    <col min="5638" max="5647" width="6.625" style="3" customWidth="1"/>
    <col min="5648" max="5649" width="6.25" style="3" customWidth="1"/>
    <col min="5650" max="5653" width="6.625" style="3" customWidth="1"/>
    <col min="5654" max="5671" width="6.25" style="3" customWidth="1"/>
    <col min="5672" max="5672" width="10.25" style="3" customWidth="1"/>
    <col min="5673" max="5673" width="2.25" style="3" customWidth="1"/>
    <col min="5674" max="5677" width="6.25" style="3" customWidth="1"/>
    <col min="5678" max="5678" width="10.25" style="3" customWidth="1"/>
    <col min="5679" max="5679" width="2.25" style="3" customWidth="1"/>
    <col min="5680" max="5684" width="10.875" style="3" customWidth="1"/>
    <col min="5685" max="5888" width="11" style="3"/>
    <col min="5889" max="5889" width="6.375" style="3" customWidth="1"/>
    <col min="5890" max="5890" width="3.5" style="3" customWidth="1"/>
    <col min="5891" max="5891" width="6.625" style="3" customWidth="1"/>
    <col min="5892" max="5892" width="7.125" style="3" customWidth="1"/>
    <col min="5893" max="5893" width="1.75" style="3" customWidth="1"/>
    <col min="5894" max="5903" width="6.625" style="3" customWidth="1"/>
    <col min="5904" max="5905" width="6.25" style="3" customWidth="1"/>
    <col min="5906" max="5909" width="6.625" style="3" customWidth="1"/>
    <col min="5910" max="5927" width="6.25" style="3" customWidth="1"/>
    <col min="5928" max="5928" width="10.25" style="3" customWidth="1"/>
    <col min="5929" max="5929" width="2.25" style="3" customWidth="1"/>
    <col min="5930" max="5933" width="6.25" style="3" customWidth="1"/>
    <col min="5934" max="5934" width="10.25" style="3" customWidth="1"/>
    <col min="5935" max="5935" width="2.25" style="3" customWidth="1"/>
    <col min="5936" max="5940" width="10.875" style="3" customWidth="1"/>
    <col min="5941" max="6144" width="11" style="3"/>
    <col min="6145" max="6145" width="6.375" style="3" customWidth="1"/>
    <col min="6146" max="6146" width="3.5" style="3" customWidth="1"/>
    <col min="6147" max="6147" width="6.625" style="3" customWidth="1"/>
    <col min="6148" max="6148" width="7.125" style="3" customWidth="1"/>
    <col min="6149" max="6149" width="1.75" style="3" customWidth="1"/>
    <col min="6150" max="6159" width="6.625" style="3" customWidth="1"/>
    <col min="6160" max="6161" width="6.25" style="3" customWidth="1"/>
    <col min="6162" max="6165" width="6.625" style="3" customWidth="1"/>
    <col min="6166" max="6183" width="6.25" style="3" customWidth="1"/>
    <col min="6184" max="6184" width="10.25" style="3" customWidth="1"/>
    <col min="6185" max="6185" width="2.25" style="3" customWidth="1"/>
    <col min="6186" max="6189" width="6.25" style="3" customWidth="1"/>
    <col min="6190" max="6190" width="10.25" style="3" customWidth="1"/>
    <col min="6191" max="6191" width="2.25" style="3" customWidth="1"/>
    <col min="6192" max="6196" width="10.875" style="3" customWidth="1"/>
    <col min="6197" max="6400" width="11" style="3"/>
    <col min="6401" max="6401" width="6.375" style="3" customWidth="1"/>
    <col min="6402" max="6402" width="3.5" style="3" customWidth="1"/>
    <col min="6403" max="6403" width="6.625" style="3" customWidth="1"/>
    <col min="6404" max="6404" width="7.125" style="3" customWidth="1"/>
    <col min="6405" max="6405" width="1.75" style="3" customWidth="1"/>
    <col min="6406" max="6415" width="6.625" style="3" customWidth="1"/>
    <col min="6416" max="6417" width="6.25" style="3" customWidth="1"/>
    <col min="6418" max="6421" width="6.625" style="3" customWidth="1"/>
    <col min="6422" max="6439" width="6.25" style="3" customWidth="1"/>
    <col min="6440" max="6440" width="10.25" style="3" customWidth="1"/>
    <col min="6441" max="6441" width="2.25" style="3" customWidth="1"/>
    <col min="6442" max="6445" width="6.25" style="3" customWidth="1"/>
    <col min="6446" max="6446" width="10.25" style="3" customWidth="1"/>
    <col min="6447" max="6447" width="2.25" style="3" customWidth="1"/>
    <col min="6448" max="6452" width="10.875" style="3" customWidth="1"/>
    <col min="6453" max="6656" width="11" style="3"/>
    <col min="6657" max="6657" width="6.375" style="3" customWidth="1"/>
    <col min="6658" max="6658" width="3.5" style="3" customWidth="1"/>
    <col min="6659" max="6659" width="6.625" style="3" customWidth="1"/>
    <col min="6660" max="6660" width="7.125" style="3" customWidth="1"/>
    <col min="6661" max="6661" width="1.75" style="3" customWidth="1"/>
    <col min="6662" max="6671" width="6.625" style="3" customWidth="1"/>
    <col min="6672" max="6673" width="6.25" style="3" customWidth="1"/>
    <col min="6674" max="6677" width="6.625" style="3" customWidth="1"/>
    <col min="6678" max="6695" width="6.25" style="3" customWidth="1"/>
    <col min="6696" max="6696" width="10.25" style="3" customWidth="1"/>
    <col min="6697" max="6697" width="2.25" style="3" customWidth="1"/>
    <col min="6698" max="6701" width="6.25" style="3" customWidth="1"/>
    <col min="6702" max="6702" width="10.25" style="3" customWidth="1"/>
    <col min="6703" max="6703" width="2.25" style="3" customWidth="1"/>
    <col min="6704" max="6708" width="10.875" style="3" customWidth="1"/>
    <col min="6709" max="6912" width="11" style="3"/>
    <col min="6913" max="6913" width="6.375" style="3" customWidth="1"/>
    <col min="6914" max="6914" width="3.5" style="3" customWidth="1"/>
    <col min="6915" max="6915" width="6.625" style="3" customWidth="1"/>
    <col min="6916" max="6916" width="7.125" style="3" customWidth="1"/>
    <col min="6917" max="6917" width="1.75" style="3" customWidth="1"/>
    <col min="6918" max="6927" width="6.625" style="3" customWidth="1"/>
    <col min="6928" max="6929" width="6.25" style="3" customWidth="1"/>
    <col min="6930" max="6933" width="6.625" style="3" customWidth="1"/>
    <col min="6934" max="6951" width="6.25" style="3" customWidth="1"/>
    <col min="6952" max="6952" width="10.25" style="3" customWidth="1"/>
    <col min="6953" max="6953" width="2.25" style="3" customWidth="1"/>
    <col min="6954" max="6957" width="6.25" style="3" customWidth="1"/>
    <col min="6958" max="6958" width="10.25" style="3" customWidth="1"/>
    <col min="6959" max="6959" width="2.25" style="3" customWidth="1"/>
    <col min="6960" max="6964" width="10.875" style="3" customWidth="1"/>
    <col min="6965" max="7168" width="11" style="3"/>
    <col min="7169" max="7169" width="6.375" style="3" customWidth="1"/>
    <col min="7170" max="7170" width="3.5" style="3" customWidth="1"/>
    <col min="7171" max="7171" width="6.625" style="3" customWidth="1"/>
    <col min="7172" max="7172" width="7.125" style="3" customWidth="1"/>
    <col min="7173" max="7173" width="1.75" style="3" customWidth="1"/>
    <col min="7174" max="7183" width="6.625" style="3" customWidth="1"/>
    <col min="7184" max="7185" width="6.25" style="3" customWidth="1"/>
    <col min="7186" max="7189" width="6.625" style="3" customWidth="1"/>
    <col min="7190" max="7207" width="6.25" style="3" customWidth="1"/>
    <col min="7208" max="7208" width="10.25" style="3" customWidth="1"/>
    <col min="7209" max="7209" width="2.25" style="3" customWidth="1"/>
    <col min="7210" max="7213" width="6.25" style="3" customWidth="1"/>
    <col min="7214" max="7214" width="10.25" style="3" customWidth="1"/>
    <col min="7215" max="7215" width="2.25" style="3" customWidth="1"/>
    <col min="7216" max="7220" width="10.875" style="3" customWidth="1"/>
    <col min="7221" max="7424" width="11" style="3"/>
    <col min="7425" max="7425" width="6.375" style="3" customWidth="1"/>
    <col min="7426" max="7426" width="3.5" style="3" customWidth="1"/>
    <col min="7427" max="7427" width="6.625" style="3" customWidth="1"/>
    <col min="7428" max="7428" width="7.125" style="3" customWidth="1"/>
    <col min="7429" max="7429" width="1.75" style="3" customWidth="1"/>
    <col min="7430" max="7439" width="6.625" style="3" customWidth="1"/>
    <col min="7440" max="7441" width="6.25" style="3" customWidth="1"/>
    <col min="7442" max="7445" width="6.625" style="3" customWidth="1"/>
    <col min="7446" max="7463" width="6.25" style="3" customWidth="1"/>
    <col min="7464" max="7464" width="10.25" style="3" customWidth="1"/>
    <col min="7465" max="7465" width="2.25" style="3" customWidth="1"/>
    <col min="7466" max="7469" width="6.25" style="3" customWidth="1"/>
    <col min="7470" max="7470" width="10.25" style="3" customWidth="1"/>
    <col min="7471" max="7471" width="2.25" style="3" customWidth="1"/>
    <col min="7472" max="7476" width="10.875" style="3" customWidth="1"/>
    <col min="7477" max="7680" width="11" style="3"/>
    <col min="7681" max="7681" width="6.375" style="3" customWidth="1"/>
    <col min="7682" max="7682" width="3.5" style="3" customWidth="1"/>
    <col min="7683" max="7683" width="6.625" style="3" customWidth="1"/>
    <col min="7684" max="7684" width="7.125" style="3" customWidth="1"/>
    <col min="7685" max="7685" width="1.75" style="3" customWidth="1"/>
    <col min="7686" max="7695" width="6.625" style="3" customWidth="1"/>
    <col min="7696" max="7697" width="6.25" style="3" customWidth="1"/>
    <col min="7698" max="7701" width="6.625" style="3" customWidth="1"/>
    <col min="7702" max="7719" width="6.25" style="3" customWidth="1"/>
    <col min="7720" max="7720" width="10.25" style="3" customWidth="1"/>
    <col min="7721" max="7721" width="2.25" style="3" customWidth="1"/>
    <col min="7722" max="7725" width="6.25" style="3" customWidth="1"/>
    <col min="7726" max="7726" width="10.25" style="3" customWidth="1"/>
    <col min="7727" max="7727" width="2.25" style="3" customWidth="1"/>
    <col min="7728" max="7732" width="10.875" style="3" customWidth="1"/>
    <col min="7733" max="7936" width="11" style="3"/>
    <col min="7937" max="7937" width="6.375" style="3" customWidth="1"/>
    <col min="7938" max="7938" width="3.5" style="3" customWidth="1"/>
    <col min="7939" max="7939" width="6.625" style="3" customWidth="1"/>
    <col min="7940" max="7940" width="7.125" style="3" customWidth="1"/>
    <col min="7941" max="7941" width="1.75" style="3" customWidth="1"/>
    <col min="7942" max="7951" width="6.625" style="3" customWidth="1"/>
    <col min="7952" max="7953" width="6.25" style="3" customWidth="1"/>
    <col min="7954" max="7957" width="6.625" style="3" customWidth="1"/>
    <col min="7958" max="7975" width="6.25" style="3" customWidth="1"/>
    <col min="7976" max="7976" width="10.25" style="3" customWidth="1"/>
    <col min="7977" max="7977" width="2.25" style="3" customWidth="1"/>
    <col min="7978" max="7981" width="6.25" style="3" customWidth="1"/>
    <col min="7982" max="7982" width="10.25" style="3" customWidth="1"/>
    <col min="7983" max="7983" width="2.25" style="3" customWidth="1"/>
    <col min="7984" max="7988" width="10.875" style="3" customWidth="1"/>
    <col min="7989" max="8192" width="11" style="3"/>
    <col min="8193" max="8193" width="6.375" style="3" customWidth="1"/>
    <col min="8194" max="8194" width="3.5" style="3" customWidth="1"/>
    <col min="8195" max="8195" width="6.625" style="3" customWidth="1"/>
    <col min="8196" max="8196" width="7.125" style="3" customWidth="1"/>
    <col min="8197" max="8197" width="1.75" style="3" customWidth="1"/>
    <col min="8198" max="8207" width="6.625" style="3" customWidth="1"/>
    <col min="8208" max="8209" width="6.25" style="3" customWidth="1"/>
    <col min="8210" max="8213" width="6.625" style="3" customWidth="1"/>
    <col min="8214" max="8231" width="6.25" style="3" customWidth="1"/>
    <col min="8232" max="8232" width="10.25" style="3" customWidth="1"/>
    <col min="8233" max="8233" width="2.25" style="3" customWidth="1"/>
    <col min="8234" max="8237" width="6.25" style="3" customWidth="1"/>
    <col min="8238" max="8238" width="10.25" style="3" customWidth="1"/>
    <col min="8239" max="8239" width="2.25" style="3" customWidth="1"/>
    <col min="8240" max="8244" width="10.875" style="3" customWidth="1"/>
    <col min="8245" max="8448" width="11" style="3"/>
    <col min="8449" max="8449" width="6.375" style="3" customWidth="1"/>
    <col min="8450" max="8450" width="3.5" style="3" customWidth="1"/>
    <col min="8451" max="8451" width="6.625" style="3" customWidth="1"/>
    <col min="8452" max="8452" width="7.125" style="3" customWidth="1"/>
    <col min="8453" max="8453" width="1.75" style="3" customWidth="1"/>
    <col min="8454" max="8463" width="6.625" style="3" customWidth="1"/>
    <col min="8464" max="8465" width="6.25" style="3" customWidth="1"/>
    <col min="8466" max="8469" width="6.625" style="3" customWidth="1"/>
    <col min="8470" max="8487" width="6.25" style="3" customWidth="1"/>
    <col min="8488" max="8488" width="10.25" style="3" customWidth="1"/>
    <col min="8489" max="8489" width="2.25" style="3" customWidth="1"/>
    <col min="8490" max="8493" width="6.25" style="3" customWidth="1"/>
    <col min="8494" max="8494" width="10.25" style="3" customWidth="1"/>
    <col min="8495" max="8495" width="2.25" style="3" customWidth="1"/>
    <col min="8496" max="8500" width="10.875" style="3" customWidth="1"/>
    <col min="8501" max="8704" width="11" style="3"/>
    <col min="8705" max="8705" width="6.375" style="3" customWidth="1"/>
    <col min="8706" max="8706" width="3.5" style="3" customWidth="1"/>
    <col min="8707" max="8707" width="6.625" style="3" customWidth="1"/>
    <col min="8708" max="8708" width="7.125" style="3" customWidth="1"/>
    <col min="8709" max="8709" width="1.75" style="3" customWidth="1"/>
    <col min="8710" max="8719" width="6.625" style="3" customWidth="1"/>
    <col min="8720" max="8721" width="6.25" style="3" customWidth="1"/>
    <col min="8722" max="8725" width="6.625" style="3" customWidth="1"/>
    <col min="8726" max="8743" width="6.25" style="3" customWidth="1"/>
    <col min="8744" max="8744" width="10.25" style="3" customWidth="1"/>
    <col min="8745" max="8745" width="2.25" style="3" customWidth="1"/>
    <col min="8746" max="8749" width="6.25" style="3" customWidth="1"/>
    <col min="8750" max="8750" width="10.25" style="3" customWidth="1"/>
    <col min="8751" max="8751" width="2.25" style="3" customWidth="1"/>
    <col min="8752" max="8756" width="10.875" style="3" customWidth="1"/>
    <col min="8757" max="8960" width="11" style="3"/>
    <col min="8961" max="8961" width="6.375" style="3" customWidth="1"/>
    <col min="8962" max="8962" width="3.5" style="3" customWidth="1"/>
    <col min="8963" max="8963" width="6.625" style="3" customWidth="1"/>
    <col min="8964" max="8964" width="7.125" style="3" customWidth="1"/>
    <col min="8965" max="8965" width="1.75" style="3" customWidth="1"/>
    <col min="8966" max="8975" width="6.625" style="3" customWidth="1"/>
    <col min="8976" max="8977" width="6.25" style="3" customWidth="1"/>
    <col min="8978" max="8981" width="6.625" style="3" customWidth="1"/>
    <col min="8982" max="8999" width="6.25" style="3" customWidth="1"/>
    <col min="9000" max="9000" width="10.25" style="3" customWidth="1"/>
    <col min="9001" max="9001" width="2.25" style="3" customWidth="1"/>
    <col min="9002" max="9005" width="6.25" style="3" customWidth="1"/>
    <col min="9006" max="9006" width="10.25" style="3" customWidth="1"/>
    <col min="9007" max="9007" width="2.25" style="3" customWidth="1"/>
    <col min="9008" max="9012" width="10.875" style="3" customWidth="1"/>
    <col min="9013" max="9216" width="11" style="3"/>
    <col min="9217" max="9217" width="6.375" style="3" customWidth="1"/>
    <col min="9218" max="9218" width="3.5" style="3" customWidth="1"/>
    <col min="9219" max="9219" width="6.625" style="3" customWidth="1"/>
    <col min="9220" max="9220" width="7.125" style="3" customWidth="1"/>
    <col min="9221" max="9221" width="1.75" style="3" customWidth="1"/>
    <col min="9222" max="9231" width="6.625" style="3" customWidth="1"/>
    <col min="9232" max="9233" width="6.25" style="3" customWidth="1"/>
    <col min="9234" max="9237" width="6.625" style="3" customWidth="1"/>
    <col min="9238" max="9255" width="6.25" style="3" customWidth="1"/>
    <col min="9256" max="9256" width="10.25" style="3" customWidth="1"/>
    <col min="9257" max="9257" width="2.25" style="3" customWidth="1"/>
    <col min="9258" max="9261" width="6.25" style="3" customWidth="1"/>
    <col min="9262" max="9262" width="10.25" style="3" customWidth="1"/>
    <col min="9263" max="9263" width="2.25" style="3" customWidth="1"/>
    <col min="9264" max="9268" width="10.875" style="3" customWidth="1"/>
    <col min="9269" max="9472" width="11" style="3"/>
    <col min="9473" max="9473" width="6.375" style="3" customWidth="1"/>
    <col min="9474" max="9474" width="3.5" style="3" customWidth="1"/>
    <col min="9475" max="9475" width="6.625" style="3" customWidth="1"/>
    <col min="9476" max="9476" width="7.125" style="3" customWidth="1"/>
    <col min="9477" max="9477" width="1.75" style="3" customWidth="1"/>
    <col min="9478" max="9487" width="6.625" style="3" customWidth="1"/>
    <col min="9488" max="9489" width="6.25" style="3" customWidth="1"/>
    <col min="9490" max="9493" width="6.625" style="3" customWidth="1"/>
    <col min="9494" max="9511" width="6.25" style="3" customWidth="1"/>
    <col min="9512" max="9512" width="10.25" style="3" customWidth="1"/>
    <col min="9513" max="9513" width="2.25" style="3" customWidth="1"/>
    <col min="9514" max="9517" width="6.25" style="3" customWidth="1"/>
    <col min="9518" max="9518" width="10.25" style="3" customWidth="1"/>
    <col min="9519" max="9519" width="2.25" style="3" customWidth="1"/>
    <col min="9520" max="9524" width="10.875" style="3" customWidth="1"/>
    <col min="9525" max="9728" width="11" style="3"/>
    <col min="9729" max="9729" width="6.375" style="3" customWidth="1"/>
    <col min="9730" max="9730" width="3.5" style="3" customWidth="1"/>
    <col min="9731" max="9731" width="6.625" style="3" customWidth="1"/>
    <col min="9732" max="9732" width="7.125" style="3" customWidth="1"/>
    <col min="9733" max="9733" width="1.75" style="3" customWidth="1"/>
    <col min="9734" max="9743" width="6.625" style="3" customWidth="1"/>
    <col min="9744" max="9745" width="6.25" style="3" customWidth="1"/>
    <col min="9746" max="9749" width="6.625" style="3" customWidth="1"/>
    <col min="9750" max="9767" width="6.25" style="3" customWidth="1"/>
    <col min="9768" max="9768" width="10.25" style="3" customWidth="1"/>
    <col min="9769" max="9769" width="2.25" style="3" customWidth="1"/>
    <col min="9770" max="9773" width="6.25" style="3" customWidth="1"/>
    <col min="9774" max="9774" width="10.25" style="3" customWidth="1"/>
    <col min="9775" max="9775" width="2.25" style="3" customWidth="1"/>
    <col min="9776" max="9780" width="10.875" style="3" customWidth="1"/>
    <col min="9781" max="9984" width="11" style="3"/>
    <col min="9985" max="9985" width="6.375" style="3" customWidth="1"/>
    <col min="9986" max="9986" width="3.5" style="3" customWidth="1"/>
    <col min="9987" max="9987" width="6.625" style="3" customWidth="1"/>
    <col min="9988" max="9988" width="7.125" style="3" customWidth="1"/>
    <col min="9989" max="9989" width="1.75" style="3" customWidth="1"/>
    <col min="9990" max="9999" width="6.625" style="3" customWidth="1"/>
    <col min="10000" max="10001" width="6.25" style="3" customWidth="1"/>
    <col min="10002" max="10005" width="6.625" style="3" customWidth="1"/>
    <col min="10006" max="10023" width="6.25" style="3" customWidth="1"/>
    <col min="10024" max="10024" width="10.25" style="3" customWidth="1"/>
    <col min="10025" max="10025" width="2.25" style="3" customWidth="1"/>
    <col min="10026" max="10029" width="6.25" style="3" customWidth="1"/>
    <col min="10030" max="10030" width="10.25" style="3" customWidth="1"/>
    <col min="10031" max="10031" width="2.25" style="3" customWidth="1"/>
    <col min="10032" max="10036" width="10.875" style="3" customWidth="1"/>
    <col min="10037" max="10240" width="11" style="3"/>
    <col min="10241" max="10241" width="6.375" style="3" customWidth="1"/>
    <col min="10242" max="10242" width="3.5" style="3" customWidth="1"/>
    <col min="10243" max="10243" width="6.625" style="3" customWidth="1"/>
    <col min="10244" max="10244" width="7.125" style="3" customWidth="1"/>
    <col min="10245" max="10245" width="1.75" style="3" customWidth="1"/>
    <col min="10246" max="10255" width="6.625" style="3" customWidth="1"/>
    <col min="10256" max="10257" width="6.25" style="3" customWidth="1"/>
    <col min="10258" max="10261" width="6.625" style="3" customWidth="1"/>
    <col min="10262" max="10279" width="6.25" style="3" customWidth="1"/>
    <col min="10280" max="10280" width="10.25" style="3" customWidth="1"/>
    <col min="10281" max="10281" width="2.25" style="3" customWidth="1"/>
    <col min="10282" max="10285" width="6.25" style="3" customWidth="1"/>
    <col min="10286" max="10286" width="10.25" style="3" customWidth="1"/>
    <col min="10287" max="10287" width="2.25" style="3" customWidth="1"/>
    <col min="10288" max="10292" width="10.875" style="3" customWidth="1"/>
    <col min="10293" max="10496" width="11" style="3"/>
    <col min="10497" max="10497" width="6.375" style="3" customWidth="1"/>
    <col min="10498" max="10498" width="3.5" style="3" customWidth="1"/>
    <col min="10499" max="10499" width="6.625" style="3" customWidth="1"/>
    <col min="10500" max="10500" width="7.125" style="3" customWidth="1"/>
    <col min="10501" max="10501" width="1.75" style="3" customWidth="1"/>
    <col min="10502" max="10511" width="6.625" style="3" customWidth="1"/>
    <col min="10512" max="10513" width="6.25" style="3" customWidth="1"/>
    <col min="10514" max="10517" width="6.625" style="3" customWidth="1"/>
    <col min="10518" max="10535" width="6.25" style="3" customWidth="1"/>
    <col min="10536" max="10536" width="10.25" style="3" customWidth="1"/>
    <col min="10537" max="10537" width="2.25" style="3" customWidth="1"/>
    <col min="10538" max="10541" width="6.25" style="3" customWidth="1"/>
    <col min="10542" max="10542" width="10.25" style="3" customWidth="1"/>
    <col min="10543" max="10543" width="2.25" style="3" customWidth="1"/>
    <col min="10544" max="10548" width="10.875" style="3" customWidth="1"/>
    <col min="10549" max="10752" width="11" style="3"/>
    <col min="10753" max="10753" width="6.375" style="3" customWidth="1"/>
    <col min="10754" max="10754" width="3.5" style="3" customWidth="1"/>
    <col min="10755" max="10755" width="6.625" style="3" customWidth="1"/>
    <col min="10756" max="10756" width="7.125" style="3" customWidth="1"/>
    <col min="10757" max="10757" width="1.75" style="3" customWidth="1"/>
    <col min="10758" max="10767" width="6.625" style="3" customWidth="1"/>
    <col min="10768" max="10769" width="6.25" style="3" customWidth="1"/>
    <col min="10770" max="10773" width="6.625" style="3" customWidth="1"/>
    <col min="10774" max="10791" width="6.25" style="3" customWidth="1"/>
    <col min="10792" max="10792" width="10.25" style="3" customWidth="1"/>
    <col min="10793" max="10793" width="2.25" style="3" customWidth="1"/>
    <col min="10794" max="10797" width="6.25" style="3" customWidth="1"/>
    <col min="10798" max="10798" width="10.25" style="3" customWidth="1"/>
    <col min="10799" max="10799" width="2.25" style="3" customWidth="1"/>
    <col min="10800" max="10804" width="10.875" style="3" customWidth="1"/>
    <col min="10805" max="11008" width="11" style="3"/>
    <col min="11009" max="11009" width="6.375" style="3" customWidth="1"/>
    <col min="11010" max="11010" width="3.5" style="3" customWidth="1"/>
    <col min="11011" max="11011" width="6.625" style="3" customWidth="1"/>
    <col min="11012" max="11012" width="7.125" style="3" customWidth="1"/>
    <col min="11013" max="11013" width="1.75" style="3" customWidth="1"/>
    <col min="11014" max="11023" width="6.625" style="3" customWidth="1"/>
    <col min="11024" max="11025" width="6.25" style="3" customWidth="1"/>
    <col min="11026" max="11029" width="6.625" style="3" customWidth="1"/>
    <col min="11030" max="11047" width="6.25" style="3" customWidth="1"/>
    <col min="11048" max="11048" width="10.25" style="3" customWidth="1"/>
    <col min="11049" max="11049" width="2.25" style="3" customWidth="1"/>
    <col min="11050" max="11053" width="6.25" style="3" customWidth="1"/>
    <col min="11054" max="11054" width="10.25" style="3" customWidth="1"/>
    <col min="11055" max="11055" width="2.25" style="3" customWidth="1"/>
    <col min="11056" max="11060" width="10.875" style="3" customWidth="1"/>
    <col min="11061" max="11264" width="11" style="3"/>
    <col min="11265" max="11265" width="6.375" style="3" customWidth="1"/>
    <col min="11266" max="11266" width="3.5" style="3" customWidth="1"/>
    <col min="11267" max="11267" width="6.625" style="3" customWidth="1"/>
    <col min="11268" max="11268" width="7.125" style="3" customWidth="1"/>
    <col min="11269" max="11269" width="1.75" style="3" customWidth="1"/>
    <col min="11270" max="11279" width="6.625" style="3" customWidth="1"/>
    <col min="11280" max="11281" width="6.25" style="3" customWidth="1"/>
    <col min="11282" max="11285" width="6.625" style="3" customWidth="1"/>
    <col min="11286" max="11303" width="6.25" style="3" customWidth="1"/>
    <col min="11304" max="11304" width="10.25" style="3" customWidth="1"/>
    <col min="11305" max="11305" width="2.25" style="3" customWidth="1"/>
    <col min="11306" max="11309" width="6.25" style="3" customWidth="1"/>
    <col min="11310" max="11310" width="10.25" style="3" customWidth="1"/>
    <col min="11311" max="11311" width="2.25" style="3" customWidth="1"/>
    <col min="11312" max="11316" width="10.875" style="3" customWidth="1"/>
    <col min="11317" max="11520" width="11" style="3"/>
    <col min="11521" max="11521" width="6.375" style="3" customWidth="1"/>
    <col min="11522" max="11522" width="3.5" style="3" customWidth="1"/>
    <col min="11523" max="11523" width="6.625" style="3" customWidth="1"/>
    <col min="11524" max="11524" width="7.125" style="3" customWidth="1"/>
    <col min="11525" max="11525" width="1.75" style="3" customWidth="1"/>
    <col min="11526" max="11535" width="6.625" style="3" customWidth="1"/>
    <col min="11536" max="11537" width="6.25" style="3" customWidth="1"/>
    <col min="11538" max="11541" width="6.625" style="3" customWidth="1"/>
    <col min="11542" max="11559" width="6.25" style="3" customWidth="1"/>
    <col min="11560" max="11560" width="10.25" style="3" customWidth="1"/>
    <col min="11561" max="11561" width="2.25" style="3" customWidth="1"/>
    <col min="11562" max="11565" width="6.25" style="3" customWidth="1"/>
    <col min="11566" max="11566" width="10.25" style="3" customWidth="1"/>
    <col min="11567" max="11567" width="2.25" style="3" customWidth="1"/>
    <col min="11568" max="11572" width="10.875" style="3" customWidth="1"/>
    <col min="11573" max="11776" width="11" style="3"/>
    <col min="11777" max="11777" width="6.375" style="3" customWidth="1"/>
    <col min="11778" max="11778" width="3.5" style="3" customWidth="1"/>
    <col min="11779" max="11779" width="6.625" style="3" customWidth="1"/>
    <col min="11780" max="11780" width="7.125" style="3" customWidth="1"/>
    <col min="11781" max="11781" width="1.75" style="3" customWidth="1"/>
    <col min="11782" max="11791" width="6.625" style="3" customWidth="1"/>
    <col min="11792" max="11793" width="6.25" style="3" customWidth="1"/>
    <col min="11794" max="11797" width="6.625" style="3" customWidth="1"/>
    <col min="11798" max="11815" width="6.25" style="3" customWidth="1"/>
    <col min="11816" max="11816" width="10.25" style="3" customWidth="1"/>
    <col min="11817" max="11817" width="2.25" style="3" customWidth="1"/>
    <col min="11818" max="11821" width="6.25" style="3" customWidth="1"/>
    <col min="11822" max="11822" width="10.25" style="3" customWidth="1"/>
    <col min="11823" max="11823" width="2.25" style="3" customWidth="1"/>
    <col min="11824" max="11828" width="10.875" style="3" customWidth="1"/>
    <col min="11829" max="12032" width="11" style="3"/>
    <col min="12033" max="12033" width="6.375" style="3" customWidth="1"/>
    <col min="12034" max="12034" width="3.5" style="3" customWidth="1"/>
    <col min="12035" max="12035" width="6.625" style="3" customWidth="1"/>
    <col min="12036" max="12036" width="7.125" style="3" customWidth="1"/>
    <col min="12037" max="12037" width="1.75" style="3" customWidth="1"/>
    <col min="12038" max="12047" width="6.625" style="3" customWidth="1"/>
    <col min="12048" max="12049" width="6.25" style="3" customWidth="1"/>
    <col min="12050" max="12053" width="6.625" style="3" customWidth="1"/>
    <col min="12054" max="12071" width="6.25" style="3" customWidth="1"/>
    <col min="12072" max="12072" width="10.25" style="3" customWidth="1"/>
    <col min="12073" max="12073" width="2.25" style="3" customWidth="1"/>
    <col min="12074" max="12077" width="6.25" style="3" customWidth="1"/>
    <col min="12078" max="12078" width="10.25" style="3" customWidth="1"/>
    <col min="12079" max="12079" width="2.25" style="3" customWidth="1"/>
    <col min="12080" max="12084" width="10.875" style="3" customWidth="1"/>
    <col min="12085" max="12288" width="11" style="3"/>
    <col min="12289" max="12289" width="6.375" style="3" customWidth="1"/>
    <col min="12290" max="12290" width="3.5" style="3" customWidth="1"/>
    <col min="12291" max="12291" width="6.625" style="3" customWidth="1"/>
    <col min="12292" max="12292" width="7.125" style="3" customWidth="1"/>
    <col min="12293" max="12293" width="1.75" style="3" customWidth="1"/>
    <col min="12294" max="12303" width="6.625" style="3" customWidth="1"/>
    <col min="12304" max="12305" width="6.25" style="3" customWidth="1"/>
    <col min="12306" max="12309" width="6.625" style="3" customWidth="1"/>
    <col min="12310" max="12327" width="6.25" style="3" customWidth="1"/>
    <col min="12328" max="12328" width="10.25" style="3" customWidth="1"/>
    <col min="12329" max="12329" width="2.25" style="3" customWidth="1"/>
    <col min="12330" max="12333" width="6.25" style="3" customWidth="1"/>
    <col min="12334" max="12334" width="10.25" style="3" customWidth="1"/>
    <col min="12335" max="12335" width="2.25" style="3" customWidth="1"/>
    <col min="12336" max="12340" width="10.875" style="3" customWidth="1"/>
    <col min="12341" max="12544" width="11" style="3"/>
    <col min="12545" max="12545" width="6.375" style="3" customWidth="1"/>
    <col min="12546" max="12546" width="3.5" style="3" customWidth="1"/>
    <col min="12547" max="12547" width="6.625" style="3" customWidth="1"/>
    <col min="12548" max="12548" width="7.125" style="3" customWidth="1"/>
    <col min="12549" max="12549" width="1.75" style="3" customWidth="1"/>
    <col min="12550" max="12559" width="6.625" style="3" customWidth="1"/>
    <col min="12560" max="12561" width="6.25" style="3" customWidth="1"/>
    <col min="12562" max="12565" width="6.625" style="3" customWidth="1"/>
    <col min="12566" max="12583" width="6.25" style="3" customWidth="1"/>
    <col min="12584" max="12584" width="10.25" style="3" customWidth="1"/>
    <col min="12585" max="12585" width="2.25" style="3" customWidth="1"/>
    <col min="12586" max="12589" width="6.25" style="3" customWidth="1"/>
    <col min="12590" max="12590" width="10.25" style="3" customWidth="1"/>
    <col min="12591" max="12591" width="2.25" style="3" customWidth="1"/>
    <col min="12592" max="12596" width="10.875" style="3" customWidth="1"/>
    <col min="12597" max="12800" width="11" style="3"/>
    <col min="12801" max="12801" width="6.375" style="3" customWidth="1"/>
    <col min="12802" max="12802" width="3.5" style="3" customWidth="1"/>
    <col min="12803" max="12803" width="6.625" style="3" customWidth="1"/>
    <col min="12804" max="12804" width="7.125" style="3" customWidth="1"/>
    <col min="12805" max="12805" width="1.75" style="3" customWidth="1"/>
    <col min="12806" max="12815" width="6.625" style="3" customWidth="1"/>
    <col min="12816" max="12817" width="6.25" style="3" customWidth="1"/>
    <col min="12818" max="12821" width="6.625" style="3" customWidth="1"/>
    <col min="12822" max="12839" width="6.25" style="3" customWidth="1"/>
    <col min="12840" max="12840" width="10.25" style="3" customWidth="1"/>
    <col min="12841" max="12841" width="2.25" style="3" customWidth="1"/>
    <col min="12842" max="12845" width="6.25" style="3" customWidth="1"/>
    <col min="12846" max="12846" width="10.25" style="3" customWidth="1"/>
    <col min="12847" max="12847" width="2.25" style="3" customWidth="1"/>
    <col min="12848" max="12852" width="10.875" style="3" customWidth="1"/>
    <col min="12853" max="13056" width="11" style="3"/>
    <col min="13057" max="13057" width="6.375" style="3" customWidth="1"/>
    <col min="13058" max="13058" width="3.5" style="3" customWidth="1"/>
    <col min="13059" max="13059" width="6.625" style="3" customWidth="1"/>
    <col min="13060" max="13060" width="7.125" style="3" customWidth="1"/>
    <col min="13061" max="13061" width="1.75" style="3" customWidth="1"/>
    <col min="13062" max="13071" width="6.625" style="3" customWidth="1"/>
    <col min="13072" max="13073" width="6.25" style="3" customWidth="1"/>
    <col min="13074" max="13077" width="6.625" style="3" customWidth="1"/>
    <col min="13078" max="13095" width="6.25" style="3" customWidth="1"/>
    <col min="13096" max="13096" width="10.25" style="3" customWidth="1"/>
    <col min="13097" max="13097" width="2.25" style="3" customWidth="1"/>
    <col min="13098" max="13101" width="6.25" style="3" customWidth="1"/>
    <col min="13102" max="13102" width="10.25" style="3" customWidth="1"/>
    <col min="13103" max="13103" width="2.25" style="3" customWidth="1"/>
    <col min="13104" max="13108" width="10.875" style="3" customWidth="1"/>
    <col min="13109" max="13312" width="11" style="3"/>
    <col min="13313" max="13313" width="6.375" style="3" customWidth="1"/>
    <col min="13314" max="13314" width="3.5" style="3" customWidth="1"/>
    <col min="13315" max="13315" width="6.625" style="3" customWidth="1"/>
    <col min="13316" max="13316" width="7.125" style="3" customWidth="1"/>
    <col min="13317" max="13317" width="1.75" style="3" customWidth="1"/>
    <col min="13318" max="13327" width="6.625" style="3" customWidth="1"/>
    <col min="13328" max="13329" width="6.25" style="3" customWidth="1"/>
    <col min="13330" max="13333" width="6.625" style="3" customWidth="1"/>
    <col min="13334" max="13351" width="6.25" style="3" customWidth="1"/>
    <col min="13352" max="13352" width="10.25" style="3" customWidth="1"/>
    <col min="13353" max="13353" width="2.25" style="3" customWidth="1"/>
    <col min="13354" max="13357" width="6.25" style="3" customWidth="1"/>
    <col min="13358" max="13358" width="10.25" style="3" customWidth="1"/>
    <col min="13359" max="13359" width="2.25" style="3" customWidth="1"/>
    <col min="13360" max="13364" width="10.875" style="3" customWidth="1"/>
    <col min="13365" max="13568" width="11" style="3"/>
    <col min="13569" max="13569" width="6.375" style="3" customWidth="1"/>
    <col min="13570" max="13570" width="3.5" style="3" customWidth="1"/>
    <col min="13571" max="13571" width="6.625" style="3" customWidth="1"/>
    <col min="13572" max="13572" width="7.125" style="3" customWidth="1"/>
    <col min="13573" max="13573" width="1.75" style="3" customWidth="1"/>
    <col min="13574" max="13583" width="6.625" style="3" customWidth="1"/>
    <col min="13584" max="13585" width="6.25" style="3" customWidth="1"/>
    <col min="13586" max="13589" width="6.625" style="3" customWidth="1"/>
    <col min="13590" max="13607" width="6.25" style="3" customWidth="1"/>
    <col min="13608" max="13608" width="10.25" style="3" customWidth="1"/>
    <col min="13609" max="13609" width="2.25" style="3" customWidth="1"/>
    <col min="13610" max="13613" width="6.25" style="3" customWidth="1"/>
    <col min="13614" max="13614" width="10.25" style="3" customWidth="1"/>
    <col min="13615" max="13615" width="2.25" style="3" customWidth="1"/>
    <col min="13616" max="13620" width="10.875" style="3" customWidth="1"/>
    <col min="13621" max="13824" width="11" style="3"/>
    <col min="13825" max="13825" width="6.375" style="3" customWidth="1"/>
    <col min="13826" max="13826" width="3.5" style="3" customWidth="1"/>
    <col min="13827" max="13827" width="6.625" style="3" customWidth="1"/>
    <col min="13828" max="13828" width="7.125" style="3" customWidth="1"/>
    <col min="13829" max="13829" width="1.75" style="3" customWidth="1"/>
    <col min="13830" max="13839" width="6.625" style="3" customWidth="1"/>
    <col min="13840" max="13841" width="6.25" style="3" customWidth="1"/>
    <col min="13842" max="13845" width="6.625" style="3" customWidth="1"/>
    <col min="13846" max="13863" width="6.25" style="3" customWidth="1"/>
    <col min="13864" max="13864" width="10.25" style="3" customWidth="1"/>
    <col min="13865" max="13865" width="2.25" style="3" customWidth="1"/>
    <col min="13866" max="13869" width="6.25" style="3" customWidth="1"/>
    <col min="13870" max="13870" width="10.25" style="3" customWidth="1"/>
    <col min="13871" max="13871" width="2.25" style="3" customWidth="1"/>
    <col min="13872" max="13876" width="10.875" style="3" customWidth="1"/>
    <col min="13877" max="14080" width="11" style="3"/>
    <col min="14081" max="14081" width="6.375" style="3" customWidth="1"/>
    <col min="14082" max="14082" width="3.5" style="3" customWidth="1"/>
    <col min="14083" max="14083" width="6.625" style="3" customWidth="1"/>
    <col min="14084" max="14084" width="7.125" style="3" customWidth="1"/>
    <col min="14085" max="14085" width="1.75" style="3" customWidth="1"/>
    <col min="14086" max="14095" width="6.625" style="3" customWidth="1"/>
    <col min="14096" max="14097" width="6.25" style="3" customWidth="1"/>
    <col min="14098" max="14101" width="6.625" style="3" customWidth="1"/>
    <col min="14102" max="14119" width="6.25" style="3" customWidth="1"/>
    <col min="14120" max="14120" width="10.25" style="3" customWidth="1"/>
    <col min="14121" max="14121" width="2.25" style="3" customWidth="1"/>
    <col min="14122" max="14125" width="6.25" style="3" customWidth="1"/>
    <col min="14126" max="14126" width="10.25" style="3" customWidth="1"/>
    <col min="14127" max="14127" width="2.25" style="3" customWidth="1"/>
    <col min="14128" max="14132" width="10.875" style="3" customWidth="1"/>
    <col min="14133" max="14336" width="11" style="3"/>
    <col min="14337" max="14337" width="6.375" style="3" customWidth="1"/>
    <col min="14338" max="14338" width="3.5" style="3" customWidth="1"/>
    <col min="14339" max="14339" width="6.625" style="3" customWidth="1"/>
    <col min="14340" max="14340" width="7.125" style="3" customWidth="1"/>
    <col min="14341" max="14341" width="1.75" style="3" customWidth="1"/>
    <col min="14342" max="14351" width="6.625" style="3" customWidth="1"/>
    <col min="14352" max="14353" width="6.25" style="3" customWidth="1"/>
    <col min="14354" max="14357" width="6.625" style="3" customWidth="1"/>
    <col min="14358" max="14375" width="6.25" style="3" customWidth="1"/>
    <col min="14376" max="14376" width="10.25" style="3" customWidth="1"/>
    <col min="14377" max="14377" width="2.25" style="3" customWidth="1"/>
    <col min="14378" max="14381" width="6.25" style="3" customWidth="1"/>
    <col min="14382" max="14382" width="10.25" style="3" customWidth="1"/>
    <col min="14383" max="14383" width="2.25" style="3" customWidth="1"/>
    <col min="14384" max="14388" width="10.875" style="3" customWidth="1"/>
    <col min="14389" max="14592" width="11" style="3"/>
    <col min="14593" max="14593" width="6.375" style="3" customWidth="1"/>
    <col min="14594" max="14594" width="3.5" style="3" customWidth="1"/>
    <col min="14595" max="14595" width="6.625" style="3" customWidth="1"/>
    <col min="14596" max="14596" width="7.125" style="3" customWidth="1"/>
    <col min="14597" max="14597" width="1.75" style="3" customWidth="1"/>
    <col min="14598" max="14607" width="6.625" style="3" customWidth="1"/>
    <col min="14608" max="14609" width="6.25" style="3" customWidth="1"/>
    <col min="14610" max="14613" width="6.625" style="3" customWidth="1"/>
    <col min="14614" max="14631" width="6.25" style="3" customWidth="1"/>
    <col min="14632" max="14632" width="10.25" style="3" customWidth="1"/>
    <col min="14633" max="14633" width="2.25" style="3" customWidth="1"/>
    <col min="14634" max="14637" width="6.25" style="3" customWidth="1"/>
    <col min="14638" max="14638" width="10.25" style="3" customWidth="1"/>
    <col min="14639" max="14639" width="2.25" style="3" customWidth="1"/>
    <col min="14640" max="14644" width="10.875" style="3" customWidth="1"/>
    <col min="14645" max="14848" width="11" style="3"/>
    <col min="14849" max="14849" width="6.375" style="3" customWidth="1"/>
    <col min="14850" max="14850" width="3.5" style="3" customWidth="1"/>
    <col min="14851" max="14851" width="6.625" style="3" customWidth="1"/>
    <col min="14852" max="14852" width="7.125" style="3" customWidth="1"/>
    <col min="14853" max="14853" width="1.75" style="3" customWidth="1"/>
    <col min="14854" max="14863" width="6.625" style="3" customWidth="1"/>
    <col min="14864" max="14865" width="6.25" style="3" customWidth="1"/>
    <col min="14866" max="14869" width="6.625" style="3" customWidth="1"/>
    <col min="14870" max="14887" width="6.25" style="3" customWidth="1"/>
    <col min="14888" max="14888" width="10.25" style="3" customWidth="1"/>
    <col min="14889" max="14889" width="2.25" style="3" customWidth="1"/>
    <col min="14890" max="14893" width="6.25" style="3" customWidth="1"/>
    <col min="14894" max="14894" width="10.25" style="3" customWidth="1"/>
    <col min="14895" max="14895" width="2.25" style="3" customWidth="1"/>
    <col min="14896" max="14900" width="10.875" style="3" customWidth="1"/>
    <col min="14901" max="15104" width="11" style="3"/>
    <col min="15105" max="15105" width="6.375" style="3" customWidth="1"/>
    <col min="15106" max="15106" width="3.5" style="3" customWidth="1"/>
    <col min="15107" max="15107" width="6.625" style="3" customWidth="1"/>
    <col min="15108" max="15108" width="7.125" style="3" customWidth="1"/>
    <col min="15109" max="15109" width="1.75" style="3" customWidth="1"/>
    <col min="15110" max="15119" width="6.625" style="3" customWidth="1"/>
    <col min="15120" max="15121" width="6.25" style="3" customWidth="1"/>
    <col min="15122" max="15125" width="6.625" style="3" customWidth="1"/>
    <col min="15126" max="15143" width="6.25" style="3" customWidth="1"/>
    <col min="15144" max="15144" width="10.25" style="3" customWidth="1"/>
    <col min="15145" max="15145" width="2.25" style="3" customWidth="1"/>
    <col min="15146" max="15149" width="6.25" style="3" customWidth="1"/>
    <col min="15150" max="15150" width="10.25" style="3" customWidth="1"/>
    <col min="15151" max="15151" width="2.25" style="3" customWidth="1"/>
    <col min="15152" max="15156" width="10.875" style="3" customWidth="1"/>
    <col min="15157" max="15360" width="11" style="3"/>
    <col min="15361" max="15361" width="6.375" style="3" customWidth="1"/>
    <col min="15362" max="15362" width="3.5" style="3" customWidth="1"/>
    <col min="15363" max="15363" width="6.625" style="3" customWidth="1"/>
    <col min="15364" max="15364" width="7.125" style="3" customWidth="1"/>
    <col min="15365" max="15365" width="1.75" style="3" customWidth="1"/>
    <col min="15366" max="15375" width="6.625" style="3" customWidth="1"/>
    <col min="15376" max="15377" width="6.25" style="3" customWidth="1"/>
    <col min="15378" max="15381" width="6.625" style="3" customWidth="1"/>
    <col min="15382" max="15399" width="6.25" style="3" customWidth="1"/>
    <col min="15400" max="15400" width="10.25" style="3" customWidth="1"/>
    <col min="15401" max="15401" width="2.25" style="3" customWidth="1"/>
    <col min="15402" max="15405" width="6.25" style="3" customWidth="1"/>
    <col min="15406" max="15406" width="10.25" style="3" customWidth="1"/>
    <col min="15407" max="15407" width="2.25" style="3" customWidth="1"/>
    <col min="15408" max="15412" width="10.875" style="3" customWidth="1"/>
    <col min="15413" max="15616" width="11" style="3"/>
    <col min="15617" max="15617" width="6.375" style="3" customWidth="1"/>
    <col min="15618" max="15618" width="3.5" style="3" customWidth="1"/>
    <col min="15619" max="15619" width="6.625" style="3" customWidth="1"/>
    <col min="15620" max="15620" width="7.125" style="3" customWidth="1"/>
    <col min="15621" max="15621" width="1.75" style="3" customWidth="1"/>
    <col min="15622" max="15631" width="6.625" style="3" customWidth="1"/>
    <col min="15632" max="15633" width="6.25" style="3" customWidth="1"/>
    <col min="15634" max="15637" width="6.625" style="3" customWidth="1"/>
    <col min="15638" max="15655" width="6.25" style="3" customWidth="1"/>
    <col min="15656" max="15656" width="10.25" style="3" customWidth="1"/>
    <col min="15657" max="15657" width="2.25" style="3" customWidth="1"/>
    <col min="15658" max="15661" width="6.25" style="3" customWidth="1"/>
    <col min="15662" max="15662" width="10.25" style="3" customWidth="1"/>
    <col min="15663" max="15663" width="2.25" style="3" customWidth="1"/>
    <col min="15664" max="15668" width="10.875" style="3" customWidth="1"/>
    <col min="15669" max="15872" width="11" style="3"/>
    <col min="15873" max="15873" width="6.375" style="3" customWidth="1"/>
    <col min="15874" max="15874" width="3.5" style="3" customWidth="1"/>
    <col min="15875" max="15875" width="6.625" style="3" customWidth="1"/>
    <col min="15876" max="15876" width="7.125" style="3" customWidth="1"/>
    <col min="15877" max="15877" width="1.75" style="3" customWidth="1"/>
    <col min="15878" max="15887" width="6.625" style="3" customWidth="1"/>
    <col min="15888" max="15889" width="6.25" style="3" customWidth="1"/>
    <col min="15890" max="15893" width="6.625" style="3" customWidth="1"/>
    <col min="15894" max="15911" width="6.25" style="3" customWidth="1"/>
    <col min="15912" max="15912" width="10.25" style="3" customWidth="1"/>
    <col min="15913" max="15913" width="2.25" style="3" customWidth="1"/>
    <col min="15914" max="15917" width="6.25" style="3" customWidth="1"/>
    <col min="15918" max="15918" width="10.25" style="3" customWidth="1"/>
    <col min="15919" max="15919" width="2.25" style="3" customWidth="1"/>
    <col min="15920" max="15924" width="10.875" style="3" customWidth="1"/>
    <col min="15925" max="16128" width="11" style="3"/>
    <col min="16129" max="16129" width="6.375" style="3" customWidth="1"/>
    <col min="16130" max="16130" width="3.5" style="3" customWidth="1"/>
    <col min="16131" max="16131" width="6.625" style="3" customWidth="1"/>
    <col min="16132" max="16132" width="7.125" style="3" customWidth="1"/>
    <col min="16133" max="16133" width="1.75" style="3" customWidth="1"/>
    <col min="16134" max="16143" width="6.625" style="3" customWidth="1"/>
    <col min="16144" max="16145" width="6.25" style="3" customWidth="1"/>
    <col min="16146" max="16149" width="6.625" style="3" customWidth="1"/>
    <col min="16150" max="16167" width="6.25" style="3" customWidth="1"/>
    <col min="16168" max="16168" width="10.25" style="3" customWidth="1"/>
    <col min="16169" max="16169" width="2.25" style="3" customWidth="1"/>
    <col min="16170" max="16173" width="6.25" style="3" customWidth="1"/>
    <col min="16174" max="16174" width="10.25" style="3" customWidth="1"/>
    <col min="16175" max="16175" width="2.25" style="3" customWidth="1"/>
    <col min="16176" max="16180" width="10.875" style="3" customWidth="1"/>
    <col min="16181" max="16384" width="11" style="3"/>
  </cols>
  <sheetData>
    <row r="1" spans="1:53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53" ht="22.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</row>
    <row r="3" spans="1:53" ht="22.5" customHeight="1" thickBo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 t="s">
        <v>3</v>
      </c>
      <c r="AH3" s="8"/>
      <c r="AI3" s="8"/>
      <c r="AJ3" s="8"/>
      <c r="AK3" s="8"/>
      <c r="AL3" s="8"/>
      <c r="AM3" s="8"/>
      <c r="AN3" s="8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ht="7.5" customHeight="1" x14ac:dyDescent="0.2">
      <c r="A4" s="10"/>
      <c r="B4" s="11"/>
      <c r="C4" s="12" t="s">
        <v>4</v>
      </c>
      <c r="D4" s="13"/>
      <c r="E4" s="14"/>
      <c r="F4" s="15" t="s">
        <v>5</v>
      </c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9" t="s">
        <v>6</v>
      </c>
      <c r="W4" s="20"/>
      <c r="X4" s="17"/>
      <c r="Y4" s="17"/>
      <c r="Z4" s="17"/>
      <c r="AA4" s="18"/>
      <c r="AB4" s="15" t="s">
        <v>7</v>
      </c>
      <c r="AC4" s="16"/>
      <c r="AD4" s="17"/>
      <c r="AE4" s="17"/>
      <c r="AF4" s="17"/>
      <c r="AG4" s="18"/>
      <c r="AH4" s="15" t="s">
        <v>8</v>
      </c>
      <c r="AI4" s="16"/>
      <c r="AJ4" s="17"/>
      <c r="AK4" s="17"/>
      <c r="AL4" s="17"/>
      <c r="AM4" s="18"/>
      <c r="AN4" s="21"/>
      <c r="AO4" s="22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7.5" customHeight="1" x14ac:dyDescent="0.2">
      <c r="A5" s="23"/>
      <c r="B5" s="24"/>
      <c r="C5" s="25"/>
      <c r="D5" s="26"/>
      <c r="E5" s="27"/>
      <c r="F5" s="28"/>
      <c r="G5" s="29"/>
      <c r="H5" s="30" t="s">
        <v>9</v>
      </c>
      <c r="I5" s="31"/>
      <c r="J5" s="32" t="s">
        <v>10</v>
      </c>
      <c r="K5" s="33"/>
      <c r="L5" s="30" t="s">
        <v>11</v>
      </c>
      <c r="M5" s="34"/>
      <c r="N5" s="35"/>
      <c r="O5" s="35"/>
      <c r="P5" s="35"/>
      <c r="Q5" s="36"/>
      <c r="R5" s="37" t="s">
        <v>12</v>
      </c>
      <c r="S5" s="38"/>
      <c r="T5" s="37" t="s">
        <v>13</v>
      </c>
      <c r="U5" s="38"/>
      <c r="V5" s="39"/>
      <c r="W5" s="40"/>
      <c r="X5" s="37" t="s">
        <v>14</v>
      </c>
      <c r="Y5" s="38"/>
      <c r="Z5" s="37" t="s">
        <v>15</v>
      </c>
      <c r="AA5" s="38"/>
      <c r="AB5" s="28"/>
      <c r="AC5" s="29"/>
      <c r="AD5" s="41" t="s">
        <v>16</v>
      </c>
      <c r="AE5" s="42"/>
      <c r="AF5" s="37" t="s">
        <v>17</v>
      </c>
      <c r="AG5" s="38"/>
      <c r="AH5" s="28"/>
      <c r="AI5" s="29"/>
      <c r="AJ5" s="37" t="s">
        <v>18</v>
      </c>
      <c r="AK5" s="38"/>
      <c r="AL5" s="37" t="s">
        <v>19</v>
      </c>
      <c r="AM5" s="38"/>
      <c r="AN5" s="43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60.75" customHeight="1" x14ac:dyDescent="0.2">
      <c r="A6" s="44"/>
      <c r="B6" s="45"/>
      <c r="C6" s="46"/>
      <c r="D6" s="47"/>
      <c r="E6" s="48"/>
      <c r="F6" s="49"/>
      <c r="G6" s="50"/>
      <c r="H6" s="51"/>
      <c r="I6" s="52"/>
      <c r="J6" s="53"/>
      <c r="K6" s="54"/>
      <c r="L6" s="51"/>
      <c r="M6" s="52"/>
      <c r="N6" s="55" t="s">
        <v>20</v>
      </c>
      <c r="O6" s="56"/>
      <c r="P6" s="55" t="s">
        <v>21</v>
      </c>
      <c r="Q6" s="56"/>
      <c r="R6" s="57"/>
      <c r="S6" s="58"/>
      <c r="T6" s="57"/>
      <c r="U6" s="58"/>
      <c r="V6" s="51"/>
      <c r="W6" s="52"/>
      <c r="X6" s="57"/>
      <c r="Y6" s="58"/>
      <c r="Z6" s="57"/>
      <c r="AA6" s="58"/>
      <c r="AB6" s="49"/>
      <c r="AC6" s="50"/>
      <c r="AD6" s="59"/>
      <c r="AE6" s="60"/>
      <c r="AF6" s="57"/>
      <c r="AG6" s="58"/>
      <c r="AH6" s="49"/>
      <c r="AI6" s="50"/>
      <c r="AJ6" s="57"/>
      <c r="AK6" s="58"/>
      <c r="AL6" s="57"/>
      <c r="AM6" s="58"/>
      <c r="AN6" s="61"/>
      <c r="AO6" s="62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20.25" customHeight="1" x14ac:dyDescent="0.2">
      <c r="A7" s="63" t="s">
        <v>22</v>
      </c>
      <c r="B7" s="64"/>
      <c r="C7" s="65">
        <v>2140</v>
      </c>
      <c r="D7" s="66"/>
      <c r="E7" s="67"/>
      <c r="F7" s="66">
        <v>1990</v>
      </c>
      <c r="G7" s="66"/>
      <c r="H7" s="66">
        <v>70</v>
      </c>
      <c r="I7" s="66"/>
      <c r="J7" s="66">
        <v>544</v>
      </c>
      <c r="K7" s="66"/>
      <c r="L7" s="66">
        <v>587</v>
      </c>
      <c r="M7" s="66"/>
      <c r="N7" s="68" t="s">
        <v>23</v>
      </c>
      <c r="O7" s="68"/>
      <c r="P7" s="68" t="s">
        <v>23</v>
      </c>
      <c r="Q7" s="68"/>
      <c r="R7" s="66">
        <v>702</v>
      </c>
      <c r="S7" s="66"/>
      <c r="T7" s="66">
        <v>87</v>
      </c>
      <c r="U7" s="66"/>
      <c r="V7" s="68" t="s">
        <v>23</v>
      </c>
      <c r="W7" s="68"/>
      <c r="X7" s="68" t="s">
        <v>23</v>
      </c>
      <c r="Y7" s="68"/>
      <c r="Z7" s="68" t="s">
        <v>23</v>
      </c>
      <c r="AA7" s="68"/>
      <c r="AB7" s="66">
        <v>103</v>
      </c>
      <c r="AC7" s="66"/>
      <c r="AD7" s="66">
        <v>78</v>
      </c>
      <c r="AE7" s="66"/>
      <c r="AF7" s="66">
        <v>25</v>
      </c>
      <c r="AG7" s="66"/>
      <c r="AH7" s="66">
        <v>47</v>
      </c>
      <c r="AI7" s="66"/>
      <c r="AJ7" s="66">
        <v>26</v>
      </c>
      <c r="AK7" s="66"/>
      <c r="AL7" s="66">
        <v>21</v>
      </c>
      <c r="AM7" s="69"/>
      <c r="AN7" s="70" t="s">
        <v>24</v>
      </c>
      <c r="AO7" s="71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 ht="20.25" customHeight="1" x14ac:dyDescent="0.2">
      <c r="A8" s="63" t="s">
        <v>25</v>
      </c>
      <c r="B8" s="64"/>
      <c r="C8" s="65">
        <v>2453</v>
      </c>
      <c r="D8" s="66"/>
      <c r="E8" s="67"/>
      <c r="F8" s="66">
        <v>2265</v>
      </c>
      <c r="G8" s="66"/>
      <c r="H8" s="66">
        <v>59</v>
      </c>
      <c r="I8" s="66"/>
      <c r="J8" s="66">
        <v>599</v>
      </c>
      <c r="K8" s="66"/>
      <c r="L8" s="66">
        <v>742</v>
      </c>
      <c r="M8" s="66"/>
      <c r="N8" s="68" t="s">
        <v>23</v>
      </c>
      <c r="O8" s="68"/>
      <c r="P8" s="68" t="s">
        <v>23</v>
      </c>
      <c r="Q8" s="68"/>
      <c r="R8" s="66">
        <v>771</v>
      </c>
      <c r="S8" s="66"/>
      <c r="T8" s="66">
        <v>94</v>
      </c>
      <c r="U8" s="66"/>
      <c r="V8" s="68" t="s">
        <v>23</v>
      </c>
      <c r="W8" s="68"/>
      <c r="X8" s="68" t="s">
        <v>23</v>
      </c>
      <c r="Y8" s="68"/>
      <c r="Z8" s="68" t="s">
        <v>23</v>
      </c>
      <c r="AA8" s="68"/>
      <c r="AB8" s="66">
        <v>161</v>
      </c>
      <c r="AC8" s="66"/>
      <c r="AD8" s="66">
        <v>124</v>
      </c>
      <c r="AE8" s="66"/>
      <c r="AF8" s="66">
        <v>37</v>
      </c>
      <c r="AG8" s="66"/>
      <c r="AH8" s="66">
        <v>27</v>
      </c>
      <c r="AI8" s="66"/>
      <c r="AJ8" s="66">
        <v>12</v>
      </c>
      <c r="AK8" s="66"/>
      <c r="AL8" s="66">
        <v>15</v>
      </c>
      <c r="AM8" s="69"/>
      <c r="AN8" s="70" t="s">
        <v>25</v>
      </c>
      <c r="AO8" s="71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ht="20.25" customHeight="1" x14ac:dyDescent="0.2">
      <c r="A9" s="63" t="s">
        <v>26</v>
      </c>
      <c r="B9" s="64"/>
      <c r="C9" s="65">
        <v>2991</v>
      </c>
      <c r="D9" s="66"/>
      <c r="E9" s="67"/>
      <c r="F9" s="66">
        <v>2786</v>
      </c>
      <c r="G9" s="66"/>
      <c r="H9" s="66">
        <v>57</v>
      </c>
      <c r="I9" s="66"/>
      <c r="J9" s="66">
        <v>776</v>
      </c>
      <c r="K9" s="66"/>
      <c r="L9" s="66">
        <v>1054</v>
      </c>
      <c r="M9" s="66"/>
      <c r="N9" s="68" t="s">
        <v>23</v>
      </c>
      <c r="O9" s="68"/>
      <c r="P9" s="68" t="s">
        <v>23</v>
      </c>
      <c r="Q9" s="68"/>
      <c r="R9" s="66">
        <v>796</v>
      </c>
      <c r="S9" s="66"/>
      <c r="T9" s="66">
        <v>103</v>
      </c>
      <c r="U9" s="66"/>
      <c r="V9" s="68" t="s">
        <v>23</v>
      </c>
      <c r="W9" s="68"/>
      <c r="X9" s="68" t="s">
        <v>23</v>
      </c>
      <c r="Y9" s="68"/>
      <c r="Z9" s="68" t="s">
        <v>23</v>
      </c>
      <c r="AA9" s="68"/>
      <c r="AB9" s="66">
        <v>188</v>
      </c>
      <c r="AC9" s="66"/>
      <c r="AD9" s="66">
        <v>148</v>
      </c>
      <c r="AE9" s="66"/>
      <c r="AF9" s="66">
        <v>40</v>
      </c>
      <c r="AG9" s="66"/>
      <c r="AH9" s="66">
        <v>17</v>
      </c>
      <c r="AI9" s="66"/>
      <c r="AJ9" s="66">
        <v>2</v>
      </c>
      <c r="AK9" s="66"/>
      <c r="AL9" s="66">
        <v>15</v>
      </c>
      <c r="AM9" s="69"/>
      <c r="AN9" s="70" t="s">
        <v>26</v>
      </c>
      <c r="AO9" s="71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 ht="20.25" customHeight="1" x14ac:dyDescent="0.2">
      <c r="A10" s="63" t="s">
        <v>27</v>
      </c>
      <c r="B10" s="64"/>
      <c r="C10" s="65">
        <v>3298</v>
      </c>
      <c r="D10" s="66"/>
      <c r="E10" s="67"/>
      <c r="F10" s="66">
        <v>3058</v>
      </c>
      <c r="G10" s="66"/>
      <c r="H10" s="66">
        <v>51</v>
      </c>
      <c r="I10" s="66"/>
      <c r="J10" s="66">
        <v>870</v>
      </c>
      <c r="K10" s="66"/>
      <c r="L10" s="66">
        <v>1218</v>
      </c>
      <c r="M10" s="66"/>
      <c r="N10" s="68" t="s">
        <v>23</v>
      </c>
      <c r="O10" s="68"/>
      <c r="P10" s="68" t="s">
        <v>23</v>
      </c>
      <c r="Q10" s="68"/>
      <c r="R10" s="66">
        <v>800</v>
      </c>
      <c r="S10" s="66"/>
      <c r="T10" s="66">
        <v>119</v>
      </c>
      <c r="U10" s="66"/>
      <c r="V10" s="68" t="s">
        <v>23</v>
      </c>
      <c r="W10" s="68"/>
      <c r="X10" s="68" t="s">
        <v>23</v>
      </c>
      <c r="Y10" s="68"/>
      <c r="Z10" s="68" t="s">
        <v>23</v>
      </c>
      <c r="AA10" s="68"/>
      <c r="AB10" s="66">
        <v>215</v>
      </c>
      <c r="AC10" s="66"/>
      <c r="AD10" s="66">
        <v>169</v>
      </c>
      <c r="AE10" s="66"/>
      <c r="AF10" s="66">
        <v>46</v>
      </c>
      <c r="AG10" s="66"/>
      <c r="AH10" s="66">
        <v>25</v>
      </c>
      <c r="AI10" s="66"/>
      <c r="AJ10" s="66">
        <v>9</v>
      </c>
      <c r="AK10" s="66"/>
      <c r="AL10" s="66">
        <v>16</v>
      </c>
      <c r="AM10" s="69"/>
      <c r="AN10" s="70" t="s">
        <v>27</v>
      </c>
      <c r="AO10" s="71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53" ht="20.25" customHeight="1" x14ac:dyDescent="0.2">
      <c r="A11" s="63" t="s">
        <v>28</v>
      </c>
      <c r="B11" s="64"/>
      <c r="C11" s="65">
        <v>3330</v>
      </c>
      <c r="D11" s="66"/>
      <c r="E11" s="67"/>
      <c r="F11" s="66">
        <v>3061</v>
      </c>
      <c r="G11" s="66"/>
      <c r="H11" s="66">
        <v>58</v>
      </c>
      <c r="I11" s="66"/>
      <c r="J11" s="66">
        <v>983</v>
      </c>
      <c r="K11" s="66"/>
      <c r="L11" s="66">
        <v>1131</v>
      </c>
      <c r="M11" s="66"/>
      <c r="N11" s="68" t="s">
        <v>23</v>
      </c>
      <c r="O11" s="68"/>
      <c r="P11" s="68" t="s">
        <v>23</v>
      </c>
      <c r="Q11" s="68"/>
      <c r="R11" s="66">
        <v>770</v>
      </c>
      <c r="S11" s="66"/>
      <c r="T11" s="66">
        <v>119</v>
      </c>
      <c r="U11" s="66"/>
      <c r="V11" s="68" t="s">
        <v>23</v>
      </c>
      <c r="W11" s="68"/>
      <c r="X11" s="68" t="s">
        <v>23</v>
      </c>
      <c r="Y11" s="68"/>
      <c r="Z11" s="68" t="s">
        <v>23</v>
      </c>
      <c r="AA11" s="68"/>
      <c r="AB11" s="66">
        <v>246</v>
      </c>
      <c r="AC11" s="66"/>
      <c r="AD11" s="66">
        <v>206</v>
      </c>
      <c r="AE11" s="66"/>
      <c r="AF11" s="66">
        <v>40</v>
      </c>
      <c r="AG11" s="66"/>
      <c r="AH11" s="66">
        <v>23</v>
      </c>
      <c r="AI11" s="66"/>
      <c r="AJ11" s="66">
        <v>6</v>
      </c>
      <c r="AK11" s="66"/>
      <c r="AL11" s="66">
        <v>17</v>
      </c>
      <c r="AM11" s="69"/>
      <c r="AN11" s="70" t="s">
        <v>28</v>
      </c>
      <c r="AO11" s="71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ht="20.25" customHeight="1" x14ac:dyDescent="0.2">
      <c r="A12" s="63" t="s">
        <v>29</v>
      </c>
      <c r="B12" s="64"/>
      <c r="C12" s="65">
        <v>3431</v>
      </c>
      <c r="D12" s="66"/>
      <c r="E12" s="67"/>
      <c r="F12" s="66">
        <v>3163</v>
      </c>
      <c r="G12" s="66"/>
      <c r="H12" s="66">
        <v>74</v>
      </c>
      <c r="I12" s="66"/>
      <c r="J12" s="66">
        <v>1108</v>
      </c>
      <c r="K12" s="66"/>
      <c r="L12" s="66">
        <v>1101</v>
      </c>
      <c r="M12" s="66"/>
      <c r="N12" s="68" t="s">
        <v>23</v>
      </c>
      <c r="O12" s="68"/>
      <c r="P12" s="68" t="s">
        <v>23</v>
      </c>
      <c r="Q12" s="68"/>
      <c r="R12" s="66">
        <v>749</v>
      </c>
      <c r="S12" s="66"/>
      <c r="T12" s="66">
        <v>131</v>
      </c>
      <c r="U12" s="66"/>
      <c r="V12" s="68" t="s">
        <v>23</v>
      </c>
      <c r="W12" s="68"/>
      <c r="X12" s="68" t="s">
        <v>23</v>
      </c>
      <c r="Y12" s="68"/>
      <c r="Z12" s="68" t="s">
        <v>23</v>
      </c>
      <c r="AA12" s="68"/>
      <c r="AB12" s="66">
        <v>233</v>
      </c>
      <c r="AC12" s="66"/>
      <c r="AD12" s="66">
        <v>197</v>
      </c>
      <c r="AE12" s="66"/>
      <c r="AF12" s="66">
        <v>36</v>
      </c>
      <c r="AG12" s="66"/>
      <c r="AH12" s="66">
        <v>35</v>
      </c>
      <c r="AI12" s="66"/>
      <c r="AJ12" s="66">
        <v>17</v>
      </c>
      <c r="AK12" s="66"/>
      <c r="AL12" s="66">
        <v>18</v>
      </c>
      <c r="AM12" s="69"/>
      <c r="AN12" s="70" t="s">
        <v>29</v>
      </c>
      <c r="AO12" s="71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20.25" customHeight="1" x14ac:dyDescent="0.2">
      <c r="A13" s="63" t="s">
        <v>30</v>
      </c>
      <c r="B13" s="64"/>
      <c r="C13" s="65">
        <v>3404</v>
      </c>
      <c r="D13" s="66"/>
      <c r="E13" s="67"/>
      <c r="F13" s="66">
        <v>3170</v>
      </c>
      <c r="G13" s="66"/>
      <c r="H13" s="66">
        <v>54</v>
      </c>
      <c r="I13" s="66"/>
      <c r="J13" s="66">
        <v>1107</v>
      </c>
      <c r="K13" s="66"/>
      <c r="L13" s="66">
        <v>1075</v>
      </c>
      <c r="M13" s="66"/>
      <c r="N13" s="68" t="s">
        <v>23</v>
      </c>
      <c r="O13" s="68"/>
      <c r="P13" s="68" t="s">
        <v>23</v>
      </c>
      <c r="Q13" s="68"/>
      <c r="R13" s="66">
        <v>702</v>
      </c>
      <c r="S13" s="66"/>
      <c r="T13" s="66">
        <v>232</v>
      </c>
      <c r="U13" s="66"/>
      <c r="V13" s="68">
        <v>3</v>
      </c>
      <c r="W13" s="68"/>
      <c r="X13" s="68" t="s">
        <v>23</v>
      </c>
      <c r="Y13" s="68"/>
      <c r="Z13" s="68">
        <v>3</v>
      </c>
      <c r="AA13" s="68"/>
      <c r="AB13" s="66">
        <v>213</v>
      </c>
      <c r="AC13" s="66"/>
      <c r="AD13" s="66">
        <v>174</v>
      </c>
      <c r="AE13" s="66"/>
      <c r="AF13" s="66">
        <v>39</v>
      </c>
      <c r="AG13" s="66"/>
      <c r="AH13" s="66">
        <v>18</v>
      </c>
      <c r="AI13" s="66"/>
      <c r="AJ13" s="66">
        <v>7</v>
      </c>
      <c r="AK13" s="66"/>
      <c r="AL13" s="66">
        <v>11</v>
      </c>
      <c r="AM13" s="69"/>
      <c r="AN13" s="70" t="s">
        <v>30</v>
      </c>
      <c r="AO13" s="71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ht="20.25" customHeight="1" x14ac:dyDescent="0.2">
      <c r="A14" s="63" t="s">
        <v>31</v>
      </c>
      <c r="B14" s="64"/>
      <c r="C14" s="65">
        <v>3585</v>
      </c>
      <c r="D14" s="66"/>
      <c r="E14" s="67"/>
      <c r="F14" s="66">
        <v>3323</v>
      </c>
      <c r="G14" s="66"/>
      <c r="H14" s="66">
        <v>43</v>
      </c>
      <c r="I14" s="66"/>
      <c r="J14" s="66">
        <v>1222</v>
      </c>
      <c r="K14" s="66"/>
      <c r="L14" s="66">
        <v>1131</v>
      </c>
      <c r="M14" s="66"/>
      <c r="N14" s="68" t="s">
        <v>23</v>
      </c>
      <c r="O14" s="68"/>
      <c r="P14" s="68" t="s">
        <v>23</v>
      </c>
      <c r="Q14" s="68"/>
      <c r="R14" s="66">
        <v>666</v>
      </c>
      <c r="S14" s="66"/>
      <c r="T14" s="66">
        <v>261</v>
      </c>
      <c r="U14" s="66"/>
      <c r="V14" s="68">
        <v>5</v>
      </c>
      <c r="W14" s="68"/>
      <c r="X14" s="68" t="s">
        <v>23</v>
      </c>
      <c r="Y14" s="68"/>
      <c r="Z14" s="68">
        <v>5</v>
      </c>
      <c r="AA14" s="68"/>
      <c r="AB14" s="66">
        <v>231</v>
      </c>
      <c r="AC14" s="66"/>
      <c r="AD14" s="66">
        <v>182</v>
      </c>
      <c r="AE14" s="66"/>
      <c r="AF14" s="66">
        <v>49</v>
      </c>
      <c r="AG14" s="66"/>
      <c r="AH14" s="66">
        <v>26</v>
      </c>
      <c r="AI14" s="66"/>
      <c r="AJ14" s="66">
        <v>8</v>
      </c>
      <c r="AK14" s="66"/>
      <c r="AL14" s="66">
        <v>18</v>
      </c>
      <c r="AM14" s="69"/>
      <c r="AN14" s="70" t="s">
        <v>31</v>
      </c>
      <c r="AO14" s="71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0.25" customHeight="1" x14ac:dyDescent="0.2">
      <c r="A15" s="63" t="s">
        <v>32</v>
      </c>
      <c r="B15" s="64"/>
      <c r="C15" s="65">
        <v>3968</v>
      </c>
      <c r="D15" s="66"/>
      <c r="E15" s="67"/>
      <c r="F15" s="66">
        <v>3728</v>
      </c>
      <c r="G15" s="66"/>
      <c r="H15" s="66">
        <v>95</v>
      </c>
      <c r="I15" s="66"/>
      <c r="J15" s="66">
        <v>1292</v>
      </c>
      <c r="K15" s="66"/>
      <c r="L15" s="66">
        <v>1320</v>
      </c>
      <c r="M15" s="66"/>
      <c r="N15" s="66">
        <v>531</v>
      </c>
      <c r="O15" s="66"/>
      <c r="P15" s="66">
        <v>789</v>
      </c>
      <c r="Q15" s="66"/>
      <c r="R15" s="66">
        <v>830</v>
      </c>
      <c r="S15" s="66"/>
      <c r="T15" s="66">
        <v>191</v>
      </c>
      <c r="U15" s="66"/>
      <c r="V15" s="66">
        <v>6</v>
      </c>
      <c r="W15" s="66"/>
      <c r="X15" s="66">
        <v>1</v>
      </c>
      <c r="Y15" s="66"/>
      <c r="Z15" s="66">
        <v>5</v>
      </c>
      <c r="AA15" s="66"/>
      <c r="AB15" s="66">
        <v>190</v>
      </c>
      <c r="AC15" s="66"/>
      <c r="AD15" s="66">
        <v>150</v>
      </c>
      <c r="AE15" s="66"/>
      <c r="AF15" s="66">
        <v>40</v>
      </c>
      <c r="AG15" s="66"/>
      <c r="AH15" s="66">
        <v>44</v>
      </c>
      <c r="AI15" s="66"/>
      <c r="AJ15" s="66">
        <v>6</v>
      </c>
      <c r="AK15" s="66"/>
      <c r="AL15" s="66">
        <v>38</v>
      </c>
      <c r="AM15" s="69"/>
      <c r="AN15" s="70" t="s">
        <v>32</v>
      </c>
      <c r="AO15" s="71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ht="20.25" customHeight="1" x14ac:dyDescent="0.2">
      <c r="A16" s="63" t="s">
        <v>33</v>
      </c>
      <c r="B16" s="64"/>
      <c r="C16" s="65">
        <v>4161</v>
      </c>
      <c r="D16" s="66"/>
      <c r="E16" s="67"/>
      <c r="F16" s="66">
        <v>3852</v>
      </c>
      <c r="G16" s="66"/>
      <c r="H16" s="66">
        <v>93</v>
      </c>
      <c r="I16" s="66"/>
      <c r="J16" s="66">
        <v>1390</v>
      </c>
      <c r="K16" s="66"/>
      <c r="L16" s="66">
        <v>1230</v>
      </c>
      <c r="M16" s="66"/>
      <c r="N16" s="66">
        <v>505</v>
      </c>
      <c r="O16" s="66"/>
      <c r="P16" s="66">
        <v>725</v>
      </c>
      <c r="Q16" s="66"/>
      <c r="R16" s="66">
        <v>916</v>
      </c>
      <c r="S16" s="66"/>
      <c r="T16" s="66">
        <v>223</v>
      </c>
      <c r="U16" s="66"/>
      <c r="V16" s="66">
        <v>13</v>
      </c>
      <c r="W16" s="66"/>
      <c r="X16" s="66">
        <v>1</v>
      </c>
      <c r="Y16" s="66"/>
      <c r="Z16" s="66">
        <v>12</v>
      </c>
      <c r="AA16" s="66"/>
      <c r="AB16" s="66">
        <v>233</v>
      </c>
      <c r="AC16" s="66"/>
      <c r="AD16" s="66">
        <v>175</v>
      </c>
      <c r="AE16" s="66"/>
      <c r="AF16" s="66">
        <v>58</v>
      </c>
      <c r="AG16" s="66"/>
      <c r="AH16" s="66">
        <v>63</v>
      </c>
      <c r="AI16" s="66"/>
      <c r="AJ16" s="66">
        <v>11</v>
      </c>
      <c r="AK16" s="66"/>
      <c r="AL16" s="66">
        <v>52</v>
      </c>
      <c r="AM16" s="69"/>
      <c r="AN16" s="70" t="s">
        <v>33</v>
      </c>
      <c r="AO16" s="71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ht="20.25" customHeight="1" x14ac:dyDescent="0.2">
      <c r="A17" s="63" t="s">
        <v>34</v>
      </c>
      <c r="B17" s="64"/>
      <c r="C17" s="65">
        <v>4259</v>
      </c>
      <c r="D17" s="66"/>
      <c r="E17" s="67"/>
      <c r="F17" s="66">
        <v>3940</v>
      </c>
      <c r="G17" s="66"/>
      <c r="H17" s="66">
        <v>102</v>
      </c>
      <c r="I17" s="66"/>
      <c r="J17" s="66">
        <v>1488</v>
      </c>
      <c r="K17" s="66"/>
      <c r="L17" s="66">
        <v>1212</v>
      </c>
      <c r="M17" s="66"/>
      <c r="N17" s="66">
        <v>504</v>
      </c>
      <c r="O17" s="66"/>
      <c r="P17" s="66">
        <v>708</v>
      </c>
      <c r="Q17" s="66"/>
      <c r="R17" s="66">
        <v>882</v>
      </c>
      <c r="S17" s="66"/>
      <c r="T17" s="66">
        <v>256</v>
      </c>
      <c r="U17" s="66"/>
      <c r="V17" s="66">
        <v>20</v>
      </c>
      <c r="W17" s="66"/>
      <c r="X17" s="66">
        <v>1</v>
      </c>
      <c r="Y17" s="66"/>
      <c r="Z17" s="66">
        <v>19</v>
      </c>
      <c r="AA17" s="66"/>
      <c r="AB17" s="66">
        <v>242</v>
      </c>
      <c r="AC17" s="66"/>
      <c r="AD17" s="66">
        <v>187</v>
      </c>
      <c r="AE17" s="66"/>
      <c r="AF17" s="66">
        <v>55</v>
      </c>
      <c r="AG17" s="66"/>
      <c r="AH17" s="66">
        <v>57</v>
      </c>
      <c r="AI17" s="66"/>
      <c r="AJ17" s="66">
        <v>7</v>
      </c>
      <c r="AK17" s="66"/>
      <c r="AL17" s="66">
        <v>50</v>
      </c>
      <c r="AM17" s="69"/>
      <c r="AN17" s="70" t="s">
        <v>34</v>
      </c>
      <c r="AO17" s="71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ht="20.25" customHeight="1" x14ac:dyDescent="0.2">
      <c r="A18" s="63" t="s">
        <v>35</v>
      </c>
      <c r="B18" s="64"/>
      <c r="C18" s="65">
        <v>4452</v>
      </c>
      <c r="D18" s="66"/>
      <c r="E18" s="67"/>
      <c r="F18" s="66">
        <v>4041</v>
      </c>
      <c r="G18" s="66"/>
      <c r="H18" s="66">
        <v>87</v>
      </c>
      <c r="I18" s="66"/>
      <c r="J18" s="66">
        <v>1455</v>
      </c>
      <c r="K18" s="66"/>
      <c r="L18" s="66">
        <v>1295</v>
      </c>
      <c r="M18" s="66"/>
      <c r="N18" s="66">
        <v>496</v>
      </c>
      <c r="O18" s="66"/>
      <c r="P18" s="66">
        <v>799</v>
      </c>
      <c r="Q18" s="66"/>
      <c r="R18" s="66">
        <v>915</v>
      </c>
      <c r="S18" s="66"/>
      <c r="T18" s="66">
        <v>289</v>
      </c>
      <c r="U18" s="66"/>
      <c r="V18" s="66">
        <v>18</v>
      </c>
      <c r="W18" s="66"/>
      <c r="X18" s="68" t="s">
        <v>23</v>
      </c>
      <c r="Y18" s="68"/>
      <c r="Z18" s="66">
        <v>18</v>
      </c>
      <c r="AA18" s="66"/>
      <c r="AB18" s="66">
        <v>317</v>
      </c>
      <c r="AC18" s="66"/>
      <c r="AD18" s="66">
        <v>254</v>
      </c>
      <c r="AE18" s="66"/>
      <c r="AF18" s="66">
        <v>63</v>
      </c>
      <c r="AG18" s="66"/>
      <c r="AH18" s="66">
        <v>76</v>
      </c>
      <c r="AI18" s="66"/>
      <c r="AJ18" s="66">
        <v>14</v>
      </c>
      <c r="AK18" s="66"/>
      <c r="AL18" s="66">
        <v>62</v>
      </c>
      <c r="AM18" s="69"/>
      <c r="AN18" s="70" t="s">
        <v>35</v>
      </c>
      <c r="AO18" s="71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s="2" customFormat="1" ht="20.25" customHeight="1" x14ac:dyDescent="0.2">
      <c r="A19" s="63" t="s">
        <v>36</v>
      </c>
      <c r="B19" s="64"/>
      <c r="C19" s="65">
        <v>4534</v>
      </c>
      <c r="D19" s="66"/>
      <c r="E19" s="67"/>
      <c r="F19" s="66">
        <v>4212</v>
      </c>
      <c r="G19" s="66"/>
      <c r="H19" s="66">
        <v>91</v>
      </c>
      <c r="I19" s="66"/>
      <c r="J19" s="66">
        <v>1480</v>
      </c>
      <c r="K19" s="66"/>
      <c r="L19" s="66">
        <v>1427</v>
      </c>
      <c r="M19" s="66"/>
      <c r="N19" s="66">
        <v>537</v>
      </c>
      <c r="O19" s="66"/>
      <c r="P19" s="66">
        <v>890</v>
      </c>
      <c r="Q19" s="66"/>
      <c r="R19" s="66">
        <v>852</v>
      </c>
      <c r="S19" s="66"/>
      <c r="T19" s="66">
        <v>292</v>
      </c>
      <c r="U19" s="66"/>
      <c r="V19" s="66">
        <v>22</v>
      </c>
      <c r="W19" s="66"/>
      <c r="X19" s="66">
        <v>1</v>
      </c>
      <c r="Y19" s="66"/>
      <c r="Z19" s="66">
        <v>21</v>
      </c>
      <c r="AA19" s="66"/>
      <c r="AB19" s="66">
        <v>272</v>
      </c>
      <c r="AC19" s="66"/>
      <c r="AD19" s="66">
        <v>201</v>
      </c>
      <c r="AE19" s="66"/>
      <c r="AF19" s="66">
        <v>71</v>
      </c>
      <c r="AG19" s="66"/>
      <c r="AH19" s="66">
        <v>28</v>
      </c>
      <c r="AI19" s="66"/>
      <c r="AJ19" s="66">
        <v>7</v>
      </c>
      <c r="AK19" s="66"/>
      <c r="AL19" s="66">
        <v>21</v>
      </c>
      <c r="AM19" s="69"/>
      <c r="AN19" s="70" t="s">
        <v>36</v>
      </c>
      <c r="AO19" s="71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</row>
    <row r="20" spans="1:53" s="2" customFormat="1" ht="20.25" customHeight="1" x14ac:dyDescent="0.2">
      <c r="A20" s="63" t="s">
        <v>37</v>
      </c>
      <c r="B20" s="64"/>
      <c r="C20" s="65">
        <v>4700</v>
      </c>
      <c r="D20" s="66"/>
      <c r="E20" s="67"/>
      <c r="F20" s="66">
        <v>4373</v>
      </c>
      <c r="G20" s="66"/>
      <c r="H20" s="66">
        <v>84</v>
      </c>
      <c r="I20" s="66"/>
      <c r="J20" s="66">
        <v>1666</v>
      </c>
      <c r="K20" s="66"/>
      <c r="L20" s="66">
        <v>1352</v>
      </c>
      <c r="M20" s="66"/>
      <c r="N20" s="66">
        <v>504</v>
      </c>
      <c r="O20" s="66"/>
      <c r="P20" s="66">
        <v>848</v>
      </c>
      <c r="Q20" s="66"/>
      <c r="R20" s="66">
        <v>948</v>
      </c>
      <c r="S20" s="66"/>
      <c r="T20" s="66">
        <v>323</v>
      </c>
      <c r="U20" s="66"/>
      <c r="V20" s="66">
        <v>28</v>
      </c>
      <c r="W20" s="66"/>
      <c r="X20" s="66">
        <v>2</v>
      </c>
      <c r="Y20" s="66"/>
      <c r="Z20" s="66">
        <v>26</v>
      </c>
      <c r="AA20" s="66"/>
      <c r="AB20" s="66">
        <v>273</v>
      </c>
      <c r="AC20" s="66"/>
      <c r="AD20" s="66">
        <v>197</v>
      </c>
      <c r="AE20" s="66"/>
      <c r="AF20" s="66">
        <v>76</v>
      </c>
      <c r="AG20" s="66"/>
      <c r="AH20" s="66">
        <v>26</v>
      </c>
      <c r="AI20" s="66"/>
      <c r="AJ20" s="66">
        <v>7</v>
      </c>
      <c r="AK20" s="66"/>
      <c r="AL20" s="66">
        <v>19</v>
      </c>
      <c r="AM20" s="69"/>
      <c r="AN20" s="70" t="s">
        <v>37</v>
      </c>
      <c r="AO20" s="71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</row>
    <row r="21" spans="1:53" s="2" customFormat="1" ht="20.25" customHeight="1" x14ac:dyDescent="0.2">
      <c r="A21" s="63" t="s">
        <v>38</v>
      </c>
      <c r="B21" s="64"/>
      <c r="C21" s="65">
        <v>4969</v>
      </c>
      <c r="D21" s="66"/>
      <c r="E21" s="66"/>
      <c r="F21" s="66">
        <v>4647</v>
      </c>
      <c r="G21" s="66"/>
      <c r="H21" s="66">
        <v>84</v>
      </c>
      <c r="I21" s="66"/>
      <c r="J21" s="66">
        <v>1822</v>
      </c>
      <c r="K21" s="66"/>
      <c r="L21" s="66">
        <v>1391</v>
      </c>
      <c r="M21" s="66"/>
      <c r="N21" s="66">
        <v>526</v>
      </c>
      <c r="O21" s="66"/>
      <c r="P21" s="66">
        <v>865</v>
      </c>
      <c r="Q21" s="66"/>
      <c r="R21" s="66">
        <v>976</v>
      </c>
      <c r="S21" s="66"/>
      <c r="T21" s="66">
        <v>374</v>
      </c>
      <c r="U21" s="66"/>
      <c r="V21" s="66">
        <v>23</v>
      </c>
      <c r="W21" s="66"/>
      <c r="X21" s="66">
        <v>2</v>
      </c>
      <c r="Y21" s="66"/>
      <c r="Z21" s="66">
        <v>21</v>
      </c>
      <c r="AA21" s="66"/>
      <c r="AB21" s="66">
        <v>273</v>
      </c>
      <c r="AC21" s="66"/>
      <c r="AD21" s="66">
        <v>187</v>
      </c>
      <c r="AE21" s="66"/>
      <c r="AF21" s="66">
        <v>86</v>
      </c>
      <c r="AG21" s="66"/>
      <c r="AH21" s="66">
        <v>26</v>
      </c>
      <c r="AI21" s="66"/>
      <c r="AJ21" s="66">
        <v>5</v>
      </c>
      <c r="AK21" s="66"/>
      <c r="AL21" s="66">
        <v>21</v>
      </c>
      <c r="AM21" s="69"/>
      <c r="AN21" s="70" t="s">
        <v>38</v>
      </c>
      <c r="AO21" s="71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</row>
    <row r="22" spans="1:53" s="2" customFormat="1" ht="20.25" customHeight="1" x14ac:dyDescent="0.2">
      <c r="A22" s="63" t="s">
        <v>39</v>
      </c>
      <c r="B22" s="72"/>
      <c r="C22" s="65">
        <v>5067</v>
      </c>
      <c r="D22" s="66"/>
      <c r="E22" s="66"/>
      <c r="F22" s="66">
        <v>4755</v>
      </c>
      <c r="G22" s="66"/>
      <c r="H22" s="66">
        <v>83</v>
      </c>
      <c r="I22" s="66"/>
      <c r="J22" s="66">
        <v>1918</v>
      </c>
      <c r="K22" s="66"/>
      <c r="L22" s="66">
        <v>1319</v>
      </c>
      <c r="M22" s="66"/>
      <c r="N22" s="66">
        <v>533</v>
      </c>
      <c r="O22" s="66"/>
      <c r="P22" s="66">
        <v>786</v>
      </c>
      <c r="Q22" s="66"/>
      <c r="R22" s="66">
        <v>999</v>
      </c>
      <c r="S22" s="66"/>
      <c r="T22" s="66">
        <v>436</v>
      </c>
      <c r="U22" s="66"/>
      <c r="V22" s="66">
        <v>28</v>
      </c>
      <c r="W22" s="66"/>
      <c r="X22" s="66">
        <v>3</v>
      </c>
      <c r="Y22" s="66"/>
      <c r="Z22" s="66">
        <v>25</v>
      </c>
      <c r="AA22" s="66"/>
      <c r="AB22" s="66">
        <v>257</v>
      </c>
      <c r="AC22" s="66"/>
      <c r="AD22" s="66">
        <v>162</v>
      </c>
      <c r="AE22" s="66"/>
      <c r="AF22" s="66">
        <v>95</v>
      </c>
      <c r="AG22" s="66"/>
      <c r="AH22" s="66">
        <v>27</v>
      </c>
      <c r="AI22" s="66"/>
      <c r="AJ22" s="66">
        <v>9</v>
      </c>
      <c r="AK22" s="66"/>
      <c r="AL22" s="66">
        <v>18</v>
      </c>
      <c r="AM22" s="69"/>
      <c r="AN22" s="70" t="s">
        <v>39</v>
      </c>
      <c r="AO22" s="71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</row>
    <row r="23" spans="1:53" s="2" customFormat="1" ht="20.25" customHeight="1" x14ac:dyDescent="0.2">
      <c r="A23" s="63" t="s">
        <v>40</v>
      </c>
      <c r="B23" s="72"/>
      <c r="C23" s="65">
        <v>5253</v>
      </c>
      <c r="D23" s="66"/>
      <c r="E23" s="66"/>
      <c r="F23" s="66">
        <v>4967</v>
      </c>
      <c r="G23" s="66"/>
      <c r="H23" s="66">
        <v>81</v>
      </c>
      <c r="I23" s="66"/>
      <c r="J23" s="66">
        <v>2064</v>
      </c>
      <c r="K23" s="66"/>
      <c r="L23" s="66">
        <v>1401</v>
      </c>
      <c r="M23" s="66"/>
      <c r="N23" s="66">
        <v>752</v>
      </c>
      <c r="O23" s="66"/>
      <c r="P23" s="66">
        <v>649</v>
      </c>
      <c r="Q23" s="66"/>
      <c r="R23" s="66">
        <v>1007</v>
      </c>
      <c r="S23" s="66"/>
      <c r="T23" s="66">
        <v>414</v>
      </c>
      <c r="U23" s="66"/>
      <c r="V23" s="66">
        <v>19</v>
      </c>
      <c r="W23" s="66"/>
      <c r="X23" s="66">
        <v>2</v>
      </c>
      <c r="Y23" s="66"/>
      <c r="Z23" s="66">
        <v>17</v>
      </c>
      <c r="AA23" s="66"/>
      <c r="AB23" s="66">
        <v>237</v>
      </c>
      <c r="AC23" s="66"/>
      <c r="AD23" s="66">
        <v>165</v>
      </c>
      <c r="AE23" s="66"/>
      <c r="AF23" s="66">
        <v>72</v>
      </c>
      <c r="AG23" s="66"/>
      <c r="AH23" s="66">
        <v>30</v>
      </c>
      <c r="AI23" s="66"/>
      <c r="AJ23" s="66">
        <v>7</v>
      </c>
      <c r="AK23" s="66"/>
      <c r="AL23" s="66">
        <v>23</v>
      </c>
      <c r="AM23" s="69"/>
      <c r="AN23" s="70" t="s">
        <v>40</v>
      </c>
      <c r="AO23" s="71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</row>
    <row r="24" spans="1:53" s="75" customFormat="1" ht="20.25" customHeight="1" x14ac:dyDescent="0.2">
      <c r="A24" s="63" t="s">
        <v>41</v>
      </c>
      <c r="B24" s="64"/>
      <c r="C24" s="65">
        <v>5554</v>
      </c>
      <c r="D24" s="66"/>
      <c r="E24" s="73"/>
      <c r="F24" s="66">
        <v>5251</v>
      </c>
      <c r="G24" s="66"/>
      <c r="H24" s="66">
        <v>80</v>
      </c>
      <c r="I24" s="66"/>
      <c r="J24" s="66">
        <v>2194</v>
      </c>
      <c r="K24" s="66"/>
      <c r="L24" s="66">
        <v>1439</v>
      </c>
      <c r="M24" s="66"/>
      <c r="N24" s="66">
        <v>731</v>
      </c>
      <c r="O24" s="66"/>
      <c r="P24" s="66">
        <v>708</v>
      </c>
      <c r="Q24" s="66"/>
      <c r="R24" s="66">
        <v>1037</v>
      </c>
      <c r="S24" s="66"/>
      <c r="T24" s="66">
        <v>501</v>
      </c>
      <c r="U24" s="66"/>
      <c r="V24" s="66">
        <v>22</v>
      </c>
      <c r="W24" s="66"/>
      <c r="X24" s="66">
        <v>1</v>
      </c>
      <c r="Y24" s="66"/>
      <c r="Z24" s="66">
        <v>21</v>
      </c>
      <c r="AA24" s="66"/>
      <c r="AB24" s="66">
        <v>242</v>
      </c>
      <c r="AC24" s="66"/>
      <c r="AD24" s="66">
        <v>160</v>
      </c>
      <c r="AE24" s="66"/>
      <c r="AF24" s="66">
        <v>82</v>
      </c>
      <c r="AG24" s="66"/>
      <c r="AH24" s="66">
        <v>39</v>
      </c>
      <c r="AI24" s="66"/>
      <c r="AJ24" s="66">
        <v>9</v>
      </c>
      <c r="AK24" s="66"/>
      <c r="AL24" s="66">
        <v>30</v>
      </c>
      <c r="AM24" s="69"/>
      <c r="AN24" s="70" t="s">
        <v>41</v>
      </c>
      <c r="AO24" s="71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</row>
    <row r="25" spans="1:53" s="2" customFormat="1" ht="20.25" customHeight="1" x14ac:dyDescent="0.2">
      <c r="A25" s="63" t="s">
        <v>42</v>
      </c>
      <c r="B25" s="64"/>
      <c r="C25" s="65">
        <v>5851</v>
      </c>
      <c r="D25" s="66"/>
      <c r="E25" s="66"/>
      <c r="F25" s="66">
        <v>5525</v>
      </c>
      <c r="G25" s="66"/>
      <c r="H25" s="66">
        <v>83</v>
      </c>
      <c r="I25" s="66"/>
      <c r="J25" s="66">
        <v>2317</v>
      </c>
      <c r="K25" s="66"/>
      <c r="L25" s="66">
        <v>1493</v>
      </c>
      <c r="M25" s="66"/>
      <c r="N25" s="66">
        <v>761</v>
      </c>
      <c r="O25" s="66"/>
      <c r="P25" s="66">
        <v>732</v>
      </c>
      <c r="Q25" s="66"/>
      <c r="R25" s="66">
        <v>1077</v>
      </c>
      <c r="S25" s="66"/>
      <c r="T25" s="66">
        <v>555</v>
      </c>
      <c r="U25" s="66"/>
      <c r="V25" s="66">
        <v>27</v>
      </c>
      <c r="W25" s="66"/>
      <c r="X25" s="66">
        <v>1</v>
      </c>
      <c r="Y25" s="66"/>
      <c r="Z25" s="66">
        <v>26</v>
      </c>
      <c r="AA25" s="66"/>
      <c r="AB25" s="66">
        <v>232</v>
      </c>
      <c r="AC25" s="66"/>
      <c r="AD25" s="66">
        <v>157</v>
      </c>
      <c r="AE25" s="66"/>
      <c r="AF25" s="66">
        <v>75</v>
      </c>
      <c r="AG25" s="66"/>
      <c r="AH25" s="66">
        <v>67</v>
      </c>
      <c r="AI25" s="66"/>
      <c r="AJ25" s="66">
        <v>14</v>
      </c>
      <c r="AK25" s="66"/>
      <c r="AL25" s="66">
        <v>53</v>
      </c>
      <c r="AM25" s="69"/>
      <c r="AN25" s="70" t="s">
        <v>43</v>
      </c>
      <c r="AO25" s="71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</row>
    <row r="26" spans="1:53" s="2" customFormat="1" ht="20.25" customHeight="1" thickBot="1" x14ac:dyDescent="0.25">
      <c r="A26" s="63" t="s">
        <v>44</v>
      </c>
      <c r="B26" s="64"/>
      <c r="C26" s="65">
        <v>6027</v>
      </c>
      <c r="D26" s="66"/>
      <c r="E26" s="66"/>
      <c r="F26" s="66">
        <v>5687</v>
      </c>
      <c r="G26" s="66"/>
      <c r="H26" s="66">
        <v>82</v>
      </c>
      <c r="I26" s="66"/>
      <c r="J26" s="66">
        <v>2361</v>
      </c>
      <c r="K26" s="66"/>
      <c r="L26" s="66">
        <v>1560</v>
      </c>
      <c r="M26" s="66"/>
      <c r="N26" s="66">
        <v>725</v>
      </c>
      <c r="O26" s="66"/>
      <c r="P26" s="66">
        <v>835</v>
      </c>
      <c r="Q26" s="66"/>
      <c r="R26" s="66">
        <v>1080</v>
      </c>
      <c r="S26" s="66"/>
      <c r="T26" s="66">
        <v>604</v>
      </c>
      <c r="U26" s="66"/>
      <c r="V26" s="66">
        <v>24</v>
      </c>
      <c r="W26" s="66"/>
      <c r="X26" s="66">
        <v>3</v>
      </c>
      <c r="Y26" s="66"/>
      <c r="Z26" s="66">
        <v>21</v>
      </c>
      <c r="AA26" s="66"/>
      <c r="AB26" s="66">
        <v>254</v>
      </c>
      <c r="AC26" s="66"/>
      <c r="AD26" s="66">
        <v>173</v>
      </c>
      <c r="AE26" s="66"/>
      <c r="AF26" s="66">
        <v>81</v>
      </c>
      <c r="AG26" s="66"/>
      <c r="AH26" s="66">
        <v>62</v>
      </c>
      <c r="AI26" s="66"/>
      <c r="AJ26" s="66">
        <v>26</v>
      </c>
      <c r="AK26" s="66"/>
      <c r="AL26" s="66">
        <v>36</v>
      </c>
      <c r="AM26" s="69"/>
      <c r="AN26" s="70" t="s">
        <v>45</v>
      </c>
      <c r="AO26" s="71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</row>
    <row r="27" spans="1:53" ht="7.5" customHeight="1" x14ac:dyDescent="0.2">
      <c r="A27" s="10"/>
      <c r="B27" s="11"/>
      <c r="C27" s="12" t="s">
        <v>4</v>
      </c>
      <c r="D27" s="13"/>
      <c r="E27" s="14"/>
      <c r="F27" s="15" t="s">
        <v>5</v>
      </c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8"/>
      <c r="V27" s="19" t="s">
        <v>6</v>
      </c>
      <c r="W27" s="20"/>
      <c r="X27" s="17"/>
      <c r="Y27" s="17"/>
      <c r="Z27" s="17"/>
      <c r="AA27" s="18"/>
      <c r="AB27" s="76" t="s">
        <v>46</v>
      </c>
      <c r="AC27" s="16"/>
      <c r="AD27" s="10"/>
      <c r="AE27" s="10"/>
      <c r="AF27" s="10"/>
      <c r="AG27" s="11"/>
      <c r="AH27" s="77" t="s">
        <v>47</v>
      </c>
      <c r="AI27" s="78"/>
      <c r="AJ27" s="17"/>
      <c r="AK27" s="17"/>
      <c r="AL27" s="17"/>
      <c r="AM27" s="18"/>
      <c r="AN27" s="15" t="s">
        <v>8</v>
      </c>
      <c r="AO27" s="16"/>
      <c r="AP27" s="17"/>
      <c r="AQ27" s="17"/>
      <c r="AR27" s="17"/>
      <c r="AS27" s="18"/>
      <c r="AT27" s="79"/>
      <c r="AU27" s="22"/>
      <c r="AV27" s="9"/>
      <c r="AW27" s="9"/>
      <c r="AX27" s="9"/>
      <c r="AY27" s="9"/>
      <c r="AZ27" s="9"/>
      <c r="BA27" s="9"/>
    </row>
    <row r="28" spans="1:53" ht="7.5" customHeight="1" x14ac:dyDescent="0.2">
      <c r="A28" s="23"/>
      <c r="B28" s="24"/>
      <c r="C28" s="25"/>
      <c r="D28" s="26"/>
      <c r="E28" s="27"/>
      <c r="F28" s="28"/>
      <c r="G28" s="29"/>
      <c r="H28" s="30" t="s">
        <v>9</v>
      </c>
      <c r="I28" s="31"/>
      <c r="J28" s="32" t="s">
        <v>10</v>
      </c>
      <c r="K28" s="33"/>
      <c r="L28" s="30" t="s">
        <v>11</v>
      </c>
      <c r="M28" s="34"/>
      <c r="N28" s="35"/>
      <c r="O28" s="35"/>
      <c r="P28" s="35"/>
      <c r="Q28" s="36"/>
      <c r="R28" s="37" t="s">
        <v>12</v>
      </c>
      <c r="S28" s="38"/>
      <c r="T28" s="37" t="s">
        <v>13</v>
      </c>
      <c r="U28" s="38"/>
      <c r="V28" s="39"/>
      <c r="W28" s="40"/>
      <c r="X28" s="37" t="s">
        <v>14</v>
      </c>
      <c r="Y28" s="38"/>
      <c r="Z28" s="37" t="s">
        <v>15</v>
      </c>
      <c r="AA28" s="38"/>
      <c r="AB28" s="28"/>
      <c r="AC28" s="80"/>
      <c r="AD28" s="81" t="s">
        <v>48</v>
      </c>
      <c r="AE28" s="81"/>
      <c r="AF28" s="81" t="s">
        <v>49</v>
      </c>
      <c r="AG28" s="81"/>
      <c r="AH28" s="82"/>
      <c r="AI28" s="83"/>
      <c r="AJ28" s="41" t="s">
        <v>16</v>
      </c>
      <c r="AK28" s="42"/>
      <c r="AL28" s="37" t="s">
        <v>50</v>
      </c>
      <c r="AM28" s="38"/>
      <c r="AN28" s="28"/>
      <c r="AO28" s="29"/>
      <c r="AP28" s="37" t="s">
        <v>18</v>
      </c>
      <c r="AQ28" s="38"/>
      <c r="AR28" s="37" t="s">
        <v>19</v>
      </c>
      <c r="AS28" s="38"/>
      <c r="AT28" s="84"/>
      <c r="AU28" s="9"/>
      <c r="AV28" s="9"/>
      <c r="AW28" s="9"/>
      <c r="AX28" s="9"/>
      <c r="AY28" s="9"/>
      <c r="AZ28" s="9"/>
      <c r="BA28" s="9"/>
    </row>
    <row r="29" spans="1:53" ht="60.75" customHeight="1" x14ac:dyDescent="0.2">
      <c r="A29" s="44"/>
      <c r="B29" s="45"/>
      <c r="C29" s="46"/>
      <c r="D29" s="47"/>
      <c r="E29" s="48"/>
      <c r="F29" s="49"/>
      <c r="G29" s="50"/>
      <c r="H29" s="51"/>
      <c r="I29" s="52"/>
      <c r="J29" s="53"/>
      <c r="K29" s="54"/>
      <c r="L29" s="51"/>
      <c r="M29" s="52"/>
      <c r="N29" s="55" t="s">
        <v>20</v>
      </c>
      <c r="O29" s="56"/>
      <c r="P29" s="55" t="s">
        <v>51</v>
      </c>
      <c r="Q29" s="56"/>
      <c r="R29" s="57"/>
      <c r="S29" s="58"/>
      <c r="T29" s="57"/>
      <c r="U29" s="58"/>
      <c r="V29" s="51"/>
      <c r="W29" s="52"/>
      <c r="X29" s="57"/>
      <c r="Y29" s="58"/>
      <c r="Z29" s="57"/>
      <c r="AA29" s="58"/>
      <c r="AB29" s="49"/>
      <c r="AC29" s="85"/>
      <c r="AD29" s="81"/>
      <c r="AE29" s="81"/>
      <c r="AF29" s="81"/>
      <c r="AG29" s="81"/>
      <c r="AH29" s="57"/>
      <c r="AI29" s="58"/>
      <c r="AJ29" s="59"/>
      <c r="AK29" s="60"/>
      <c r="AL29" s="57"/>
      <c r="AM29" s="58"/>
      <c r="AN29" s="49"/>
      <c r="AO29" s="50"/>
      <c r="AP29" s="57"/>
      <c r="AQ29" s="58"/>
      <c r="AR29" s="57"/>
      <c r="AS29" s="58"/>
      <c r="AT29" s="86"/>
      <c r="AU29" s="62"/>
      <c r="AV29" s="9"/>
      <c r="AW29" s="9"/>
      <c r="AX29" s="9"/>
      <c r="AY29" s="9"/>
      <c r="AZ29" s="9"/>
      <c r="BA29" s="9"/>
    </row>
    <row r="30" spans="1:53" s="2" customFormat="1" ht="20.25" customHeight="1" x14ac:dyDescent="0.2">
      <c r="A30" s="63" t="s">
        <v>52</v>
      </c>
      <c r="B30" s="64"/>
      <c r="C30" s="65">
        <v>6202</v>
      </c>
      <c r="D30" s="66"/>
      <c r="E30" s="66"/>
      <c r="F30" s="66">
        <v>5832</v>
      </c>
      <c r="G30" s="66"/>
      <c r="H30" s="66">
        <v>87</v>
      </c>
      <c r="I30" s="66"/>
      <c r="J30" s="66">
        <v>2442</v>
      </c>
      <c r="K30" s="66"/>
      <c r="L30" s="66">
        <v>1583</v>
      </c>
      <c r="M30" s="66"/>
      <c r="N30" s="66">
        <v>772</v>
      </c>
      <c r="O30" s="66"/>
      <c r="P30" s="66">
        <v>811</v>
      </c>
      <c r="Q30" s="66"/>
      <c r="R30" s="66">
        <v>1073</v>
      </c>
      <c r="S30" s="66"/>
      <c r="T30" s="66">
        <v>647</v>
      </c>
      <c r="U30" s="66"/>
      <c r="V30" s="66">
        <v>23</v>
      </c>
      <c r="W30" s="66"/>
      <c r="X30" s="66" t="s">
        <v>53</v>
      </c>
      <c r="Y30" s="66"/>
      <c r="Z30" s="66">
        <v>23</v>
      </c>
      <c r="AA30" s="66"/>
      <c r="AB30" s="66">
        <v>1</v>
      </c>
      <c r="AC30" s="66"/>
      <c r="AD30" s="66" t="s">
        <v>53</v>
      </c>
      <c r="AE30" s="66"/>
      <c r="AF30" s="66">
        <v>1</v>
      </c>
      <c r="AG30" s="66"/>
      <c r="AH30" s="66">
        <v>267</v>
      </c>
      <c r="AI30" s="66"/>
      <c r="AJ30" s="66">
        <v>174</v>
      </c>
      <c r="AK30" s="66"/>
      <c r="AL30" s="66">
        <v>93</v>
      </c>
      <c r="AM30" s="66"/>
      <c r="AN30" s="66">
        <v>79</v>
      </c>
      <c r="AO30" s="66"/>
      <c r="AP30" s="66">
        <v>16</v>
      </c>
      <c r="AQ30" s="66"/>
      <c r="AR30" s="66">
        <v>63</v>
      </c>
      <c r="AS30" s="66"/>
      <c r="AT30" s="70" t="str">
        <f>A30</f>
        <v>30年</v>
      </c>
      <c r="AU30" s="87"/>
      <c r="AV30" s="23"/>
      <c r="AW30" s="23"/>
      <c r="AX30" s="23"/>
      <c r="AY30" s="23"/>
      <c r="AZ30" s="23"/>
      <c r="BA30" s="23"/>
    </row>
    <row r="31" spans="1:53" s="2" customFormat="1" ht="20.25" customHeight="1" x14ac:dyDescent="0.2">
      <c r="A31" s="88" t="s">
        <v>54</v>
      </c>
      <c r="B31" s="89"/>
      <c r="C31" s="90">
        <f>SUM(C32:E38)</f>
        <v>6490</v>
      </c>
      <c r="D31" s="91"/>
      <c r="E31" s="91"/>
      <c r="F31" s="91">
        <f>SUM(F32:G38)</f>
        <v>6086</v>
      </c>
      <c r="G31" s="91"/>
      <c r="H31" s="91">
        <f>SUM(H32:I38)</f>
        <v>82</v>
      </c>
      <c r="I31" s="91"/>
      <c r="J31" s="91">
        <f>SUM(J32:K38)</f>
        <v>2623</v>
      </c>
      <c r="K31" s="91"/>
      <c r="L31" s="91">
        <f>SUM(L32:M38)</f>
        <v>1596</v>
      </c>
      <c r="M31" s="91"/>
      <c r="N31" s="91">
        <f>SUM(N32:O38)</f>
        <v>647</v>
      </c>
      <c r="O31" s="91"/>
      <c r="P31" s="91">
        <f>SUM(P32:Q38)</f>
        <v>949</v>
      </c>
      <c r="Q31" s="91"/>
      <c r="R31" s="91">
        <f>SUM(R32:S38)</f>
        <v>1138</v>
      </c>
      <c r="S31" s="91"/>
      <c r="T31" s="91">
        <f>SUM(T32:U38)</f>
        <v>647</v>
      </c>
      <c r="U31" s="91"/>
      <c r="V31" s="91">
        <f>SUM(V32:W38)</f>
        <v>25</v>
      </c>
      <c r="W31" s="91"/>
      <c r="X31" s="91">
        <f>SUM(X32:Y38)</f>
        <v>1</v>
      </c>
      <c r="Y31" s="91"/>
      <c r="Z31" s="91">
        <f>SUM(Z32:AA38)</f>
        <v>24</v>
      </c>
      <c r="AA31" s="91"/>
      <c r="AB31" s="91">
        <f>SUM(AB32:AC38)</f>
        <v>6</v>
      </c>
      <c r="AC31" s="91"/>
      <c r="AD31" s="91" t="s">
        <v>53</v>
      </c>
      <c r="AE31" s="91"/>
      <c r="AF31" s="91">
        <f>SUM(AF32:AG38)</f>
        <v>6</v>
      </c>
      <c r="AG31" s="91"/>
      <c r="AH31" s="91">
        <f>SUM(AH32:AI38)</f>
        <v>273</v>
      </c>
      <c r="AI31" s="91"/>
      <c r="AJ31" s="91">
        <f>SUM(AJ32:AK38)</f>
        <v>177</v>
      </c>
      <c r="AK31" s="91"/>
      <c r="AL31" s="91">
        <f>SUM(AL32:AM38)</f>
        <v>96</v>
      </c>
      <c r="AM31" s="91"/>
      <c r="AN31" s="91">
        <f>SUM(AN32:AO38)</f>
        <v>100</v>
      </c>
      <c r="AO31" s="91"/>
      <c r="AP31" s="91">
        <f>SUM(AP32:AQ38)</f>
        <v>18</v>
      </c>
      <c r="AQ31" s="91"/>
      <c r="AR31" s="91">
        <f>SUM(AR32:AS38)</f>
        <v>82</v>
      </c>
      <c r="AS31" s="91"/>
      <c r="AT31" s="92" t="str">
        <f>A31</f>
        <v>令和２年</v>
      </c>
      <c r="AU31" s="93"/>
      <c r="AV31" s="23"/>
      <c r="AW31" s="23"/>
      <c r="AX31" s="23"/>
      <c r="AY31" s="23"/>
      <c r="AZ31" s="23"/>
      <c r="BA31" s="23"/>
    </row>
    <row r="32" spans="1:53" ht="20.25" customHeight="1" x14ac:dyDescent="0.2">
      <c r="A32" s="94" t="s">
        <v>55</v>
      </c>
      <c r="B32" s="95"/>
      <c r="C32" s="65">
        <f>+F32+V32+AB32+AH32+AN32</f>
        <v>1908</v>
      </c>
      <c r="D32" s="66"/>
      <c r="E32" s="73"/>
      <c r="F32" s="66">
        <f>+H32+J32+L32+R32+T32</f>
        <v>1764</v>
      </c>
      <c r="G32" s="66"/>
      <c r="H32" s="66">
        <v>10</v>
      </c>
      <c r="I32" s="66"/>
      <c r="J32" s="66">
        <v>490</v>
      </c>
      <c r="K32" s="66"/>
      <c r="L32" s="66">
        <f>+N32+P32</f>
        <v>1001</v>
      </c>
      <c r="M32" s="66"/>
      <c r="N32" s="66">
        <v>351</v>
      </c>
      <c r="O32" s="66"/>
      <c r="P32" s="66">
        <f>275+375</f>
        <v>650</v>
      </c>
      <c r="Q32" s="66"/>
      <c r="R32" s="66">
        <v>153</v>
      </c>
      <c r="S32" s="66"/>
      <c r="T32" s="66">
        <v>110</v>
      </c>
      <c r="U32" s="66"/>
      <c r="V32" s="68">
        <f>+X32+Z32</f>
        <v>4</v>
      </c>
      <c r="W32" s="68"/>
      <c r="X32" s="68" t="s">
        <v>53</v>
      </c>
      <c r="Y32" s="68"/>
      <c r="Z32" s="68">
        <v>4</v>
      </c>
      <c r="AA32" s="68"/>
      <c r="AB32" s="66" t="s">
        <v>53</v>
      </c>
      <c r="AC32" s="66"/>
      <c r="AD32" s="68" t="s">
        <v>53</v>
      </c>
      <c r="AE32" s="68"/>
      <c r="AF32" s="68" t="s">
        <v>53</v>
      </c>
      <c r="AG32" s="68"/>
      <c r="AH32" s="68">
        <f t="shared" ref="AH32:AH37" si="0">+AJ32+AL32</f>
        <v>122</v>
      </c>
      <c r="AI32" s="68"/>
      <c r="AJ32" s="68">
        <f>55+61+1</f>
        <v>117</v>
      </c>
      <c r="AK32" s="68"/>
      <c r="AL32" s="66">
        <v>5</v>
      </c>
      <c r="AM32" s="66"/>
      <c r="AN32" s="96">
        <f>SUM(AP32:AS32)</f>
        <v>18</v>
      </c>
      <c r="AO32" s="96"/>
      <c r="AP32" s="97">
        <v>2</v>
      </c>
      <c r="AQ32" s="97"/>
      <c r="AR32" s="97">
        <v>16</v>
      </c>
      <c r="AS32" s="98"/>
      <c r="AT32" s="99" t="s">
        <v>55</v>
      </c>
      <c r="AU32" s="100"/>
      <c r="AV32" s="9"/>
      <c r="AW32" s="9"/>
      <c r="AX32" s="9"/>
      <c r="AY32" s="9"/>
      <c r="AZ32" s="9"/>
      <c r="BA32" s="9"/>
    </row>
    <row r="33" spans="1:53" ht="20.25" customHeight="1" x14ac:dyDescent="0.2">
      <c r="A33" s="94" t="s">
        <v>56</v>
      </c>
      <c r="B33" s="95"/>
      <c r="C33" s="65">
        <f t="shared" ref="C33:C38" si="1">+F33+V33+AB33+AH33+AN33</f>
        <v>713</v>
      </c>
      <c r="D33" s="66"/>
      <c r="E33" s="66"/>
      <c r="F33" s="66">
        <f t="shared" ref="F33:F38" si="2">+H33+J33+L33+R33+T33</f>
        <v>660</v>
      </c>
      <c r="G33" s="66"/>
      <c r="H33" s="66">
        <v>14</v>
      </c>
      <c r="I33" s="66"/>
      <c r="J33" s="66">
        <v>314</v>
      </c>
      <c r="K33" s="66"/>
      <c r="L33" s="68">
        <v>1</v>
      </c>
      <c r="M33" s="68"/>
      <c r="N33" s="68">
        <v>1</v>
      </c>
      <c r="O33" s="68"/>
      <c r="P33" s="68" t="s">
        <v>53</v>
      </c>
      <c r="Q33" s="68"/>
      <c r="R33" s="66">
        <v>197</v>
      </c>
      <c r="S33" s="66"/>
      <c r="T33" s="66">
        <v>134</v>
      </c>
      <c r="U33" s="66"/>
      <c r="V33" s="68">
        <f t="shared" ref="V33:V38" si="3">+X33+Z33</f>
        <v>5</v>
      </c>
      <c r="W33" s="68"/>
      <c r="X33" s="68" t="s">
        <v>53</v>
      </c>
      <c r="Y33" s="68"/>
      <c r="Z33" s="68">
        <v>5</v>
      </c>
      <c r="AA33" s="68"/>
      <c r="AB33" s="66">
        <f>+AD33+AF33</f>
        <v>1</v>
      </c>
      <c r="AC33" s="66"/>
      <c r="AD33" s="68" t="s">
        <v>53</v>
      </c>
      <c r="AE33" s="68"/>
      <c r="AF33" s="68">
        <v>1</v>
      </c>
      <c r="AG33" s="68"/>
      <c r="AH33" s="68">
        <v>44</v>
      </c>
      <c r="AI33" s="68"/>
      <c r="AJ33" s="68" t="s">
        <v>53</v>
      </c>
      <c r="AK33" s="68"/>
      <c r="AL33" s="68">
        <v>44</v>
      </c>
      <c r="AM33" s="68"/>
      <c r="AN33" s="96">
        <f t="shared" ref="AN33:AN38" si="4">SUM(AP33:AS33)</f>
        <v>3</v>
      </c>
      <c r="AO33" s="96"/>
      <c r="AP33" s="97">
        <v>1</v>
      </c>
      <c r="AQ33" s="97"/>
      <c r="AR33" s="97">
        <v>2</v>
      </c>
      <c r="AS33" s="98"/>
      <c r="AT33" s="99" t="s">
        <v>57</v>
      </c>
      <c r="AU33" s="100"/>
      <c r="AV33" s="9"/>
      <c r="AW33" s="9"/>
      <c r="AX33" s="9"/>
      <c r="AY33" s="9"/>
      <c r="AZ33" s="9"/>
      <c r="BA33" s="9"/>
    </row>
    <row r="34" spans="1:53" ht="20.25" customHeight="1" x14ac:dyDescent="0.2">
      <c r="A34" s="94" t="s">
        <v>58</v>
      </c>
      <c r="B34" s="95"/>
      <c r="C34" s="65">
        <f t="shared" si="1"/>
        <v>1233</v>
      </c>
      <c r="D34" s="66"/>
      <c r="E34" s="66"/>
      <c r="F34" s="66">
        <f t="shared" si="2"/>
        <v>1183</v>
      </c>
      <c r="G34" s="66"/>
      <c r="H34" s="66">
        <v>12</v>
      </c>
      <c r="I34" s="66"/>
      <c r="J34" s="66">
        <v>697</v>
      </c>
      <c r="K34" s="66"/>
      <c r="L34" s="68" t="s">
        <v>53</v>
      </c>
      <c r="M34" s="68"/>
      <c r="N34" s="68" t="s">
        <v>53</v>
      </c>
      <c r="O34" s="68"/>
      <c r="P34" s="68" t="s">
        <v>53</v>
      </c>
      <c r="Q34" s="68"/>
      <c r="R34" s="66">
        <v>293</v>
      </c>
      <c r="S34" s="66"/>
      <c r="T34" s="66">
        <v>181</v>
      </c>
      <c r="U34" s="66"/>
      <c r="V34" s="68">
        <f t="shared" si="3"/>
        <v>1</v>
      </c>
      <c r="W34" s="68"/>
      <c r="X34" s="68" t="s">
        <v>53</v>
      </c>
      <c r="Y34" s="68"/>
      <c r="Z34" s="68">
        <v>1</v>
      </c>
      <c r="AA34" s="68"/>
      <c r="AB34" s="66" t="s">
        <v>53</v>
      </c>
      <c r="AC34" s="66"/>
      <c r="AD34" s="68" t="s">
        <v>53</v>
      </c>
      <c r="AE34" s="68"/>
      <c r="AF34" s="68" t="s">
        <v>53</v>
      </c>
      <c r="AG34" s="68"/>
      <c r="AH34" s="68">
        <f t="shared" si="0"/>
        <v>21</v>
      </c>
      <c r="AI34" s="68"/>
      <c r="AJ34" s="68" t="s">
        <v>53</v>
      </c>
      <c r="AK34" s="68"/>
      <c r="AL34" s="66">
        <v>21</v>
      </c>
      <c r="AM34" s="66"/>
      <c r="AN34" s="96">
        <f t="shared" si="4"/>
        <v>28</v>
      </c>
      <c r="AO34" s="96"/>
      <c r="AP34" s="97">
        <v>8</v>
      </c>
      <c r="AQ34" s="97"/>
      <c r="AR34" s="97">
        <v>20</v>
      </c>
      <c r="AS34" s="98"/>
      <c r="AT34" s="99" t="s">
        <v>59</v>
      </c>
      <c r="AU34" s="100"/>
      <c r="AV34" s="9"/>
      <c r="AW34" s="9"/>
      <c r="AX34" s="9"/>
      <c r="AY34" s="9"/>
      <c r="AZ34" s="9"/>
      <c r="BA34" s="9"/>
    </row>
    <row r="35" spans="1:53" ht="20.25" customHeight="1" x14ac:dyDescent="0.2">
      <c r="A35" s="101" t="s">
        <v>60</v>
      </c>
      <c r="B35" s="102"/>
      <c r="C35" s="65">
        <f t="shared" si="1"/>
        <v>850</v>
      </c>
      <c r="D35" s="66"/>
      <c r="E35" s="66"/>
      <c r="F35" s="66">
        <f t="shared" si="2"/>
        <v>813</v>
      </c>
      <c r="G35" s="66"/>
      <c r="H35" s="66">
        <v>16</v>
      </c>
      <c r="I35" s="66"/>
      <c r="J35" s="66">
        <v>560</v>
      </c>
      <c r="K35" s="66"/>
      <c r="L35" s="68" t="s">
        <v>53</v>
      </c>
      <c r="M35" s="68"/>
      <c r="N35" s="68" t="s">
        <v>53</v>
      </c>
      <c r="O35" s="68"/>
      <c r="P35" s="68" t="s">
        <v>53</v>
      </c>
      <c r="Q35" s="68"/>
      <c r="R35" s="66">
        <v>160</v>
      </c>
      <c r="S35" s="66"/>
      <c r="T35" s="66">
        <v>77</v>
      </c>
      <c r="U35" s="66"/>
      <c r="V35" s="68">
        <f t="shared" si="3"/>
        <v>4</v>
      </c>
      <c r="W35" s="68"/>
      <c r="X35" s="68">
        <v>1</v>
      </c>
      <c r="Y35" s="68"/>
      <c r="Z35" s="68">
        <v>3</v>
      </c>
      <c r="AA35" s="68"/>
      <c r="AB35" s="66" t="s">
        <v>53</v>
      </c>
      <c r="AC35" s="66"/>
      <c r="AD35" s="68" t="s">
        <v>53</v>
      </c>
      <c r="AE35" s="68"/>
      <c r="AF35" s="68" t="s">
        <v>53</v>
      </c>
      <c r="AG35" s="68"/>
      <c r="AH35" s="68">
        <f>+AJ35+AL35</f>
        <v>21</v>
      </c>
      <c r="AI35" s="68"/>
      <c r="AJ35" s="68">
        <v>2</v>
      </c>
      <c r="AK35" s="68"/>
      <c r="AL35" s="68">
        <v>19</v>
      </c>
      <c r="AM35" s="68"/>
      <c r="AN35" s="96">
        <f t="shared" si="4"/>
        <v>12</v>
      </c>
      <c r="AO35" s="96"/>
      <c r="AP35" s="97">
        <v>2</v>
      </c>
      <c r="AQ35" s="97"/>
      <c r="AR35" s="97">
        <v>10</v>
      </c>
      <c r="AS35" s="98"/>
      <c r="AT35" s="99" t="s">
        <v>60</v>
      </c>
      <c r="AU35" s="100"/>
      <c r="AV35" s="9"/>
      <c r="AW35" s="9"/>
      <c r="AX35" s="9"/>
      <c r="AY35" s="9"/>
      <c r="AZ35" s="9"/>
      <c r="BA35" s="9"/>
    </row>
    <row r="36" spans="1:53" ht="20.25" customHeight="1" x14ac:dyDescent="0.2">
      <c r="A36" s="94" t="s">
        <v>61</v>
      </c>
      <c r="B36" s="95"/>
      <c r="C36" s="65">
        <f t="shared" si="1"/>
        <v>791</v>
      </c>
      <c r="D36" s="66"/>
      <c r="E36" s="66"/>
      <c r="F36" s="66">
        <f t="shared" si="2"/>
        <v>741</v>
      </c>
      <c r="G36" s="66"/>
      <c r="H36" s="66">
        <v>7</v>
      </c>
      <c r="I36" s="66"/>
      <c r="J36" s="66">
        <v>53</v>
      </c>
      <c r="K36" s="66"/>
      <c r="L36" s="68">
        <f>+N36+P36</f>
        <v>574</v>
      </c>
      <c r="M36" s="68"/>
      <c r="N36" s="68">
        <v>278</v>
      </c>
      <c r="O36" s="68"/>
      <c r="P36" s="68">
        <f>27+269</f>
        <v>296</v>
      </c>
      <c r="Q36" s="68"/>
      <c r="R36" s="66">
        <v>78</v>
      </c>
      <c r="S36" s="66"/>
      <c r="T36" s="66">
        <v>29</v>
      </c>
      <c r="U36" s="66"/>
      <c r="V36" s="68">
        <f>+X36+Z36</f>
        <v>3</v>
      </c>
      <c r="W36" s="68"/>
      <c r="X36" s="68" t="s">
        <v>53</v>
      </c>
      <c r="Y36" s="68"/>
      <c r="Z36" s="68">
        <v>3</v>
      </c>
      <c r="AA36" s="68"/>
      <c r="AB36" s="66" t="s">
        <v>53</v>
      </c>
      <c r="AC36" s="66"/>
      <c r="AD36" s="68" t="s">
        <v>53</v>
      </c>
      <c r="AE36" s="68"/>
      <c r="AF36" s="68" t="s">
        <v>53</v>
      </c>
      <c r="AG36" s="68"/>
      <c r="AH36" s="68">
        <f>+AJ36+AL36</f>
        <v>38</v>
      </c>
      <c r="AI36" s="68"/>
      <c r="AJ36" s="68">
        <f>5+27+5</f>
        <v>37</v>
      </c>
      <c r="AK36" s="68"/>
      <c r="AL36" s="68">
        <v>1</v>
      </c>
      <c r="AM36" s="68"/>
      <c r="AN36" s="96">
        <f t="shared" si="4"/>
        <v>9</v>
      </c>
      <c r="AO36" s="96"/>
      <c r="AP36" s="97">
        <v>2</v>
      </c>
      <c r="AQ36" s="97"/>
      <c r="AR36" s="97">
        <v>7</v>
      </c>
      <c r="AS36" s="98"/>
      <c r="AT36" s="99" t="s">
        <v>62</v>
      </c>
      <c r="AU36" s="100"/>
      <c r="AV36" s="9"/>
      <c r="AW36" s="9"/>
      <c r="AX36" s="9"/>
      <c r="AY36" s="9"/>
      <c r="AZ36" s="9"/>
      <c r="BA36" s="9"/>
    </row>
    <row r="37" spans="1:53" ht="20.25" customHeight="1" x14ac:dyDescent="0.2">
      <c r="A37" s="94" t="s">
        <v>63</v>
      </c>
      <c r="B37" s="95"/>
      <c r="C37" s="65">
        <f t="shared" si="1"/>
        <v>541</v>
      </c>
      <c r="D37" s="66"/>
      <c r="E37" s="66"/>
      <c r="F37" s="66">
        <f t="shared" si="2"/>
        <v>503</v>
      </c>
      <c r="G37" s="66"/>
      <c r="H37" s="66">
        <v>8</v>
      </c>
      <c r="I37" s="66"/>
      <c r="J37" s="66">
        <v>271</v>
      </c>
      <c r="K37" s="66"/>
      <c r="L37" s="68">
        <f>+N37+P37</f>
        <v>20</v>
      </c>
      <c r="M37" s="68"/>
      <c r="N37" s="68">
        <v>17</v>
      </c>
      <c r="O37" s="68"/>
      <c r="P37" s="68">
        <v>3</v>
      </c>
      <c r="Q37" s="68"/>
      <c r="R37" s="66">
        <v>153</v>
      </c>
      <c r="S37" s="66"/>
      <c r="T37" s="66">
        <v>51</v>
      </c>
      <c r="U37" s="66"/>
      <c r="V37" s="68">
        <f>+X37+Z37</f>
        <v>3</v>
      </c>
      <c r="W37" s="68"/>
      <c r="X37" s="68" t="s">
        <v>53</v>
      </c>
      <c r="Y37" s="68"/>
      <c r="Z37" s="68">
        <v>3</v>
      </c>
      <c r="AA37" s="68"/>
      <c r="AB37" s="66" t="s">
        <v>53</v>
      </c>
      <c r="AC37" s="66"/>
      <c r="AD37" s="68" t="s">
        <v>53</v>
      </c>
      <c r="AE37" s="68"/>
      <c r="AF37" s="68" t="s">
        <v>53</v>
      </c>
      <c r="AG37" s="68"/>
      <c r="AH37" s="68">
        <f t="shared" si="0"/>
        <v>17</v>
      </c>
      <c r="AI37" s="68"/>
      <c r="AJ37" s="68">
        <v>13</v>
      </c>
      <c r="AK37" s="68"/>
      <c r="AL37" s="66">
        <v>4</v>
      </c>
      <c r="AM37" s="66"/>
      <c r="AN37" s="96">
        <f t="shared" si="4"/>
        <v>18</v>
      </c>
      <c r="AO37" s="96"/>
      <c r="AP37" s="97">
        <v>2</v>
      </c>
      <c r="AQ37" s="97"/>
      <c r="AR37" s="97">
        <v>16</v>
      </c>
      <c r="AS37" s="98"/>
      <c r="AT37" s="99" t="s">
        <v>64</v>
      </c>
      <c r="AU37" s="100"/>
      <c r="AV37" s="9"/>
      <c r="AW37" s="9"/>
      <c r="AX37" s="9"/>
      <c r="AY37" s="9"/>
      <c r="AZ37" s="9"/>
      <c r="BA37" s="9"/>
    </row>
    <row r="38" spans="1:53" ht="20.25" customHeight="1" thickBot="1" x14ac:dyDescent="0.25">
      <c r="A38" s="103" t="s">
        <v>65</v>
      </c>
      <c r="B38" s="104"/>
      <c r="C38" s="105">
        <f t="shared" si="1"/>
        <v>454</v>
      </c>
      <c r="D38" s="106"/>
      <c r="E38" s="106"/>
      <c r="F38" s="106">
        <f t="shared" si="2"/>
        <v>422</v>
      </c>
      <c r="G38" s="106"/>
      <c r="H38" s="106">
        <v>15</v>
      </c>
      <c r="I38" s="106"/>
      <c r="J38" s="106">
        <v>238</v>
      </c>
      <c r="K38" s="106"/>
      <c r="L38" s="107" t="s">
        <v>53</v>
      </c>
      <c r="M38" s="107"/>
      <c r="N38" s="68" t="s">
        <v>53</v>
      </c>
      <c r="O38" s="68"/>
      <c r="P38" s="68" t="s">
        <v>53</v>
      </c>
      <c r="Q38" s="68"/>
      <c r="R38" s="106">
        <v>104</v>
      </c>
      <c r="S38" s="106"/>
      <c r="T38" s="106">
        <v>65</v>
      </c>
      <c r="U38" s="106"/>
      <c r="V38" s="107">
        <f t="shared" si="3"/>
        <v>5</v>
      </c>
      <c r="W38" s="107"/>
      <c r="X38" s="68" t="s">
        <v>53</v>
      </c>
      <c r="Y38" s="68"/>
      <c r="Z38" s="107">
        <v>5</v>
      </c>
      <c r="AA38" s="107"/>
      <c r="AB38" s="106">
        <f>SUM(AD38:AG38)</f>
        <v>5</v>
      </c>
      <c r="AC38" s="106"/>
      <c r="AD38" s="68" t="s">
        <v>53</v>
      </c>
      <c r="AE38" s="68"/>
      <c r="AF38" s="107">
        <v>5</v>
      </c>
      <c r="AG38" s="107"/>
      <c r="AH38" s="68">
        <f>+AJ38+AL38</f>
        <v>10</v>
      </c>
      <c r="AI38" s="68"/>
      <c r="AJ38" s="107">
        <v>8</v>
      </c>
      <c r="AK38" s="107"/>
      <c r="AL38" s="68">
        <v>2</v>
      </c>
      <c r="AM38" s="68"/>
      <c r="AN38" s="108">
        <f t="shared" si="4"/>
        <v>12</v>
      </c>
      <c r="AO38" s="108"/>
      <c r="AP38" s="109">
        <v>1</v>
      </c>
      <c r="AQ38" s="109"/>
      <c r="AR38" s="109">
        <v>11</v>
      </c>
      <c r="AS38" s="110"/>
      <c r="AT38" s="111" t="s">
        <v>65</v>
      </c>
      <c r="AU38" s="112"/>
      <c r="AV38" s="9"/>
      <c r="AW38" s="9"/>
      <c r="AX38" s="9"/>
      <c r="AY38" s="9"/>
      <c r="AZ38" s="9"/>
      <c r="BA38" s="9"/>
    </row>
    <row r="39" spans="1:53" ht="12" customHeight="1" x14ac:dyDescent="0.2">
      <c r="A39" s="1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14"/>
      <c r="AK39" s="114"/>
      <c r="AL39" s="114"/>
      <c r="AM39" s="114"/>
      <c r="AN39" s="114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1:53" ht="22.5" customHeight="1" thickBot="1" x14ac:dyDescent="0.25">
      <c r="A40" s="6" t="s">
        <v>66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8" t="s">
        <v>67</v>
      </c>
      <c r="AI40" s="8"/>
      <c r="AJ40" s="8"/>
      <c r="AK40" s="8"/>
      <c r="AL40" s="8"/>
      <c r="AM40" s="8"/>
      <c r="AN40" s="8"/>
      <c r="AO40" s="8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1:53" ht="7.5" customHeight="1" x14ac:dyDescent="0.2">
      <c r="A41" s="10"/>
      <c r="B41" s="11"/>
      <c r="C41" s="12" t="s">
        <v>4</v>
      </c>
      <c r="D41" s="13"/>
      <c r="E41" s="13"/>
      <c r="F41" s="17"/>
      <c r="G41" s="17"/>
      <c r="H41" s="17"/>
      <c r="I41" s="18"/>
      <c r="J41" s="12" t="s">
        <v>68</v>
      </c>
      <c r="K41" s="13"/>
      <c r="L41" s="12" t="s">
        <v>69</v>
      </c>
      <c r="M41" s="14"/>
      <c r="N41" s="12" t="s">
        <v>70</v>
      </c>
      <c r="O41" s="14"/>
      <c r="P41" s="12" t="s">
        <v>71</v>
      </c>
      <c r="Q41" s="14"/>
      <c r="R41" s="12" t="s">
        <v>72</v>
      </c>
      <c r="S41" s="14"/>
      <c r="T41" s="12" t="s">
        <v>73</v>
      </c>
      <c r="U41" s="14"/>
      <c r="V41" s="12" t="s">
        <v>74</v>
      </c>
      <c r="W41" s="14"/>
      <c r="X41" s="12" t="s">
        <v>75</v>
      </c>
      <c r="Y41" s="14"/>
      <c r="Z41" s="12" t="s">
        <v>76</v>
      </c>
      <c r="AA41" s="14"/>
      <c r="AB41" s="12" t="s">
        <v>77</v>
      </c>
      <c r="AC41" s="14"/>
      <c r="AD41" s="12" t="s">
        <v>78</v>
      </c>
      <c r="AE41" s="14"/>
      <c r="AF41" s="12" t="s">
        <v>79</v>
      </c>
      <c r="AG41" s="14"/>
      <c r="AH41" s="12" t="s">
        <v>80</v>
      </c>
      <c r="AI41" s="14"/>
      <c r="AJ41" s="12" t="s">
        <v>81</v>
      </c>
      <c r="AK41" s="14"/>
      <c r="AL41" s="12" t="s">
        <v>82</v>
      </c>
      <c r="AM41" s="13"/>
      <c r="AN41" s="21"/>
      <c r="AO41" s="22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">
      <c r="A42" s="44"/>
      <c r="B42" s="45"/>
      <c r="C42" s="46"/>
      <c r="D42" s="47"/>
      <c r="E42" s="48"/>
      <c r="F42" s="115" t="s">
        <v>83</v>
      </c>
      <c r="G42" s="116"/>
      <c r="H42" s="115" t="s">
        <v>84</v>
      </c>
      <c r="I42" s="116"/>
      <c r="J42" s="46"/>
      <c r="K42" s="47"/>
      <c r="L42" s="46"/>
      <c r="M42" s="48"/>
      <c r="N42" s="46"/>
      <c r="O42" s="48"/>
      <c r="P42" s="46"/>
      <c r="Q42" s="48"/>
      <c r="R42" s="46"/>
      <c r="S42" s="48"/>
      <c r="T42" s="46"/>
      <c r="U42" s="48"/>
      <c r="V42" s="46"/>
      <c r="W42" s="48"/>
      <c r="X42" s="46"/>
      <c r="Y42" s="48"/>
      <c r="Z42" s="46"/>
      <c r="AA42" s="48"/>
      <c r="AB42" s="46"/>
      <c r="AC42" s="48"/>
      <c r="AD42" s="46"/>
      <c r="AE42" s="48"/>
      <c r="AF42" s="46"/>
      <c r="AG42" s="48"/>
      <c r="AH42" s="46"/>
      <c r="AI42" s="48"/>
      <c r="AJ42" s="46"/>
      <c r="AK42" s="48"/>
      <c r="AL42" s="46"/>
      <c r="AM42" s="47"/>
      <c r="AN42" s="61"/>
      <c r="AO42" s="62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ht="20.25" customHeight="1" x14ac:dyDescent="0.2">
      <c r="A43" s="117" t="s">
        <v>85</v>
      </c>
      <c r="B43" s="118"/>
      <c r="C43" s="119">
        <v>2640</v>
      </c>
      <c r="D43" s="119"/>
      <c r="E43" s="119"/>
      <c r="F43" s="120">
        <v>2463</v>
      </c>
      <c r="G43" s="120"/>
      <c r="H43" s="120">
        <v>177</v>
      </c>
      <c r="I43" s="120"/>
      <c r="J43" s="120">
        <v>13</v>
      </c>
      <c r="K43" s="120"/>
      <c r="L43" s="120">
        <v>533</v>
      </c>
      <c r="M43" s="120"/>
      <c r="N43" s="120">
        <v>478</v>
      </c>
      <c r="O43" s="120"/>
      <c r="P43" s="120">
        <v>223</v>
      </c>
      <c r="Q43" s="120"/>
      <c r="R43" s="120">
        <v>226</v>
      </c>
      <c r="S43" s="120"/>
      <c r="T43" s="120">
        <v>251</v>
      </c>
      <c r="U43" s="120"/>
      <c r="V43" s="119">
        <v>292</v>
      </c>
      <c r="W43" s="119"/>
      <c r="X43" s="119">
        <v>258</v>
      </c>
      <c r="Y43" s="119"/>
      <c r="Z43" s="119">
        <v>137</v>
      </c>
      <c r="AA43" s="119"/>
      <c r="AB43" s="119">
        <v>107</v>
      </c>
      <c r="AC43" s="119"/>
      <c r="AD43" s="119">
        <v>81</v>
      </c>
      <c r="AE43" s="119"/>
      <c r="AF43" s="119">
        <v>23</v>
      </c>
      <c r="AG43" s="119"/>
      <c r="AH43" s="119">
        <v>11</v>
      </c>
      <c r="AI43" s="119"/>
      <c r="AJ43" s="119">
        <v>7</v>
      </c>
      <c r="AK43" s="119"/>
      <c r="AL43" s="121">
        <v>43.7</v>
      </c>
      <c r="AM43" s="121"/>
      <c r="AN43" s="70" t="s">
        <v>85</v>
      </c>
      <c r="AO43" s="71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 ht="20.25" customHeight="1" x14ac:dyDescent="0.2">
      <c r="A44" s="63" t="s">
        <v>27</v>
      </c>
      <c r="B44" s="64"/>
      <c r="C44" s="66">
        <v>3058</v>
      </c>
      <c r="D44" s="66"/>
      <c r="E44" s="66"/>
      <c r="F44" s="122">
        <v>2808</v>
      </c>
      <c r="G44" s="122"/>
      <c r="H44" s="122">
        <v>250</v>
      </c>
      <c r="I44" s="122"/>
      <c r="J44" s="122">
        <v>18</v>
      </c>
      <c r="K44" s="122"/>
      <c r="L44" s="122">
        <v>480</v>
      </c>
      <c r="M44" s="122"/>
      <c r="N44" s="122">
        <v>558</v>
      </c>
      <c r="O44" s="122"/>
      <c r="P44" s="122">
        <v>349</v>
      </c>
      <c r="Q44" s="122"/>
      <c r="R44" s="122">
        <v>179</v>
      </c>
      <c r="S44" s="122"/>
      <c r="T44" s="122">
        <v>219</v>
      </c>
      <c r="U44" s="122"/>
      <c r="V44" s="66">
        <v>231</v>
      </c>
      <c r="W44" s="66"/>
      <c r="X44" s="66">
        <v>283</v>
      </c>
      <c r="Y44" s="66"/>
      <c r="Z44" s="66">
        <v>213</v>
      </c>
      <c r="AA44" s="66"/>
      <c r="AB44" s="66">
        <v>115</v>
      </c>
      <c r="AC44" s="66"/>
      <c r="AD44" s="66">
        <v>89</v>
      </c>
      <c r="AE44" s="66"/>
      <c r="AF44" s="66">
        <v>48</v>
      </c>
      <c r="AG44" s="66"/>
      <c r="AH44" s="66">
        <v>16</v>
      </c>
      <c r="AI44" s="66"/>
      <c r="AJ44" s="66">
        <v>10</v>
      </c>
      <c r="AK44" s="66"/>
      <c r="AL44" s="123">
        <v>44.4</v>
      </c>
      <c r="AM44" s="123"/>
      <c r="AN44" s="70" t="s">
        <v>27</v>
      </c>
      <c r="AO44" s="71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 ht="20.25" customHeight="1" x14ac:dyDescent="0.2">
      <c r="A45" s="63" t="s">
        <v>28</v>
      </c>
      <c r="B45" s="64"/>
      <c r="C45" s="66">
        <v>3061</v>
      </c>
      <c r="D45" s="66"/>
      <c r="E45" s="66"/>
      <c r="F45" s="122">
        <v>2813</v>
      </c>
      <c r="G45" s="122"/>
      <c r="H45" s="122">
        <v>248</v>
      </c>
      <c r="I45" s="122"/>
      <c r="J45" s="122">
        <v>13</v>
      </c>
      <c r="K45" s="122"/>
      <c r="L45" s="122">
        <v>534</v>
      </c>
      <c r="M45" s="122"/>
      <c r="N45" s="122">
        <v>531</v>
      </c>
      <c r="O45" s="122"/>
      <c r="P45" s="122">
        <v>466</v>
      </c>
      <c r="Q45" s="122"/>
      <c r="R45" s="122">
        <v>215</v>
      </c>
      <c r="S45" s="122"/>
      <c r="T45" s="122">
        <v>202</v>
      </c>
      <c r="U45" s="122"/>
      <c r="V45" s="66">
        <v>257</v>
      </c>
      <c r="W45" s="66"/>
      <c r="X45" s="66">
        <v>249</v>
      </c>
      <c r="Y45" s="66"/>
      <c r="Z45" s="66">
        <v>267</v>
      </c>
      <c r="AA45" s="66"/>
      <c r="AB45" s="66">
        <v>139</v>
      </c>
      <c r="AC45" s="66"/>
      <c r="AD45" s="66">
        <v>94</v>
      </c>
      <c r="AE45" s="66"/>
      <c r="AF45" s="66">
        <v>67</v>
      </c>
      <c r="AG45" s="66"/>
      <c r="AH45" s="66">
        <v>19</v>
      </c>
      <c r="AI45" s="66"/>
      <c r="AJ45" s="66">
        <v>8</v>
      </c>
      <c r="AK45" s="66"/>
      <c r="AL45" s="123">
        <v>44.6</v>
      </c>
      <c r="AM45" s="123"/>
      <c r="AN45" s="70" t="s">
        <v>28</v>
      </c>
      <c r="AO45" s="71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1:53" ht="20.25" customHeight="1" x14ac:dyDescent="0.2">
      <c r="A46" s="63" t="s">
        <v>29</v>
      </c>
      <c r="B46" s="64"/>
      <c r="C46" s="66">
        <v>3163</v>
      </c>
      <c r="D46" s="66"/>
      <c r="E46" s="66"/>
      <c r="F46" s="122">
        <v>2897</v>
      </c>
      <c r="G46" s="122"/>
      <c r="H46" s="122">
        <v>266</v>
      </c>
      <c r="I46" s="122"/>
      <c r="J46" s="122">
        <v>11</v>
      </c>
      <c r="K46" s="122"/>
      <c r="L46" s="122">
        <v>527</v>
      </c>
      <c r="M46" s="122"/>
      <c r="N46" s="122">
        <v>548</v>
      </c>
      <c r="O46" s="122"/>
      <c r="P46" s="122">
        <v>500</v>
      </c>
      <c r="Q46" s="122"/>
      <c r="R46" s="122">
        <v>291</v>
      </c>
      <c r="S46" s="122"/>
      <c r="T46" s="122">
        <v>198</v>
      </c>
      <c r="U46" s="122"/>
      <c r="V46" s="66">
        <v>211</v>
      </c>
      <c r="W46" s="66"/>
      <c r="X46" s="66">
        <v>225</v>
      </c>
      <c r="Y46" s="66"/>
      <c r="Z46" s="66">
        <v>282</v>
      </c>
      <c r="AA46" s="66"/>
      <c r="AB46" s="66">
        <v>170</v>
      </c>
      <c r="AC46" s="66"/>
      <c r="AD46" s="66">
        <v>101</v>
      </c>
      <c r="AE46" s="66"/>
      <c r="AF46" s="66">
        <v>67</v>
      </c>
      <c r="AG46" s="66"/>
      <c r="AH46" s="66">
        <v>21</v>
      </c>
      <c r="AI46" s="66"/>
      <c r="AJ46" s="66">
        <v>11</v>
      </c>
      <c r="AK46" s="66"/>
      <c r="AL46" s="123">
        <v>44.7</v>
      </c>
      <c r="AM46" s="123"/>
      <c r="AN46" s="70" t="s">
        <v>29</v>
      </c>
      <c r="AO46" s="71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1:53" ht="20.25" customHeight="1" x14ac:dyDescent="0.2">
      <c r="A47" s="63" t="s">
        <v>30</v>
      </c>
      <c r="B47" s="64"/>
      <c r="C47" s="66">
        <v>3170</v>
      </c>
      <c r="D47" s="66"/>
      <c r="E47" s="66"/>
      <c r="F47" s="122">
        <v>2873</v>
      </c>
      <c r="G47" s="122"/>
      <c r="H47" s="122">
        <v>297</v>
      </c>
      <c r="I47" s="122"/>
      <c r="J47" s="122">
        <v>13</v>
      </c>
      <c r="K47" s="122"/>
      <c r="L47" s="122">
        <v>473</v>
      </c>
      <c r="M47" s="122"/>
      <c r="N47" s="122">
        <v>515</v>
      </c>
      <c r="O47" s="122"/>
      <c r="P47" s="122">
        <v>507</v>
      </c>
      <c r="Q47" s="122"/>
      <c r="R47" s="122">
        <v>384</v>
      </c>
      <c r="S47" s="122"/>
      <c r="T47" s="122">
        <v>190</v>
      </c>
      <c r="U47" s="122"/>
      <c r="V47" s="66">
        <v>204</v>
      </c>
      <c r="W47" s="66"/>
      <c r="X47" s="66">
        <v>230</v>
      </c>
      <c r="Y47" s="66"/>
      <c r="Z47" s="66">
        <v>253</v>
      </c>
      <c r="AA47" s="66"/>
      <c r="AB47" s="66">
        <v>192</v>
      </c>
      <c r="AC47" s="66"/>
      <c r="AD47" s="66">
        <v>97</v>
      </c>
      <c r="AE47" s="66"/>
      <c r="AF47" s="66">
        <v>68</v>
      </c>
      <c r="AG47" s="66"/>
      <c r="AH47" s="66">
        <v>31</v>
      </c>
      <c r="AI47" s="66"/>
      <c r="AJ47" s="66">
        <v>13</v>
      </c>
      <c r="AK47" s="66"/>
      <c r="AL47" s="123">
        <v>45.2</v>
      </c>
      <c r="AM47" s="123"/>
      <c r="AN47" s="70" t="s">
        <v>30</v>
      </c>
      <c r="AO47" s="71"/>
      <c r="AP47" s="9"/>
    </row>
    <row r="48" spans="1:53" ht="20.25" customHeight="1" x14ac:dyDescent="0.2">
      <c r="A48" s="63" t="s">
        <v>31</v>
      </c>
      <c r="B48" s="64"/>
      <c r="C48" s="66">
        <v>3323</v>
      </c>
      <c r="D48" s="66"/>
      <c r="E48" s="66"/>
      <c r="F48" s="122">
        <v>2990</v>
      </c>
      <c r="G48" s="122"/>
      <c r="H48" s="122">
        <v>333</v>
      </c>
      <c r="I48" s="122"/>
      <c r="J48" s="122">
        <v>6</v>
      </c>
      <c r="K48" s="122"/>
      <c r="L48" s="122">
        <v>494</v>
      </c>
      <c r="M48" s="122"/>
      <c r="N48" s="122">
        <v>561</v>
      </c>
      <c r="O48" s="122"/>
      <c r="P48" s="122">
        <v>542</v>
      </c>
      <c r="Q48" s="122"/>
      <c r="R48" s="122">
        <v>450</v>
      </c>
      <c r="S48" s="122"/>
      <c r="T48" s="122">
        <v>214</v>
      </c>
      <c r="U48" s="122"/>
      <c r="V48" s="66">
        <v>188</v>
      </c>
      <c r="W48" s="66"/>
      <c r="X48" s="66">
        <v>210</v>
      </c>
      <c r="Y48" s="66"/>
      <c r="Z48" s="66">
        <v>195</v>
      </c>
      <c r="AA48" s="66"/>
      <c r="AB48" s="66">
        <v>234</v>
      </c>
      <c r="AC48" s="66"/>
      <c r="AD48" s="66">
        <v>111</v>
      </c>
      <c r="AE48" s="66"/>
      <c r="AF48" s="66">
        <v>69</v>
      </c>
      <c r="AG48" s="66"/>
      <c r="AH48" s="66">
        <v>37</v>
      </c>
      <c r="AI48" s="66"/>
      <c r="AJ48" s="66">
        <v>12</v>
      </c>
      <c r="AK48" s="66"/>
      <c r="AL48" s="123">
        <v>44.8</v>
      </c>
      <c r="AM48" s="123"/>
      <c r="AN48" s="70" t="s">
        <v>31</v>
      </c>
      <c r="AO48" s="71"/>
      <c r="AP48" s="9"/>
    </row>
    <row r="49" spans="1:54" ht="20.25" customHeight="1" x14ac:dyDescent="0.2">
      <c r="A49" s="63" t="s">
        <v>32</v>
      </c>
      <c r="B49" s="64"/>
      <c r="C49" s="66">
        <v>3968</v>
      </c>
      <c r="D49" s="66"/>
      <c r="E49" s="66"/>
      <c r="F49" s="122">
        <v>3522</v>
      </c>
      <c r="G49" s="122"/>
      <c r="H49" s="122">
        <v>446</v>
      </c>
      <c r="I49" s="122"/>
      <c r="J49" s="122">
        <v>22</v>
      </c>
      <c r="K49" s="122"/>
      <c r="L49" s="122">
        <v>604</v>
      </c>
      <c r="M49" s="122"/>
      <c r="N49" s="122">
        <v>690</v>
      </c>
      <c r="O49" s="122"/>
      <c r="P49" s="122">
        <v>606</v>
      </c>
      <c r="Q49" s="122"/>
      <c r="R49" s="122">
        <v>531</v>
      </c>
      <c r="S49" s="122"/>
      <c r="T49" s="122">
        <v>326</v>
      </c>
      <c r="U49" s="122"/>
      <c r="V49" s="66">
        <v>190</v>
      </c>
      <c r="W49" s="66"/>
      <c r="X49" s="66">
        <v>215</v>
      </c>
      <c r="Y49" s="66"/>
      <c r="Z49" s="66">
        <v>216</v>
      </c>
      <c r="AA49" s="66"/>
      <c r="AB49" s="66">
        <v>250</v>
      </c>
      <c r="AC49" s="66"/>
      <c r="AD49" s="66">
        <v>169</v>
      </c>
      <c r="AE49" s="66"/>
      <c r="AF49" s="66">
        <v>80</v>
      </c>
      <c r="AG49" s="66"/>
      <c r="AH49" s="66">
        <v>48</v>
      </c>
      <c r="AI49" s="66"/>
      <c r="AJ49" s="66">
        <v>21</v>
      </c>
      <c r="AK49" s="66"/>
      <c r="AL49" s="123">
        <v>44.7</v>
      </c>
      <c r="AM49" s="123"/>
      <c r="AN49" s="70" t="s">
        <v>32</v>
      </c>
      <c r="AO49" s="71"/>
      <c r="AP49" s="9"/>
    </row>
    <row r="50" spans="1:54" ht="20.25" customHeight="1" x14ac:dyDescent="0.2">
      <c r="A50" s="63" t="s">
        <v>33</v>
      </c>
      <c r="B50" s="64"/>
      <c r="C50" s="66">
        <v>4161</v>
      </c>
      <c r="D50" s="66"/>
      <c r="E50" s="66"/>
      <c r="F50" s="122">
        <v>3628</v>
      </c>
      <c r="G50" s="122"/>
      <c r="H50" s="122">
        <v>533</v>
      </c>
      <c r="I50" s="122"/>
      <c r="J50" s="122">
        <v>11</v>
      </c>
      <c r="K50" s="122"/>
      <c r="L50" s="122">
        <v>635</v>
      </c>
      <c r="M50" s="122"/>
      <c r="N50" s="122">
        <v>601</v>
      </c>
      <c r="O50" s="122"/>
      <c r="P50" s="122">
        <v>598</v>
      </c>
      <c r="Q50" s="122"/>
      <c r="R50" s="122">
        <v>594</v>
      </c>
      <c r="S50" s="122"/>
      <c r="T50" s="122">
        <v>456</v>
      </c>
      <c r="U50" s="122"/>
      <c r="V50" s="66">
        <v>208</v>
      </c>
      <c r="W50" s="66"/>
      <c r="X50" s="66">
        <v>201</v>
      </c>
      <c r="Y50" s="66"/>
      <c r="Z50" s="66">
        <v>229</v>
      </c>
      <c r="AA50" s="66"/>
      <c r="AB50" s="66">
        <v>227</v>
      </c>
      <c r="AC50" s="66"/>
      <c r="AD50" s="66">
        <v>218</v>
      </c>
      <c r="AE50" s="66"/>
      <c r="AF50" s="66">
        <v>98</v>
      </c>
      <c r="AG50" s="66"/>
      <c r="AH50" s="66">
        <v>58</v>
      </c>
      <c r="AI50" s="66"/>
      <c r="AJ50" s="66">
        <v>27</v>
      </c>
      <c r="AK50" s="66"/>
      <c r="AL50" s="123">
        <v>45.4</v>
      </c>
      <c r="AM50" s="123"/>
      <c r="AN50" s="70" t="s">
        <v>33</v>
      </c>
      <c r="AO50" s="71"/>
      <c r="AP50" s="9"/>
    </row>
    <row r="51" spans="1:54" ht="20.25" customHeight="1" x14ac:dyDescent="0.2">
      <c r="A51" s="63" t="s">
        <v>34</v>
      </c>
      <c r="B51" s="64"/>
      <c r="C51" s="66">
        <v>4259</v>
      </c>
      <c r="D51" s="66"/>
      <c r="E51" s="66"/>
      <c r="F51" s="122">
        <v>3655</v>
      </c>
      <c r="G51" s="122"/>
      <c r="H51" s="122">
        <v>604</v>
      </c>
      <c r="I51" s="122"/>
      <c r="J51" s="122">
        <v>12</v>
      </c>
      <c r="K51" s="122"/>
      <c r="L51" s="122">
        <v>611</v>
      </c>
      <c r="M51" s="122"/>
      <c r="N51" s="122">
        <v>611</v>
      </c>
      <c r="O51" s="122"/>
      <c r="P51" s="122">
        <v>597</v>
      </c>
      <c r="Q51" s="122"/>
      <c r="R51" s="122">
        <v>595</v>
      </c>
      <c r="S51" s="122"/>
      <c r="T51" s="122">
        <v>507</v>
      </c>
      <c r="U51" s="122"/>
      <c r="V51" s="66">
        <v>252</v>
      </c>
      <c r="W51" s="66"/>
      <c r="X51" s="66">
        <v>199</v>
      </c>
      <c r="Y51" s="66"/>
      <c r="Z51" s="66">
        <v>200</v>
      </c>
      <c r="AA51" s="66"/>
      <c r="AB51" s="66">
        <v>195</v>
      </c>
      <c r="AC51" s="66"/>
      <c r="AD51" s="66">
        <v>232</v>
      </c>
      <c r="AE51" s="66"/>
      <c r="AF51" s="66">
        <v>115</v>
      </c>
      <c r="AG51" s="66"/>
      <c r="AH51" s="66">
        <v>56</v>
      </c>
      <c r="AI51" s="66"/>
      <c r="AJ51" s="66">
        <v>27</v>
      </c>
      <c r="AK51" s="66"/>
      <c r="AL51" s="123">
        <v>45.4</v>
      </c>
      <c r="AM51" s="123"/>
      <c r="AN51" s="70" t="s">
        <v>34</v>
      </c>
      <c r="AO51" s="71"/>
      <c r="AP51" s="9"/>
    </row>
    <row r="52" spans="1:54" ht="20.25" customHeight="1" x14ac:dyDescent="0.2">
      <c r="A52" s="63" t="s">
        <v>35</v>
      </c>
      <c r="B52" s="64"/>
      <c r="C52" s="66">
        <v>4452</v>
      </c>
      <c r="D52" s="66"/>
      <c r="E52" s="66"/>
      <c r="F52" s="122">
        <v>3812</v>
      </c>
      <c r="G52" s="122"/>
      <c r="H52" s="122">
        <v>640</v>
      </c>
      <c r="I52" s="122"/>
      <c r="J52" s="122">
        <v>10</v>
      </c>
      <c r="K52" s="122"/>
      <c r="L52" s="122">
        <v>604</v>
      </c>
      <c r="M52" s="122"/>
      <c r="N52" s="122">
        <v>698</v>
      </c>
      <c r="O52" s="122"/>
      <c r="P52" s="122">
        <v>624</v>
      </c>
      <c r="Q52" s="122"/>
      <c r="R52" s="122">
        <v>598</v>
      </c>
      <c r="S52" s="122"/>
      <c r="T52" s="122">
        <v>534</v>
      </c>
      <c r="U52" s="122"/>
      <c r="V52" s="66">
        <v>374</v>
      </c>
      <c r="W52" s="66"/>
      <c r="X52" s="66">
        <v>187</v>
      </c>
      <c r="Y52" s="66"/>
      <c r="Z52" s="66">
        <v>189</v>
      </c>
      <c r="AA52" s="66"/>
      <c r="AB52" s="66">
        <v>199</v>
      </c>
      <c r="AC52" s="66"/>
      <c r="AD52" s="66">
        <v>204</v>
      </c>
      <c r="AE52" s="66"/>
      <c r="AF52" s="66">
        <v>145</v>
      </c>
      <c r="AG52" s="66"/>
      <c r="AH52" s="66">
        <v>51</v>
      </c>
      <c r="AI52" s="66"/>
      <c r="AJ52" s="66">
        <v>35</v>
      </c>
      <c r="AK52" s="66"/>
      <c r="AL52" s="123">
        <v>45.5</v>
      </c>
      <c r="AM52" s="123"/>
      <c r="AN52" s="70" t="s">
        <v>35</v>
      </c>
      <c r="AO52" s="71"/>
      <c r="AP52" s="9"/>
    </row>
    <row r="53" spans="1:54" s="2" customFormat="1" ht="20.25" customHeight="1" x14ac:dyDescent="0.2">
      <c r="A53" s="63" t="s">
        <v>36</v>
      </c>
      <c r="B53" s="64"/>
      <c r="C53" s="66">
        <v>4534</v>
      </c>
      <c r="D53" s="66"/>
      <c r="E53" s="66"/>
      <c r="F53" s="122">
        <v>3777</v>
      </c>
      <c r="G53" s="122"/>
      <c r="H53" s="122">
        <v>757</v>
      </c>
      <c r="I53" s="122"/>
      <c r="J53" s="122">
        <v>12</v>
      </c>
      <c r="K53" s="122"/>
      <c r="L53" s="122">
        <v>625</v>
      </c>
      <c r="M53" s="122"/>
      <c r="N53" s="122">
        <v>769</v>
      </c>
      <c r="O53" s="122"/>
      <c r="P53" s="122">
        <v>582</v>
      </c>
      <c r="Q53" s="122"/>
      <c r="R53" s="122">
        <v>608</v>
      </c>
      <c r="S53" s="122"/>
      <c r="T53" s="122">
        <v>560</v>
      </c>
      <c r="U53" s="122"/>
      <c r="V53" s="66">
        <v>455</v>
      </c>
      <c r="W53" s="66"/>
      <c r="X53" s="66">
        <v>211</v>
      </c>
      <c r="Y53" s="66"/>
      <c r="Z53" s="66">
        <v>159</v>
      </c>
      <c r="AA53" s="66"/>
      <c r="AB53" s="66">
        <v>169</v>
      </c>
      <c r="AC53" s="66"/>
      <c r="AD53" s="66">
        <v>149</v>
      </c>
      <c r="AE53" s="66"/>
      <c r="AF53" s="66">
        <v>157</v>
      </c>
      <c r="AG53" s="66"/>
      <c r="AH53" s="66">
        <v>51</v>
      </c>
      <c r="AI53" s="66"/>
      <c r="AJ53" s="66">
        <v>27</v>
      </c>
      <c r="AK53" s="66"/>
      <c r="AL53" s="123">
        <v>44.9</v>
      </c>
      <c r="AM53" s="123"/>
      <c r="AN53" s="70" t="s">
        <v>36</v>
      </c>
      <c r="AO53" s="71"/>
      <c r="AP53" s="23"/>
    </row>
    <row r="54" spans="1:54" s="23" customFormat="1" ht="19.5" customHeight="1" x14ac:dyDescent="0.2">
      <c r="A54" s="63" t="s">
        <v>37</v>
      </c>
      <c r="B54" s="64"/>
      <c r="C54" s="66">
        <v>4700</v>
      </c>
      <c r="D54" s="66"/>
      <c r="E54" s="66"/>
      <c r="F54" s="122">
        <v>3909</v>
      </c>
      <c r="G54" s="122"/>
      <c r="H54" s="122">
        <v>791</v>
      </c>
      <c r="I54" s="122"/>
      <c r="J54" s="122">
        <v>6</v>
      </c>
      <c r="K54" s="122"/>
      <c r="L54" s="122">
        <v>603</v>
      </c>
      <c r="M54" s="122"/>
      <c r="N54" s="122">
        <v>759</v>
      </c>
      <c r="O54" s="122"/>
      <c r="P54" s="122">
        <v>622</v>
      </c>
      <c r="Q54" s="122"/>
      <c r="R54" s="122">
        <v>598</v>
      </c>
      <c r="S54" s="122"/>
      <c r="T54" s="122">
        <v>571</v>
      </c>
      <c r="U54" s="122"/>
      <c r="V54" s="66">
        <v>502</v>
      </c>
      <c r="W54" s="66"/>
      <c r="X54" s="66">
        <v>302</v>
      </c>
      <c r="Y54" s="66"/>
      <c r="Z54" s="66">
        <v>167</v>
      </c>
      <c r="AA54" s="66"/>
      <c r="AB54" s="66">
        <v>172</v>
      </c>
      <c r="AC54" s="66"/>
      <c r="AD54" s="66">
        <v>142</v>
      </c>
      <c r="AE54" s="66"/>
      <c r="AF54" s="66">
        <v>152</v>
      </c>
      <c r="AG54" s="66"/>
      <c r="AH54" s="66">
        <v>76</v>
      </c>
      <c r="AI54" s="66"/>
      <c r="AJ54" s="66">
        <v>28</v>
      </c>
      <c r="AK54" s="66"/>
      <c r="AL54" s="123">
        <v>45.4</v>
      </c>
      <c r="AM54" s="123"/>
      <c r="AN54" s="70" t="str">
        <f t="shared" ref="AN54:AN60" si="5">+A54</f>
        <v>16年</v>
      </c>
      <c r="AO54" s="71"/>
    </row>
    <row r="55" spans="1:54" s="23" customFormat="1" ht="20.25" customHeight="1" x14ac:dyDescent="0.2">
      <c r="A55" s="63" t="s">
        <v>86</v>
      </c>
      <c r="B55" s="64"/>
      <c r="C55" s="66">
        <v>4969</v>
      </c>
      <c r="D55" s="66"/>
      <c r="E55" s="66"/>
      <c r="F55" s="122">
        <v>4031</v>
      </c>
      <c r="G55" s="122"/>
      <c r="H55" s="122">
        <v>938</v>
      </c>
      <c r="I55" s="122"/>
      <c r="J55" s="122">
        <v>9</v>
      </c>
      <c r="K55" s="122"/>
      <c r="L55" s="122">
        <v>625</v>
      </c>
      <c r="M55" s="122"/>
      <c r="N55" s="122">
        <v>806</v>
      </c>
      <c r="O55" s="122"/>
      <c r="P55" s="122">
        <v>658</v>
      </c>
      <c r="Q55" s="122"/>
      <c r="R55" s="122">
        <v>626</v>
      </c>
      <c r="S55" s="122"/>
      <c r="T55" s="122">
        <v>568</v>
      </c>
      <c r="U55" s="122"/>
      <c r="V55" s="66">
        <v>532</v>
      </c>
      <c r="W55" s="66"/>
      <c r="X55" s="66">
        <v>405</v>
      </c>
      <c r="Y55" s="66"/>
      <c r="Z55" s="66">
        <v>180</v>
      </c>
      <c r="AA55" s="66"/>
      <c r="AB55" s="66">
        <v>149</v>
      </c>
      <c r="AC55" s="66"/>
      <c r="AD55" s="66">
        <v>155</v>
      </c>
      <c r="AE55" s="66"/>
      <c r="AF55" s="66">
        <v>126</v>
      </c>
      <c r="AG55" s="66"/>
      <c r="AH55" s="66">
        <v>99</v>
      </c>
      <c r="AI55" s="66"/>
      <c r="AJ55" s="66">
        <v>31</v>
      </c>
      <c r="AK55" s="66"/>
      <c r="AL55" s="123">
        <v>45.5</v>
      </c>
      <c r="AM55" s="123"/>
      <c r="AN55" s="70" t="str">
        <f t="shared" si="5"/>
        <v>18年</v>
      </c>
      <c r="AO55" s="71"/>
    </row>
    <row r="56" spans="1:54" s="23" customFormat="1" ht="20.25" customHeight="1" x14ac:dyDescent="0.2">
      <c r="A56" s="63" t="s">
        <v>87</v>
      </c>
      <c r="B56" s="64"/>
      <c r="C56" s="66">
        <f>+F56+H56</f>
        <v>5067</v>
      </c>
      <c r="D56" s="66"/>
      <c r="E56" s="66"/>
      <c r="F56" s="122">
        <v>4098</v>
      </c>
      <c r="G56" s="122"/>
      <c r="H56" s="122">
        <v>969</v>
      </c>
      <c r="I56" s="122"/>
      <c r="J56" s="122">
        <v>12</v>
      </c>
      <c r="K56" s="122"/>
      <c r="L56" s="122">
        <v>598</v>
      </c>
      <c r="M56" s="122"/>
      <c r="N56" s="122">
        <v>726</v>
      </c>
      <c r="O56" s="122"/>
      <c r="P56" s="122">
        <v>684</v>
      </c>
      <c r="Q56" s="122"/>
      <c r="R56" s="122">
        <v>647</v>
      </c>
      <c r="S56" s="122"/>
      <c r="T56" s="122">
        <v>582</v>
      </c>
      <c r="U56" s="122"/>
      <c r="V56" s="66">
        <v>551</v>
      </c>
      <c r="W56" s="66"/>
      <c r="X56" s="66">
        <v>487</v>
      </c>
      <c r="Y56" s="66"/>
      <c r="Z56" s="66">
        <v>242</v>
      </c>
      <c r="AA56" s="66"/>
      <c r="AB56" s="66">
        <v>149</v>
      </c>
      <c r="AC56" s="66"/>
      <c r="AD56" s="66">
        <v>140</v>
      </c>
      <c r="AE56" s="66"/>
      <c r="AF56" s="66">
        <v>102</v>
      </c>
      <c r="AG56" s="66"/>
      <c r="AH56" s="66">
        <v>108</v>
      </c>
      <c r="AI56" s="66"/>
      <c r="AJ56" s="66">
        <v>39</v>
      </c>
      <c r="AK56" s="66"/>
      <c r="AL56" s="123">
        <v>46</v>
      </c>
      <c r="AM56" s="123"/>
      <c r="AN56" s="70" t="str">
        <f t="shared" si="5"/>
        <v>20年</v>
      </c>
      <c r="AO56" s="71"/>
    </row>
    <row r="57" spans="1:54" s="23" customFormat="1" ht="20.25" customHeight="1" x14ac:dyDescent="0.2">
      <c r="A57" s="63" t="s">
        <v>40</v>
      </c>
      <c r="B57" s="64"/>
      <c r="C57" s="66">
        <f>+F57+H57</f>
        <v>5253</v>
      </c>
      <c r="D57" s="66"/>
      <c r="E57" s="66"/>
      <c r="F57" s="122">
        <v>4176</v>
      </c>
      <c r="G57" s="122"/>
      <c r="H57" s="122">
        <v>1077</v>
      </c>
      <c r="I57" s="122"/>
      <c r="J57" s="122">
        <v>8</v>
      </c>
      <c r="K57" s="122"/>
      <c r="L57" s="122">
        <v>611</v>
      </c>
      <c r="M57" s="122"/>
      <c r="N57" s="122">
        <v>749</v>
      </c>
      <c r="O57" s="122"/>
      <c r="P57" s="122">
        <v>723</v>
      </c>
      <c r="Q57" s="122"/>
      <c r="R57" s="122">
        <v>613</v>
      </c>
      <c r="S57" s="122"/>
      <c r="T57" s="122">
        <v>661</v>
      </c>
      <c r="U57" s="122"/>
      <c r="V57" s="66">
        <v>560</v>
      </c>
      <c r="W57" s="66"/>
      <c r="X57" s="66">
        <v>479</v>
      </c>
      <c r="Y57" s="66"/>
      <c r="Z57" s="66">
        <v>345</v>
      </c>
      <c r="AA57" s="66"/>
      <c r="AB57" s="66">
        <v>155</v>
      </c>
      <c r="AC57" s="66"/>
      <c r="AD57" s="66">
        <v>127</v>
      </c>
      <c r="AE57" s="66"/>
      <c r="AF57" s="66">
        <v>97</v>
      </c>
      <c r="AG57" s="66"/>
      <c r="AH57" s="66">
        <v>81</v>
      </c>
      <c r="AI57" s="66"/>
      <c r="AJ57" s="66">
        <v>44</v>
      </c>
      <c r="AK57" s="66"/>
      <c r="AL57" s="123">
        <v>46</v>
      </c>
      <c r="AM57" s="123"/>
      <c r="AN57" s="70" t="str">
        <f t="shared" si="5"/>
        <v>22年</v>
      </c>
      <c r="AO57" s="71"/>
    </row>
    <row r="58" spans="1:54" s="23" customFormat="1" ht="20.25" customHeight="1" x14ac:dyDescent="0.2">
      <c r="A58" s="63" t="s">
        <v>41</v>
      </c>
      <c r="B58" s="63"/>
      <c r="C58" s="65">
        <v>5554</v>
      </c>
      <c r="D58" s="66"/>
      <c r="E58" s="66"/>
      <c r="F58" s="122">
        <v>4353</v>
      </c>
      <c r="G58" s="122"/>
      <c r="H58" s="122">
        <v>1201</v>
      </c>
      <c r="I58" s="122"/>
      <c r="J58" s="122">
        <v>10</v>
      </c>
      <c r="K58" s="122"/>
      <c r="L58" s="122">
        <v>613</v>
      </c>
      <c r="M58" s="122"/>
      <c r="N58" s="122">
        <v>786</v>
      </c>
      <c r="O58" s="122"/>
      <c r="P58" s="122">
        <v>690</v>
      </c>
      <c r="Q58" s="122"/>
      <c r="R58" s="122">
        <v>675</v>
      </c>
      <c r="S58" s="122"/>
      <c r="T58" s="122">
        <v>656</v>
      </c>
      <c r="U58" s="122"/>
      <c r="V58" s="66">
        <v>606</v>
      </c>
      <c r="W58" s="66"/>
      <c r="X58" s="66">
        <v>555</v>
      </c>
      <c r="Y58" s="66"/>
      <c r="Z58" s="66">
        <v>426</v>
      </c>
      <c r="AA58" s="66"/>
      <c r="AB58" s="66">
        <v>179</v>
      </c>
      <c r="AC58" s="66"/>
      <c r="AD58" s="66">
        <v>122</v>
      </c>
      <c r="AE58" s="66"/>
      <c r="AF58" s="66">
        <v>104</v>
      </c>
      <c r="AG58" s="66"/>
      <c r="AH58" s="66">
        <v>77</v>
      </c>
      <c r="AI58" s="66"/>
      <c r="AJ58" s="66">
        <v>55</v>
      </c>
      <c r="AK58" s="66"/>
      <c r="AL58" s="123">
        <v>46.6</v>
      </c>
      <c r="AM58" s="123"/>
      <c r="AN58" s="70" t="str">
        <f t="shared" si="5"/>
        <v>24年</v>
      </c>
      <c r="AO58" s="71"/>
    </row>
    <row r="59" spans="1:54" s="2" customFormat="1" ht="20.25" customHeight="1" x14ac:dyDescent="0.2">
      <c r="A59" s="63" t="s">
        <v>43</v>
      </c>
      <c r="B59" s="64"/>
      <c r="C59" s="66">
        <f>+F59+H59</f>
        <v>5851</v>
      </c>
      <c r="D59" s="66"/>
      <c r="E59" s="66"/>
      <c r="F59" s="122">
        <v>4525</v>
      </c>
      <c r="G59" s="122"/>
      <c r="H59" s="122">
        <v>1326</v>
      </c>
      <c r="I59" s="122"/>
      <c r="J59" s="122">
        <v>12</v>
      </c>
      <c r="K59" s="122"/>
      <c r="L59" s="122">
        <v>570</v>
      </c>
      <c r="M59" s="122"/>
      <c r="N59" s="122">
        <v>826</v>
      </c>
      <c r="O59" s="122"/>
      <c r="P59" s="122">
        <v>693</v>
      </c>
      <c r="Q59" s="122"/>
      <c r="R59" s="122">
        <v>724</v>
      </c>
      <c r="S59" s="122"/>
      <c r="T59" s="122">
        <v>690</v>
      </c>
      <c r="U59" s="122"/>
      <c r="V59" s="66">
        <v>636</v>
      </c>
      <c r="W59" s="66"/>
      <c r="X59" s="66">
        <v>535</v>
      </c>
      <c r="Y59" s="66"/>
      <c r="Z59" s="66">
        <v>475</v>
      </c>
      <c r="AA59" s="66"/>
      <c r="AB59" s="66">
        <v>288</v>
      </c>
      <c r="AC59" s="66"/>
      <c r="AD59" s="66">
        <v>131</v>
      </c>
      <c r="AE59" s="66"/>
      <c r="AF59" s="66">
        <v>121</v>
      </c>
      <c r="AG59" s="66"/>
      <c r="AH59" s="66">
        <v>81</v>
      </c>
      <c r="AI59" s="66"/>
      <c r="AJ59" s="66">
        <v>69</v>
      </c>
      <c r="AK59" s="66"/>
      <c r="AL59" s="123">
        <v>47.3</v>
      </c>
      <c r="AM59" s="123"/>
      <c r="AN59" s="70" t="str">
        <f>+A59</f>
        <v>26年</v>
      </c>
      <c r="AO59" s="71"/>
      <c r="AP59" s="23"/>
    </row>
    <row r="60" spans="1:54" s="2" customFormat="1" ht="20.25" customHeight="1" x14ac:dyDescent="0.2">
      <c r="A60" s="63" t="s">
        <v>45</v>
      </c>
      <c r="B60" s="64"/>
      <c r="C60" s="66">
        <v>6027</v>
      </c>
      <c r="D60" s="66"/>
      <c r="E60" s="66"/>
      <c r="F60" s="122">
        <v>4652</v>
      </c>
      <c r="G60" s="122"/>
      <c r="H60" s="122">
        <v>1375</v>
      </c>
      <c r="I60" s="122"/>
      <c r="J60" s="122">
        <v>10</v>
      </c>
      <c r="K60" s="122"/>
      <c r="L60" s="122">
        <v>602</v>
      </c>
      <c r="M60" s="122"/>
      <c r="N60" s="122">
        <v>862</v>
      </c>
      <c r="O60" s="122"/>
      <c r="P60" s="122">
        <v>706</v>
      </c>
      <c r="Q60" s="122"/>
      <c r="R60" s="122">
        <v>698</v>
      </c>
      <c r="S60" s="122"/>
      <c r="T60" s="122">
        <v>691</v>
      </c>
      <c r="U60" s="122"/>
      <c r="V60" s="66">
        <v>628</v>
      </c>
      <c r="W60" s="66"/>
      <c r="X60" s="66">
        <v>543</v>
      </c>
      <c r="Y60" s="66"/>
      <c r="Z60" s="66">
        <v>505</v>
      </c>
      <c r="AA60" s="66"/>
      <c r="AB60" s="66">
        <v>363</v>
      </c>
      <c r="AC60" s="66"/>
      <c r="AD60" s="66">
        <v>145</v>
      </c>
      <c r="AE60" s="66"/>
      <c r="AF60" s="66">
        <v>111</v>
      </c>
      <c r="AG60" s="66"/>
      <c r="AH60" s="66">
        <v>88</v>
      </c>
      <c r="AI60" s="66"/>
      <c r="AJ60" s="66">
        <v>75</v>
      </c>
      <c r="AK60" s="66"/>
      <c r="AL60" s="123">
        <v>47.6</v>
      </c>
      <c r="AM60" s="123"/>
      <c r="AN60" s="70" t="str">
        <f t="shared" si="5"/>
        <v>28年</v>
      </c>
      <c r="AO60" s="71"/>
      <c r="AP60" s="23"/>
    </row>
    <row r="61" spans="1:54" s="2" customFormat="1" ht="20.25" customHeight="1" thickBot="1" x14ac:dyDescent="0.25">
      <c r="A61" s="124" t="s">
        <v>88</v>
      </c>
      <c r="B61" s="125"/>
      <c r="C61" s="106">
        <v>6202</v>
      </c>
      <c r="D61" s="106"/>
      <c r="E61" s="106"/>
      <c r="F61" s="126">
        <v>4706</v>
      </c>
      <c r="G61" s="126"/>
      <c r="H61" s="126">
        <v>1496</v>
      </c>
      <c r="I61" s="126"/>
      <c r="J61" s="126">
        <v>9</v>
      </c>
      <c r="K61" s="126"/>
      <c r="L61" s="126">
        <v>575</v>
      </c>
      <c r="M61" s="126"/>
      <c r="N61" s="126">
        <v>848</v>
      </c>
      <c r="O61" s="126"/>
      <c r="P61" s="126">
        <v>750</v>
      </c>
      <c r="Q61" s="126"/>
      <c r="R61" s="126">
        <v>720</v>
      </c>
      <c r="S61" s="126"/>
      <c r="T61" s="126">
        <v>686</v>
      </c>
      <c r="U61" s="126"/>
      <c r="V61" s="106">
        <v>627</v>
      </c>
      <c r="W61" s="106"/>
      <c r="X61" s="106">
        <v>590</v>
      </c>
      <c r="Y61" s="106"/>
      <c r="Z61" s="106">
        <v>505</v>
      </c>
      <c r="AA61" s="106"/>
      <c r="AB61" s="106">
        <v>415</v>
      </c>
      <c r="AC61" s="106"/>
      <c r="AD61" s="106">
        <v>200</v>
      </c>
      <c r="AE61" s="106"/>
      <c r="AF61" s="106">
        <v>120</v>
      </c>
      <c r="AG61" s="106"/>
      <c r="AH61" s="106">
        <v>81</v>
      </c>
      <c r="AI61" s="106"/>
      <c r="AJ61" s="106">
        <v>76</v>
      </c>
      <c r="AK61" s="106"/>
      <c r="AL61" s="127">
        <v>48.1</v>
      </c>
      <c r="AM61" s="127"/>
      <c r="AN61" s="128" t="str">
        <f>+A61</f>
        <v>30年</v>
      </c>
      <c r="AO61" s="129"/>
      <c r="AP61" s="23"/>
    </row>
    <row r="62" spans="1:54" s="2" customFormat="1" ht="20.25" customHeight="1" thickBot="1" x14ac:dyDescent="0.25">
      <c r="A62" s="130" t="s">
        <v>89</v>
      </c>
      <c r="B62" s="131"/>
      <c r="C62" s="132">
        <f>SUM(J62:AK62)</f>
        <v>6490</v>
      </c>
      <c r="D62" s="132"/>
      <c r="E62" s="132"/>
      <c r="F62" s="133">
        <v>4893</v>
      </c>
      <c r="G62" s="133"/>
      <c r="H62" s="133">
        <v>1597</v>
      </c>
      <c r="I62" s="133"/>
      <c r="J62" s="133">
        <v>7</v>
      </c>
      <c r="K62" s="133"/>
      <c r="L62" s="133">
        <v>590</v>
      </c>
      <c r="M62" s="133"/>
      <c r="N62" s="133">
        <v>867</v>
      </c>
      <c r="O62" s="133"/>
      <c r="P62" s="133">
        <v>787</v>
      </c>
      <c r="Q62" s="133"/>
      <c r="R62" s="133">
        <v>724</v>
      </c>
      <c r="S62" s="133"/>
      <c r="T62" s="133">
        <v>708</v>
      </c>
      <c r="U62" s="133"/>
      <c r="V62" s="132">
        <v>630</v>
      </c>
      <c r="W62" s="132"/>
      <c r="X62" s="132">
        <v>624</v>
      </c>
      <c r="Y62" s="132"/>
      <c r="Z62" s="132">
        <v>553</v>
      </c>
      <c r="AA62" s="132"/>
      <c r="AB62" s="132">
        <v>435</v>
      </c>
      <c r="AC62" s="132"/>
      <c r="AD62" s="132">
        <v>288</v>
      </c>
      <c r="AE62" s="132"/>
      <c r="AF62" s="132">
        <v>125</v>
      </c>
      <c r="AG62" s="132"/>
      <c r="AH62" s="132">
        <v>75</v>
      </c>
      <c r="AI62" s="132"/>
      <c r="AJ62" s="132">
        <v>77</v>
      </c>
      <c r="AK62" s="132"/>
      <c r="AL62" s="134">
        <v>48.5</v>
      </c>
      <c r="AM62" s="134"/>
      <c r="AN62" s="135" t="str">
        <f>+A62</f>
        <v>令和２年</v>
      </c>
      <c r="AO62" s="136"/>
      <c r="AP62" s="23"/>
    </row>
    <row r="63" spans="1:54" s="138" customFormat="1" ht="15.4" customHeight="1" x14ac:dyDescent="0.15">
      <c r="A63" s="137"/>
      <c r="AJ63" s="114" t="s">
        <v>90</v>
      </c>
      <c r="AK63" s="114"/>
      <c r="AL63" s="114"/>
      <c r="AM63" s="114"/>
      <c r="AN63" s="114"/>
      <c r="AO63" s="114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</row>
    <row r="64" spans="1:54" x14ac:dyDescent="0.2"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7" spans="24:26" x14ac:dyDescent="0.2">
      <c r="X67" s="140"/>
      <c r="Y67" s="140"/>
      <c r="Z67" s="140"/>
    </row>
  </sheetData>
  <mergeCells count="1024">
    <mergeCell ref="AF62:AG62"/>
    <mergeCell ref="AH62:AI62"/>
    <mergeCell ref="AJ62:AK62"/>
    <mergeCell ref="AL62:AM62"/>
    <mergeCell ref="AJ63:AO63"/>
    <mergeCell ref="X67:Z67"/>
    <mergeCell ref="T62:U62"/>
    <mergeCell ref="V62:W62"/>
    <mergeCell ref="X62:Y62"/>
    <mergeCell ref="Z62:AA62"/>
    <mergeCell ref="AB62:AC62"/>
    <mergeCell ref="AD62:AE62"/>
    <mergeCell ref="AL61:AM61"/>
    <mergeCell ref="A62:B62"/>
    <mergeCell ref="C62:E62"/>
    <mergeCell ref="F62:G62"/>
    <mergeCell ref="H62:I62"/>
    <mergeCell ref="J62:K62"/>
    <mergeCell ref="L62:M62"/>
    <mergeCell ref="N62:O62"/>
    <mergeCell ref="P62:Q62"/>
    <mergeCell ref="R62:S62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AF60:AG60"/>
    <mergeCell ref="AH60:AI60"/>
    <mergeCell ref="AJ60:AK60"/>
    <mergeCell ref="AL60:AM60"/>
    <mergeCell ref="A61:B61"/>
    <mergeCell ref="C61:E61"/>
    <mergeCell ref="F61:G61"/>
    <mergeCell ref="H61:I61"/>
    <mergeCell ref="J61:K61"/>
    <mergeCell ref="L61:M61"/>
    <mergeCell ref="T60:U60"/>
    <mergeCell ref="V60:W60"/>
    <mergeCell ref="X60:Y60"/>
    <mergeCell ref="Z60:AA60"/>
    <mergeCell ref="AB60:AC60"/>
    <mergeCell ref="AD60:AE60"/>
    <mergeCell ref="AL59:AM59"/>
    <mergeCell ref="A60:B60"/>
    <mergeCell ref="C60:E60"/>
    <mergeCell ref="F60:G60"/>
    <mergeCell ref="H60:I60"/>
    <mergeCell ref="J60:K60"/>
    <mergeCell ref="L60:M60"/>
    <mergeCell ref="N60:O60"/>
    <mergeCell ref="P60:Q60"/>
    <mergeCell ref="R60:S60"/>
    <mergeCell ref="Z59:AA59"/>
    <mergeCell ref="AB59:AC59"/>
    <mergeCell ref="AD59:AE59"/>
    <mergeCell ref="AF59:AG59"/>
    <mergeCell ref="AH59:AI59"/>
    <mergeCell ref="AJ59:AK59"/>
    <mergeCell ref="N59:O59"/>
    <mergeCell ref="P59:Q59"/>
    <mergeCell ref="R59:S59"/>
    <mergeCell ref="T59:U59"/>
    <mergeCell ref="V59:W59"/>
    <mergeCell ref="X59:Y59"/>
    <mergeCell ref="AF58:AG58"/>
    <mergeCell ref="AH58:AI58"/>
    <mergeCell ref="AJ58:AK58"/>
    <mergeCell ref="AL58:AM58"/>
    <mergeCell ref="A59:B59"/>
    <mergeCell ref="C59:E59"/>
    <mergeCell ref="F59:G59"/>
    <mergeCell ref="H59:I59"/>
    <mergeCell ref="J59:K59"/>
    <mergeCell ref="L59:M59"/>
    <mergeCell ref="T58:U58"/>
    <mergeCell ref="V58:W58"/>
    <mergeCell ref="X58:Y58"/>
    <mergeCell ref="Z58:AA58"/>
    <mergeCell ref="AB58:AC58"/>
    <mergeCell ref="AD58:AE58"/>
    <mergeCell ref="AL57:AM57"/>
    <mergeCell ref="A58:B58"/>
    <mergeCell ref="C58:E58"/>
    <mergeCell ref="F58:G58"/>
    <mergeCell ref="H58:I58"/>
    <mergeCell ref="J58:K58"/>
    <mergeCell ref="L58:M58"/>
    <mergeCell ref="N58:O58"/>
    <mergeCell ref="P58:Q58"/>
    <mergeCell ref="R58:S58"/>
    <mergeCell ref="Z57:AA57"/>
    <mergeCell ref="AB57:AC57"/>
    <mergeCell ref="AD57:AE57"/>
    <mergeCell ref="AF57:AG57"/>
    <mergeCell ref="AH57:AI57"/>
    <mergeCell ref="AJ57:AK57"/>
    <mergeCell ref="N57:O57"/>
    <mergeCell ref="P57:Q57"/>
    <mergeCell ref="R57:S57"/>
    <mergeCell ref="T57:U57"/>
    <mergeCell ref="V57:W57"/>
    <mergeCell ref="X57:Y57"/>
    <mergeCell ref="AF56:AG56"/>
    <mergeCell ref="AH56:AI56"/>
    <mergeCell ref="AJ56:AK56"/>
    <mergeCell ref="AL56:AM56"/>
    <mergeCell ref="A57:B57"/>
    <mergeCell ref="C57:E57"/>
    <mergeCell ref="F57:G57"/>
    <mergeCell ref="H57:I57"/>
    <mergeCell ref="J57:K57"/>
    <mergeCell ref="L57:M57"/>
    <mergeCell ref="T56:U56"/>
    <mergeCell ref="V56:W56"/>
    <mergeCell ref="X56:Y56"/>
    <mergeCell ref="Z56:AA56"/>
    <mergeCell ref="AB56:AC56"/>
    <mergeCell ref="AD56:AE56"/>
    <mergeCell ref="AL55:AM55"/>
    <mergeCell ref="A56:B56"/>
    <mergeCell ref="C56:E56"/>
    <mergeCell ref="F56:G56"/>
    <mergeCell ref="H56:I56"/>
    <mergeCell ref="J56:K56"/>
    <mergeCell ref="L56:M56"/>
    <mergeCell ref="N56:O56"/>
    <mergeCell ref="P56:Q56"/>
    <mergeCell ref="R56:S56"/>
    <mergeCell ref="Z55:AA55"/>
    <mergeCell ref="AB55:AC55"/>
    <mergeCell ref="AD55:AE55"/>
    <mergeCell ref="AF55:AG55"/>
    <mergeCell ref="AH55:AI55"/>
    <mergeCell ref="AJ55:AK55"/>
    <mergeCell ref="N55:O55"/>
    <mergeCell ref="P55:Q55"/>
    <mergeCell ref="R55:S55"/>
    <mergeCell ref="T55:U55"/>
    <mergeCell ref="V55:W55"/>
    <mergeCell ref="X55:Y55"/>
    <mergeCell ref="AF54:AG54"/>
    <mergeCell ref="AH54:AI54"/>
    <mergeCell ref="AJ54:AK54"/>
    <mergeCell ref="AL54:AM54"/>
    <mergeCell ref="A55:B55"/>
    <mergeCell ref="C55:E55"/>
    <mergeCell ref="F55:G55"/>
    <mergeCell ref="H55:I55"/>
    <mergeCell ref="J55:K55"/>
    <mergeCell ref="L55:M55"/>
    <mergeCell ref="T54:U54"/>
    <mergeCell ref="V54:W54"/>
    <mergeCell ref="X54:Y54"/>
    <mergeCell ref="Z54:AA54"/>
    <mergeCell ref="AB54:AC54"/>
    <mergeCell ref="AD54:AE54"/>
    <mergeCell ref="AL53:AM53"/>
    <mergeCell ref="A54:B54"/>
    <mergeCell ref="C54:E54"/>
    <mergeCell ref="F54:G54"/>
    <mergeCell ref="H54:I54"/>
    <mergeCell ref="J54:K54"/>
    <mergeCell ref="L54:M54"/>
    <mergeCell ref="N54:O54"/>
    <mergeCell ref="P54:Q54"/>
    <mergeCell ref="R54:S54"/>
    <mergeCell ref="Z53:AA53"/>
    <mergeCell ref="AB53:AC53"/>
    <mergeCell ref="AD53:AE53"/>
    <mergeCell ref="AF53:AG53"/>
    <mergeCell ref="AH53:AI53"/>
    <mergeCell ref="AJ53:AK53"/>
    <mergeCell ref="N53:O53"/>
    <mergeCell ref="P53:Q53"/>
    <mergeCell ref="R53:S53"/>
    <mergeCell ref="T53:U53"/>
    <mergeCell ref="V53:W53"/>
    <mergeCell ref="X53:Y53"/>
    <mergeCell ref="AF52:AG52"/>
    <mergeCell ref="AH52:AI52"/>
    <mergeCell ref="AJ52:AK52"/>
    <mergeCell ref="AL52:AM52"/>
    <mergeCell ref="A53:B53"/>
    <mergeCell ref="C53:E53"/>
    <mergeCell ref="F53:G53"/>
    <mergeCell ref="H53:I53"/>
    <mergeCell ref="J53:K53"/>
    <mergeCell ref="L53:M53"/>
    <mergeCell ref="T52:U52"/>
    <mergeCell ref="V52:W52"/>
    <mergeCell ref="X52:Y52"/>
    <mergeCell ref="Z52:AA52"/>
    <mergeCell ref="AB52:AC52"/>
    <mergeCell ref="AD52:AE52"/>
    <mergeCell ref="AL51:AM51"/>
    <mergeCell ref="A52:B52"/>
    <mergeCell ref="C52:E52"/>
    <mergeCell ref="F52:G52"/>
    <mergeCell ref="H52:I52"/>
    <mergeCell ref="J52:K52"/>
    <mergeCell ref="L52:M52"/>
    <mergeCell ref="N52:O52"/>
    <mergeCell ref="P52:Q52"/>
    <mergeCell ref="R52:S52"/>
    <mergeCell ref="Z51:AA51"/>
    <mergeCell ref="AB51:AC51"/>
    <mergeCell ref="AD51:AE51"/>
    <mergeCell ref="AF51:AG51"/>
    <mergeCell ref="AH51:AI51"/>
    <mergeCell ref="AJ51:AK51"/>
    <mergeCell ref="N51:O51"/>
    <mergeCell ref="P51:Q51"/>
    <mergeCell ref="R51:S51"/>
    <mergeCell ref="T51:U51"/>
    <mergeCell ref="V51:W51"/>
    <mergeCell ref="X51:Y51"/>
    <mergeCell ref="AF50:AG50"/>
    <mergeCell ref="AH50:AI50"/>
    <mergeCell ref="AJ50:AK50"/>
    <mergeCell ref="AL50:AM50"/>
    <mergeCell ref="A51:B51"/>
    <mergeCell ref="C51:E51"/>
    <mergeCell ref="F51:G51"/>
    <mergeCell ref="H51:I51"/>
    <mergeCell ref="J51:K51"/>
    <mergeCell ref="L51:M51"/>
    <mergeCell ref="T50:U50"/>
    <mergeCell ref="V50:W50"/>
    <mergeCell ref="X50:Y50"/>
    <mergeCell ref="Z50:AA50"/>
    <mergeCell ref="AB50:AC50"/>
    <mergeCell ref="AD50:AE50"/>
    <mergeCell ref="AL49:AM49"/>
    <mergeCell ref="A50:B50"/>
    <mergeCell ref="C50:E50"/>
    <mergeCell ref="F50:G50"/>
    <mergeCell ref="H50:I50"/>
    <mergeCell ref="J50:K50"/>
    <mergeCell ref="L50:M50"/>
    <mergeCell ref="N50:O50"/>
    <mergeCell ref="P50:Q50"/>
    <mergeCell ref="R50:S50"/>
    <mergeCell ref="Z49:AA49"/>
    <mergeCell ref="AB49:AC49"/>
    <mergeCell ref="AD49:AE49"/>
    <mergeCell ref="AF49:AG49"/>
    <mergeCell ref="AH49:AI49"/>
    <mergeCell ref="AJ49:AK49"/>
    <mergeCell ref="N49:O49"/>
    <mergeCell ref="P49:Q49"/>
    <mergeCell ref="R49:S49"/>
    <mergeCell ref="T49:U49"/>
    <mergeCell ref="V49:W49"/>
    <mergeCell ref="X49:Y49"/>
    <mergeCell ref="AF48:AG48"/>
    <mergeCell ref="AH48:AI48"/>
    <mergeCell ref="AJ48:AK48"/>
    <mergeCell ref="AL48:AM48"/>
    <mergeCell ref="A49:B49"/>
    <mergeCell ref="C49:E49"/>
    <mergeCell ref="F49:G49"/>
    <mergeCell ref="H49:I49"/>
    <mergeCell ref="J49:K49"/>
    <mergeCell ref="L49:M49"/>
    <mergeCell ref="T48:U48"/>
    <mergeCell ref="V48:W48"/>
    <mergeCell ref="X48:Y48"/>
    <mergeCell ref="Z48:AA48"/>
    <mergeCell ref="AB48:AC48"/>
    <mergeCell ref="AD48:AE48"/>
    <mergeCell ref="AL47:AM47"/>
    <mergeCell ref="A48:B48"/>
    <mergeCell ref="C48:E48"/>
    <mergeCell ref="F48:G48"/>
    <mergeCell ref="H48:I48"/>
    <mergeCell ref="J48:K48"/>
    <mergeCell ref="L48:M48"/>
    <mergeCell ref="N48:O48"/>
    <mergeCell ref="P48:Q48"/>
    <mergeCell ref="R48:S48"/>
    <mergeCell ref="Z47:AA47"/>
    <mergeCell ref="AB47:AC47"/>
    <mergeCell ref="AD47:AE47"/>
    <mergeCell ref="AF47:AG47"/>
    <mergeCell ref="AH47:AI47"/>
    <mergeCell ref="AJ47:AK47"/>
    <mergeCell ref="N47:O47"/>
    <mergeCell ref="P47:Q47"/>
    <mergeCell ref="R47:S47"/>
    <mergeCell ref="T47:U47"/>
    <mergeCell ref="V47:W47"/>
    <mergeCell ref="X47:Y47"/>
    <mergeCell ref="AF46:AG46"/>
    <mergeCell ref="AH46:AI46"/>
    <mergeCell ref="AJ46:AK46"/>
    <mergeCell ref="AL46:AM46"/>
    <mergeCell ref="A47:B47"/>
    <mergeCell ref="C47:E47"/>
    <mergeCell ref="F47:G47"/>
    <mergeCell ref="H47:I47"/>
    <mergeCell ref="J47:K47"/>
    <mergeCell ref="L47:M47"/>
    <mergeCell ref="T46:U46"/>
    <mergeCell ref="V46:W46"/>
    <mergeCell ref="X46:Y46"/>
    <mergeCell ref="Z46:AA46"/>
    <mergeCell ref="AB46:AC46"/>
    <mergeCell ref="AD46:AE46"/>
    <mergeCell ref="AL45:AM45"/>
    <mergeCell ref="A46:B46"/>
    <mergeCell ref="C46:E46"/>
    <mergeCell ref="F46:G46"/>
    <mergeCell ref="H46:I46"/>
    <mergeCell ref="J46:K46"/>
    <mergeCell ref="L46:M46"/>
    <mergeCell ref="N46:O46"/>
    <mergeCell ref="P46:Q46"/>
    <mergeCell ref="R46:S46"/>
    <mergeCell ref="Z45:AA45"/>
    <mergeCell ref="AB45:AC45"/>
    <mergeCell ref="AD45:AE45"/>
    <mergeCell ref="AF45:AG45"/>
    <mergeCell ref="AH45:AI45"/>
    <mergeCell ref="AJ45:AK45"/>
    <mergeCell ref="N45:O45"/>
    <mergeCell ref="P45:Q45"/>
    <mergeCell ref="R45:S45"/>
    <mergeCell ref="T45:U45"/>
    <mergeCell ref="V45:W45"/>
    <mergeCell ref="X45:Y45"/>
    <mergeCell ref="AF44:AG44"/>
    <mergeCell ref="AH44:AI44"/>
    <mergeCell ref="AJ44:AK44"/>
    <mergeCell ref="AL44:AM44"/>
    <mergeCell ref="A45:B45"/>
    <mergeCell ref="C45:E45"/>
    <mergeCell ref="F45:G45"/>
    <mergeCell ref="H45:I45"/>
    <mergeCell ref="J45:K45"/>
    <mergeCell ref="L45:M45"/>
    <mergeCell ref="T44:U44"/>
    <mergeCell ref="V44:W44"/>
    <mergeCell ref="X44:Y44"/>
    <mergeCell ref="Z44:AA44"/>
    <mergeCell ref="AB44:AC44"/>
    <mergeCell ref="AD44:AE44"/>
    <mergeCell ref="AL43:AM43"/>
    <mergeCell ref="A44:B44"/>
    <mergeCell ref="C44:E44"/>
    <mergeCell ref="F44:G44"/>
    <mergeCell ref="H44:I44"/>
    <mergeCell ref="J44:K44"/>
    <mergeCell ref="L44:M44"/>
    <mergeCell ref="N44:O44"/>
    <mergeCell ref="P44:Q44"/>
    <mergeCell ref="R44:S44"/>
    <mergeCell ref="Z43:AA43"/>
    <mergeCell ref="AB43:AC43"/>
    <mergeCell ref="AD43:AE43"/>
    <mergeCell ref="AF43:AG43"/>
    <mergeCell ref="AH43:AI43"/>
    <mergeCell ref="AJ43:AK43"/>
    <mergeCell ref="N43:O43"/>
    <mergeCell ref="P43:Q43"/>
    <mergeCell ref="R43:S43"/>
    <mergeCell ref="T43:U43"/>
    <mergeCell ref="V43:W43"/>
    <mergeCell ref="X43:Y43"/>
    <mergeCell ref="AJ41:AK42"/>
    <mergeCell ref="AL41:AM42"/>
    <mergeCell ref="F42:G42"/>
    <mergeCell ref="H42:I42"/>
    <mergeCell ref="A43:B43"/>
    <mergeCell ref="C43:E43"/>
    <mergeCell ref="F43:G43"/>
    <mergeCell ref="H43:I43"/>
    <mergeCell ref="J43:K43"/>
    <mergeCell ref="L43:M43"/>
    <mergeCell ref="X41:Y42"/>
    <mergeCell ref="Z41:AA42"/>
    <mergeCell ref="AB41:AC42"/>
    <mergeCell ref="AD41:AE42"/>
    <mergeCell ref="AF41:AG42"/>
    <mergeCell ref="AH41:AI42"/>
    <mergeCell ref="A40:K40"/>
    <mergeCell ref="AH40:AO40"/>
    <mergeCell ref="C41:E42"/>
    <mergeCell ref="J41:K42"/>
    <mergeCell ref="L41:M42"/>
    <mergeCell ref="N41:O42"/>
    <mergeCell ref="P41:Q42"/>
    <mergeCell ref="R41:S42"/>
    <mergeCell ref="T41:U42"/>
    <mergeCell ref="V41:W42"/>
    <mergeCell ref="AJ38:AK38"/>
    <mergeCell ref="AL38:AM38"/>
    <mergeCell ref="AN38:AO38"/>
    <mergeCell ref="AP38:AQ38"/>
    <mergeCell ref="AR38:AS38"/>
    <mergeCell ref="AJ39:AN39"/>
    <mergeCell ref="X38:Y38"/>
    <mergeCell ref="Z38:AA38"/>
    <mergeCell ref="AB38:AC38"/>
    <mergeCell ref="AD38:AE38"/>
    <mergeCell ref="AF38:AG38"/>
    <mergeCell ref="AH38:AI38"/>
    <mergeCell ref="L38:M38"/>
    <mergeCell ref="N38:O38"/>
    <mergeCell ref="P38:Q38"/>
    <mergeCell ref="R38:S38"/>
    <mergeCell ref="T38:U38"/>
    <mergeCell ref="V38:W38"/>
    <mergeCell ref="AJ37:AK37"/>
    <mergeCell ref="AL37:AM37"/>
    <mergeCell ref="AN37:AO37"/>
    <mergeCell ref="AP37:AQ37"/>
    <mergeCell ref="AR37:AS37"/>
    <mergeCell ref="A38:B38"/>
    <mergeCell ref="C38:E38"/>
    <mergeCell ref="F38:G38"/>
    <mergeCell ref="H38:I38"/>
    <mergeCell ref="J38:K38"/>
    <mergeCell ref="X37:Y37"/>
    <mergeCell ref="Z37:AA37"/>
    <mergeCell ref="AB37:AC37"/>
    <mergeCell ref="AD37:AE37"/>
    <mergeCell ref="AF37:AG37"/>
    <mergeCell ref="AH37:AI37"/>
    <mergeCell ref="L37:M37"/>
    <mergeCell ref="N37:O37"/>
    <mergeCell ref="P37:Q37"/>
    <mergeCell ref="R37:S37"/>
    <mergeCell ref="T37:U37"/>
    <mergeCell ref="V37:W37"/>
    <mergeCell ref="AJ36:AK36"/>
    <mergeCell ref="AL36:AM36"/>
    <mergeCell ref="AN36:AO36"/>
    <mergeCell ref="AP36:AQ36"/>
    <mergeCell ref="AR36:AS36"/>
    <mergeCell ref="A37:B37"/>
    <mergeCell ref="C37:E37"/>
    <mergeCell ref="F37:G37"/>
    <mergeCell ref="H37:I37"/>
    <mergeCell ref="J37:K37"/>
    <mergeCell ref="X36:Y36"/>
    <mergeCell ref="Z36:AA36"/>
    <mergeCell ref="AB36:AC36"/>
    <mergeCell ref="AD36:AE36"/>
    <mergeCell ref="AF36:AG36"/>
    <mergeCell ref="AH36:AI36"/>
    <mergeCell ref="L36:M36"/>
    <mergeCell ref="N36:O36"/>
    <mergeCell ref="P36:Q36"/>
    <mergeCell ref="R36:S36"/>
    <mergeCell ref="T36:U36"/>
    <mergeCell ref="V36:W36"/>
    <mergeCell ref="AJ35:AK35"/>
    <mergeCell ref="AL35:AM35"/>
    <mergeCell ref="AN35:AO35"/>
    <mergeCell ref="AP35:AQ35"/>
    <mergeCell ref="AR35:AS35"/>
    <mergeCell ref="A36:B36"/>
    <mergeCell ref="C36:E36"/>
    <mergeCell ref="F36:G36"/>
    <mergeCell ref="H36:I36"/>
    <mergeCell ref="J36:K36"/>
    <mergeCell ref="X35:Y35"/>
    <mergeCell ref="Z35:AA35"/>
    <mergeCell ref="AB35:AC35"/>
    <mergeCell ref="AD35:AE35"/>
    <mergeCell ref="AF35:AG35"/>
    <mergeCell ref="AH35:AI35"/>
    <mergeCell ref="L35:M35"/>
    <mergeCell ref="N35:O35"/>
    <mergeCell ref="P35:Q35"/>
    <mergeCell ref="R35:S35"/>
    <mergeCell ref="T35:U35"/>
    <mergeCell ref="V35:W35"/>
    <mergeCell ref="AJ34:AK34"/>
    <mergeCell ref="AL34:AM34"/>
    <mergeCell ref="AN34:AO34"/>
    <mergeCell ref="AP34:AQ34"/>
    <mergeCell ref="AR34:AS34"/>
    <mergeCell ref="A35:B35"/>
    <mergeCell ref="C35:E35"/>
    <mergeCell ref="F35:G35"/>
    <mergeCell ref="H35:I35"/>
    <mergeCell ref="J35:K35"/>
    <mergeCell ref="X34:Y34"/>
    <mergeCell ref="Z34:AA34"/>
    <mergeCell ref="AB34:AC34"/>
    <mergeCell ref="AD34:AE34"/>
    <mergeCell ref="AF34:AG34"/>
    <mergeCell ref="AH34:AI34"/>
    <mergeCell ref="L34:M34"/>
    <mergeCell ref="N34:O34"/>
    <mergeCell ref="P34:Q34"/>
    <mergeCell ref="R34:S34"/>
    <mergeCell ref="T34:U34"/>
    <mergeCell ref="V34:W34"/>
    <mergeCell ref="AJ33:AK33"/>
    <mergeCell ref="AL33:AM33"/>
    <mergeCell ref="AN33:AO33"/>
    <mergeCell ref="AP33:AQ33"/>
    <mergeCell ref="AR33:AS33"/>
    <mergeCell ref="A34:B34"/>
    <mergeCell ref="C34:E34"/>
    <mergeCell ref="F34:G34"/>
    <mergeCell ref="H34:I34"/>
    <mergeCell ref="J34:K34"/>
    <mergeCell ref="X33:Y33"/>
    <mergeCell ref="Z33:AA33"/>
    <mergeCell ref="AB33:AC33"/>
    <mergeCell ref="AD33:AE33"/>
    <mergeCell ref="AF33:AG33"/>
    <mergeCell ref="AH33:AI33"/>
    <mergeCell ref="L33:M33"/>
    <mergeCell ref="N33:O33"/>
    <mergeCell ref="P33:Q33"/>
    <mergeCell ref="R33:S33"/>
    <mergeCell ref="T33:U33"/>
    <mergeCell ref="V33:W33"/>
    <mergeCell ref="AJ32:AK32"/>
    <mergeCell ref="AL32:AM32"/>
    <mergeCell ref="AN32:AO32"/>
    <mergeCell ref="AP32:AQ32"/>
    <mergeCell ref="AR32:AS32"/>
    <mergeCell ref="A33:B33"/>
    <mergeCell ref="C33:E33"/>
    <mergeCell ref="F33:G33"/>
    <mergeCell ref="H33:I33"/>
    <mergeCell ref="J33:K33"/>
    <mergeCell ref="X32:Y32"/>
    <mergeCell ref="Z32:AA32"/>
    <mergeCell ref="AB32:AC32"/>
    <mergeCell ref="AD32:AE32"/>
    <mergeCell ref="AF32:AG32"/>
    <mergeCell ref="AH32:AI32"/>
    <mergeCell ref="L32:M32"/>
    <mergeCell ref="N32:O32"/>
    <mergeCell ref="P32:Q32"/>
    <mergeCell ref="R32:S32"/>
    <mergeCell ref="T32:U32"/>
    <mergeCell ref="V32:W32"/>
    <mergeCell ref="AJ31:AK31"/>
    <mergeCell ref="AL31:AM31"/>
    <mergeCell ref="AN31:AO31"/>
    <mergeCell ref="AP31:AQ31"/>
    <mergeCell ref="AR31:AS31"/>
    <mergeCell ref="A32:B32"/>
    <mergeCell ref="C32:E32"/>
    <mergeCell ref="F32:G32"/>
    <mergeCell ref="H32:I32"/>
    <mergeCell ref="J32:K32"/>
    <mergeCell ref="X31:Y31"/>
    <mergeCell ref="Z31:AA31"/>
    <mergeCell ref="AB31:AC31"/>
    <mergeCell ref="AD31:AE31"/>
    <mergeCell ref="AF31:AG31"/>
    <mergeCell ref="AH31:AI31"/>
    <mergeCell ref="L31:M31"/>
    <mergeCell ref="N31:O31"/>
    <mergeCell ref="P31:Q31"/>
    <mergeCell ref="R31:S31"/>
    <mergeCell ref="T31:U31"/>
    <mergeCell ref="V31:W31"/>
    <mergeCell ref="AJ30:AK30"/>
    <mergeCell ref="AL30:AM30"/>
    <mergeCell ref="AN30:AO30"/>
    <mergeCell ref="AP30:AQ30"/>
    <mergeCell ref="AR30:AS30"/>
    <mergeCell ref="A31:B31"/>
    <mergeCell ref="C31:E31"/>
    <mergeCell ref="F31:G31"/>
    <mergeCell ref="H31:I31"/>
    <mergeCell ref="J31:K31"/>
    <mergeCell ref="X30:Y30"/>
    <mergeCell ref="Z30:AA30"/>
    <mergeCell ref="AB30:AC30"/>
    <mergeCell ref="AD30:AE30"/>
    <mergeCell ref="AF30:AG30"/>
    <mergeCell ref="AH30:AI30"/>
    <mergeCell ref="L30:M30"/>
    <mergeCell ref="N30:O30"/>
    <mergeCell ref="P30:Q30"/>
    <mergeCell ref="R30:S30"/>
    <mergeCell ref="T30:U30"/>
    <mergeCell ref="V30:W30"/>
    <mergeCell ref="AL28:AM29"/>
    <mergeCell ref="AP28:AQ29"/>
    <mergeCell ref="AR28:AS29"/>
    <mergeCell ref="N29:O29"/>
    <mergeCell ref="P29:Q29"/>
    <mergeCell ref="A30:B30"/>
    <mergeCell ref="C30:E30"/>
    <mergeCell ref="F30:G30"/>
    <mergeCell ref="H30:I30"/>
    <mergeCell ref="J30:K30"/>
    <mergeCell ref="AN27:AO29"/>
    <mergeCell ref="H28:I29"/>
    <mergeCell ref="J28:K29"/>
    <mergeCell ref="L28:M29"/>
    <mergeCell ref="R28:S29"/>
    <mergeCell ref="T28:U29"/>
    <mergeCell ref="X28:Y29"/>
    <mergeCell ref="Z28:AA29"/>
    <mergeCell ref="AD28:AE29"/>
    <mergeCell ref="AF28:AG29"/>
    <mergeCell ref="AF26:AG26"/>
    <mergeCell ref="AH26:AI26"/>
    <mergeCell ref="AJ26:AK26"/>
    <mergeCell ref="AL26:AM26"/>
    <mergeCell ref="C27:E29"/>
    <mergeCell ref="F27:G29"/>
    <mergeCell ref="V27:W29"/>
    <mergeCell ref="AB27:AC29"/>
    <mergeCell ref="AH27:AI29"/>
    <mergeCell ref="AJ28:AK29"/>
    <mergeCell ref="T26:U26"/>
    <mergeCell ref="V26:W26"/>
    <mergeCell ref="X26:Y26"/>
    <mergeCell ref="Z26:AA26"/>
    <mergeCell ref="AB26:AC26"/>
    <mergeCell ref="AD26:AE26"/>
    <mergeCell ref="AL25:AM25"/>
    <mergeCell ref="A26:B26"/>
    <mergeCell ref="C26:E26"/>
    <mergeCell ref="F26:G26"/>
    <mergeCell ref="H26:I26"/>
    <mergeCell ref="J26:K26"/>
    <mergeCell ref="L26:M26"/>
    <mergeCell ref="N26:O26"/>
    <mergeCell ref="P26:Q26"/>
    <mergeCell ref="R26:S26"/>
    <mergeCell ref="Z25:AA25"/>
    <mergeCell ref="AB25:AC25"/>
    <mergeCell ref="AD25:AE25"/>
    <mergeCell ref="AF25:AG25"/>
    <mergeCell ref="AH25:AI25"/>
    <mergeCell ref="AJ25:AK25"/>
    <mergeCell ref="N25:O25"/>
    <mergeCell ref="P25:Q25"/>
    <mergeCell ref="R25:S25"/>
    <mergeCell ref="T25:U25"/>
    <mergeCell ref="V25:W25"/>
    <mergeCell ref="X25:Y25"/>
    <mergeCell ref="AF24:AG24"/>
    <mergeCell ref="AH24:AI24"/>
    <mergeCell ref="AJ24:AK24"/>
    <mergeCell ref="AL24:AM24"/>
    <mergeCell ref="A25:B25"/>
    <mergeCell ref="C25:E25"/>
    <mergeCell ref="F25:G25"/>
    <mergeCell ref="H25:I25"/>
    <mergeCell ref="J25:K25"/>
    <mergeCell ref="L25:M25"/>
    <mergeCell ref="T24:U24"/>
    <mergeCell ref="V24:W24"/>
    <mergeCell ref="X24:Y24"/>
    <mergeCell ref="Z24:AA24"/>
    <mergeCell ref="AB24:AC24"/>
    <mergeCell ref="AD24:AE24"/>
    <mergeCell ref="AL23:AM23"/>
    <mergeCell ref="A24:B24"/>
    <mergeCell ref="C24:E24"/>
    <mergeCell ref="F24:G24"/>
    <mergeCell ref="H24:I24"/>
    <mergeCell ref="J24:K24"/>
    <mergeCell ref="L24:M24"/>
    <mergeCell ref="N24:O24"/>
    <mergeCell ref="P24:Q24"/>
    <mergeCell ref="R24:S24"/>
    <mergeCell ref="Z23:AA23"/>
    <mergeCell ref="AB23:AC23"/>
    <mergeCell ref="AD23:AE23"/>
    <mergeCell ref="AF23:AG23"/>
    <mergeCell ref="AH23:AI23"/>
    <mergeCell ref="AJ23:AK23"/>
    <mergeCell ref="N23:O23"/>
    <mergeCell ref="P23:Q23"/>
    <mergeCell ref="R23:S23"/>
    <mergeCell ref="T23:U23"/>
    <mergeCell ref="V23:W23"/>
    <mergeCell ref="X23:Y23"/>
    <mergeCell ref="AF22:AG22"/>
    <mergeCell ref="AH22:AI22"/>
    <mergeCell ref="AJ22:AK22"/>
    <mergeCell ref="AL22:AM22"/>
    <mergeCell ref="A23:B23"/>
    <mergeCell ref="C23:E23"/>
    <mergeCell ref="F23:G23"/>
    <mergeCell ref="H23:I23"/>
    <mergeCell ref="J23:K23"/>
    <mergeCell ref="L23:M23"/>
    <mergeCell ref="T22:U22"/>
    <mergeCell ref="V22:W22"/>
    <mergeCell ref="X22:Y22"/>
    <mergeCell ref="Z22:AA22"/>
    <mergeCell ref="AB22:AC22"/>
    <mergeCell ref="AD22:AE22"/>
    <mergeCell ref="AL21:AM21"/>
    <mergeCell ref="A22:B22"/>
    <mergeCell ref="C22:E22"/>
    <mergeCell ref="F22:G22"/>
    <mergeCell ref="H22:I22"/>
    <mergeCell ref="J22:K22"/>
    <mergeCell ref="L22:M22"/>
    <mergeCell ref="N22:O22"/>
    <mergeCell ref="P22:Q22"/>
    <mergeCell ref="R22:S22"/>
    <mergeCell ref="Z21:AA21"/>
    <mergeCell ref="AB21:AC21"/>
    <mergeCell ref="AD21:AE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AF20:AG20"/>
    <mergeCell ref="AH20:AI20"/>
    <mergeCell ref="AJ20:AK20"/>
    <mergeCell ref="AL20:AM20"/>
    <mergeCell ref="A21:B21"/>
    <mergeCell ref="C21:E21"/>
    <mergeCell ref="F21:G21"/>
    <mergeCell ref="H21:I21"/>
    <mergeCell ref="J21:K21"/>
    <mergeCell ref="L21:M21"/>
    <mergeCell ref="T20:U20"/>
    <mergeCell ref="V20:W20"/>
    <mergeCell ref="X20:Y20"/>
    <mergeCell ref="Z20:AA20"/>
    <mergeCell ref="AB20:AC20"/>
    <mergeCell ref="AD20:AE20"/>
    <mergeCell ref="AL19:AM19"/>
    <mergeCell ref="A20:B20"/>
    <mergeCell ref="C20:E20"/>
    <mergeCell ref="F20:G20"/>
    <mergeCell ref="H20:I20"/>
    <mergeCell ref="J20:K20"/>
    <mergeCell ref="L20:M20"/>
    <mergeCell ref="N20:O20"/>
    <mergeCell ref="P20:Q20"/>
    <mergeCell ref="R20:S20"/>
    <mergeCell ref="Z19:AA19"/>
    <mergeCell ref="AB19:AC19"/>
    <mergeCell ref="AD19:AE19"/>
    <mergeCell ref="AF19:AG19"/>
    <mergeCell ref="AH19:AI19"/>
    <mergeCell ref="AJ19:AK19"/>
    <mergeCell ref="N19:O19"/>
    <mergeCell ref="P19:Q19"/>
    <mergeCell ref="R19:S19"/>
    <mergeCell ref="T19:U19"/>
    <mergeCell ref="V19:W19"/>
    <mergeCell ref="X19:Y19"/>
    <mergeCell ref="AF18:AG18"/>
    <mergeCell ref="AH18:AI18"/>
    <mergeCell ref="AJ18:AK18"/>
    <mergeCell ref="AL18:AM18"/>
    <mergeCell ref="A19:B19"/>
    <mergeCell ref="C19:E19"/>
    <mergeCell ref="F19:G19"/>
    <mergeCell ref="H19:I19"/>
    <mergeCell ref="J19:K19"/>
    <mergeCell ref="L19:M19"/>
    <mergeCell ref="T18:U18"/>
    <mergeCell ref="V18:W18"/>
    <mergeCell ref="X18:Y18"/>
    <mergeCell ref="Z18:AA18"/>
    <mergeCell ref="AB18:AC18"/>
    <mergeCell ref="AD18:AE18"/>
    <mergeCell ref="AL17:AM17"/>
    <mergeCell ref="A18:B18"/>
    <mergeCell ref="C18:E18"/>
    <mergeCell ref="F18:G18"/>
    <mergeCell ref="H18:I18"/>
    <mergeCell ref="J18:K18"/>
    <mergeCell ref="L18:M18"/>
    <mergeCell ref="N18:O18"/>
    <mergeCell ref="P18:Q18"/>
    <mergeCell ref="R18:S18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AF16:AG16"/>
    <mergeCell ref="AH16:AI16"/>
    <mergeCell ref="AJ16:AK16"/>
    <mergeCell ref="AL16:AM16"/>
    <mergeCell ref="A17:B17"/>
    <mergeCell ref="C17:E17"/>
    <mergeCell ref="F17:G17"/>
    <mergeCell ref="H17:I17"/>
    <mergeCell ref="J17:K17"/>
    <mergeCell ref="L17:M17"/>
    <mergeCell ref="T16:U16"/>
    <mergeCell ref="V16:W16"/>
    <mergeCell ref="X16:Y16"/>
    <mergeCell ref="Z16:AA16"/>
    <mergeCell ref="AB16:AC16"/>
    <mergeCell ref="AD16:AE16"/>
    <mergeCell ref="AL15:AM15"/>
    <mergeCell ref="A16:B16"/>
    <mergeCell ref="C16:E16"/>
    <mergeCell ref="F16:G16"/>
    <mergeCell ref="H16:I16"/>
    <mergeCell ref="J16:K16"/>
    <mergeCell ref="L16:M16"/>
    <mergeCell ref="N16:O16"/>
    <mergeCell ref="P16:Q16"/>
    <mergeCell ref="R16:S16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AF14:AG14"/>
    <mergeCell ref="AH14:AI14"/>
    <mergeCell ref="AJ14:AK14"/>
    <mergeCell ref="AL14:AM14"/>
    <mergeCell ref="A15:B15"/>
    <mergeCell ref="C15:E15"/>
    <mergeCell ref="F15:G15"/>
    <mergeCell ref="H15:I15"/>
    <mergeCell ref="J15:K15"/>
    <mergeCell ref="L15:M15"/>
    <mergeCell ref="T14:U14"/>
    <mergeCell ref="V14:W14"/>
    <mergeCell ref="X14:Y14"/>
    <mergeCell ref="Z14:AA14"/>
    <mergeCell ref="AB14:AC14"/>
    <mergeCell ref="AD14:AE14"/>
    <mergeCell ref="AL13:AM13"/>
    <mergeCell ref="A14:B14"/>
    <mergeCell ref="C14:E14"/>
    <mergeCell ref="F14:G14"/>
    <mergeCell ref="H14:I14"/>
    <mergeCell ref="J14:K14"/>
    <mergeCell ref="L14:M14"/>
    <mergeCell ref="N14:O14"/>
    <mergeCell ref="P14:Q14"/>
    <mergeCell ref="R14:S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AF12:AG12"/>
    <mergeCell ref="AH12:AI12"/>
    <mergeCell ref="AJ12:AK12"/>
    <mergeCell ref="AL12:AM12"/>
    <mergeCell ref="A13:B13"/>
    <mergeCell ref="C13:E13"/>
    <mergeCell ref="F13:G13"/>
    <mergeCell ref="H13:I13"/>
    <mergeCell ref="J13:K13"/>
    <mergeCell ref="L13:M13"/>
    <mergeCell ref="T12:U12"/>
    <mergeCell ref="V12:W12"/>
    <mergeCell ref="X12:Y12"/>
    <mergeCell ref="Z12:AA12"/>
    <mergeCell ref="AB12:AC12"/>
    <mergeCell ref="AD12:AE12"/>
    <mergeCell ref="AL11:AM11"/>
    <mergeCell ref="A12:B12"/>
    <mergeCell ref="C12:E12"/>
    <mergeCell ref="F12:G12"/>
    <mergeCell ref="H12:I12"/>
    <mergeCell ref="J12:K12"/>
    <mergeCell ref="L12:M12"/>
    <mergeCell ref="N12:O12"/>
    <mergeCell ref="P12:Q12"/>
    <mergeCell ref="R12:S12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AF10:AG10"/>
    <mergeCell ref="AH10:AI10"/>
    <mergeCell ref="AJ10:AK10"/>
    <mergeCell ref="AL10:AM10"/>
    <mergeCell ref="A11:B11"/>
    <mergeCell ref="C11:E11"/>
    <mergeCell ref="F11:G11"/>
    <mergeCell ref="H11:I11"/>
    <mergeCell ref="J11:K11"/>
    <mergeCell ref="L11:M11"/>
    <mergeCell ref="T10:U10"/>
    <mergeCell ref="V10:W10"/>
    <mergeCell ref="X10:Y10"/>
    <mergeCell ref="Z10:AA10"/>
    <mergeCell ref="AB10:AC10"/>
    <mergeCell ref="AD10:AE10"/>
    <mergeCell ref="AL9:AM9"/>
    <mergeCell ref="A10:B10"/>
    <mergeCell ref="C10:E10"/>
    <mergeCell ref="F10:G10"/>
    <mergeCell ref="H10:I10"/>
    <mergeCell ref="J10:K10"/>
    <mergeCell ref="L10:M10"/>
    <mergeCell ref="N10:O10"/>
    <mergeCell ref="P10:Q10"/>
    <mergeCell ref="R10:S10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AF8:AG8"/>
    <mergeCell ref="AH8:AI8"/>
    <mergeCell ref="AJ8:AK8"/>
    <mergeCell ref="AL8:AM8"/>
    <mergeCell ref="A9:B9"/>
    <mergeCell ref="C9:E9"/>
    <mergeCell ref="F9:G9"/>
    <mergeCell ref="H9:I9"/>
    <mergeCell ref="J9:K9"/>
    <mergeCell ref="L9:M9"/>
    <mergeCell ref="T8:U8"/>
    <mergeCell ref="V8:W8"/>
    <mergeCell ref="X8:Y8"/>
    <mergeCell ref="Z8:AA8"/>
    <mergeCell ref="AB8:AC8"/>
    <mergeCell ref="AD8:AE8"/>
    <mergeCell ref="AL7:AM7"/>
    <mergeCell ref="A8:B8"/>
    <mergeCell ref="C8:E8"/>
    <mergeCell ref="F8:G8"/>
    <mergeCell ref="H8:I8"/>
    <mergeCell ref="J8:K8"/>
    <mergeCell ref="L8:M8"/>
    <mergeCell ref="N8:O8"/>
    <mergeCell ref="P8:Q8"/>
    <mergeCell ref="R8:S8"/>
    <mergeCell ref="Z7:AA7"/>
    <mergeCell ref="AB7:AC7"/>
    <mergeCell ref="AD7:AE7"/>
    <mergeCell ref="AF7:AG7"/>
    <mergeCell ref="AH7:AI7"/>
    <mergeCell ref="AJ7:AK7"/>
    <mergeCell ref="N7:O7"/>
    <mergeCell ref="P7:Q7"/>
    <mergeCell ref="R7:S7"/>
    <mergeCell ref="T7:U7"/>
    <mergeCell ref="V7:W7"/>
    <mergeCell ref="X7:Y7"/>
    <mergeCell ref="A7:B7"/>
    <mergeCell ref="C7:E7"/>
    <mergeCell ref="F7:G7"/>
    <mergeCell ref="H7:I7"/>
    <mergeCell ref="J7:K7"/>
    <mergeCell ref="L7:M7"/>
    <mergeCell ref="AD5:AE6"/>
    <mergeCell ref="AF5:AG6"/>
    <mergeCell ref="AJ5:AK6"/>
    <mergeCell ref="AL5:AM6"/>
    <mergeCell ref="N6:O6"/>
    <mergeCell ref="P6:Q6"/>
    <mergeCell ref="J5:K6"/>
    <mergeCell ref="L5:M6"/>
    <mergeCell ref="R5:S6"/>
    <mergeCell ref="T5:U6"/>
    <mergeCell ref="X5:Y6"/>
    <mergeCell ref="Z5:AA6"/>
    <mergeCell ref="A1:N1"/>
    <mergeCell ref="A2:H2"/>
    <mergeCell ref="A3:M3"/>
    <mergeCell ref="AG3:AO3"/>
    <mergeCell ref="C4:E6"/>
    <mergeCell ref="F4:G6"/>
    <mergeCell ref="V4:W6"/>
    <mergeCell ref="AB4:AC6"/>
    <mergeCell ref="AH4:AI6"/>
    <mergeCell ref="H5:I6"/>
  </mergeCells>
  <phoneticPr fontId="3"/>
  <printOptions horizontalCentered="1"/>
  <pageMargins left="0.19685039370078741" right="0.19685039370078741" top="0.59055118110236227" bottom="0.78740157480314965" header="1.3385826771653544" footer="0.39370078740157483"/>
  <pageSetup paperSize="9" scale="58" firstPageNumber="84" orientation="portrait" useFirstPageNumber="1" r:id="rId1"/>
  <headerFooter alignWithMargins="0"/>
  <colBreaks count="1" manualBreakCount="1">
    <brk id="21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Z30"/>
  <sheetViews>
    <sheetView showGridLines="0" view="pageBreakPreview" topLeftCell="AC1" zoomScale="70" zoomScaleNormal="100" zoomScaleSheetLayoutView="70" workbookViewId="0">
      <selection activeCell="S16" sqref="S16"/>
    </sheetView>
  </sheetViews>
  <sheetFormatPr defaultRowHeight="17.25" x14ac:dyDescent="0.2"/>
  <cols>
    <col min="1" max="1" width="9" style="2"/>
    <col min="2" max="2" width="6.375" style="2" customWidth="1"/>
    <col min="3" max="3" width="12.375" style="2" bestFit="1" customWidth="1"/>
    <col min="4" max="4" width="2.75" style="2" customWidth="1"/>
    <col min="5" max="5" width="10.5" style="2" bestFit="1" customWidth="1"/>
    <col min="6" max="39" width="9" style="2" customWidth="1"/>
    <col min="40" max="40" width="3.25" style="2" customWidth="1"/>
    <col min="41" max="42" width="9" style="3" customWidth="1"/>
    <col min="43" max="50" width="10.875" style="3" customWidth="1"/>
    <col min="51" max="257" width="9" style="3"/>
    <col min="258" max="258" width="6.375" style="3" customWidth="1"/>
    <col min="259" max="259" width="12.375" style="3" bestFit="1" customWidth="1"/>
    <col min="260" max="260" width="2.75" style="3" customWidth="1"/>
    <col min="261" max="261" width="10.5" style="3" bestFit="1" customWidth="1"/>
    <col min="262" max="295" width="9" style="3" customWidth="1"/>
    <col min="296" max="296" width="3.25" style="3" customWidth="1"/>
    <col min="297" max="298" width="9" style="3" customWidth="1"/>
    <col min="299" max="306" width="10.875" style="3" customWidth="1"/>
    <col min="307" max="513" width="9" style="3"/>
    <col min="514" max="514" width="6.375" style="3" customWidth="1"/>
    <col min="515" max="515" width="12.375" style="3" bestFit="1" customWidth="1"/>
    <col min="516" max="516" width="2.75" style="3" customWidth="1"/>
    <col min="517" max="517" width="10.5" style="3" bestFit="1" customWidth="1"/>
    <col min="518" max="551" width="9" style="3" customWidth="1"/>
    <col min="552" max="552" width="3.25" style="3" customWidth="1"/>
    <col min="553" max="554" width="9" style="3" customWidth="1"/>
    <col min="555" max="562" width="10.875" style="3" customWidth="1"/>
    <col min="563" max="769" width="9" style="3"/>
    <col min="770" max="770" width="6.375" style="3" customWidth="1"/>
    <col min="771" max="771" width="12.375" style="3" bestFit="1" customWidth="1"/>
    <col min="772" max="772" width="2.75" style="3" customWidth="1"/>
    <col min="773" max="773" width="10.5" style="3" bestFit="1" customWidth="1"/>
    <col min="774" max="807" width="9" style="3" customWidth="1"/>
    <col min="808" max="808" width="3.25" style="3" customWidth="1"/>
    <col min="809" max="810" width="9" style="3" customWidth="1"/>
    <col min="811" max="818" width="10.875" style="3" customWidth="1"/>
    <col min="819" max="1025" width="9" style="3"/>
    <col min="1026" max="1026" width="6.375" style="3" customWidth="1"/>
    <col min="1027" max="1027" width="12.375" style="3" bestFit="1" customWidth="1"/>
    <col min="1028" max="1028" width="2.75" style="3" customWidth="1"/>
    <col min="1029" max="1029" width="10.5" style="3" bestFit="1" customWidth="1"/>
    <col min="1030" max="1063" width="9" style="3" customWidth="1"/>
    <col min="1064" max="1064" width="3.25" style="3" customWidth="1"/>
    <col min="1065" max="1066" width="9" style="3" customWidth="1"/>
    <col min="1067" max="1074" width="10.875" style="3" customWidth="1"/>
    <col min="1075" max="1281" width="9" style="3"/>
    <col min="1282" max="1282" width="6.375" style="3" customWidth="1"/>
    <col min="1283" max="1283" width="12.375" style="3" bestFit="1" customWidth="1"/>
    <col min="1284" max="1284" width="2.75" style="3" customWidth="1"/>
    <col min="1285" max="1285" width="10.5" style="3" bestFit="1" customWidth="1"/>
    <col min="1286" max="1319" width="9" style="3" customWidth="1"/>
    <col min="1320" max="1320" width="3.25" style="3" customWidth="1"/>
    <col min="1321" max="1322" width="9" style="3" customWidth="1"/>
    <col min="1323" max="1330" width="10.875" style="3" customWidth="1"/>
    <col min="1331" max="1537" width="9" style="3"/>
    <col min="1538" max="1538" width="6.375" style="3" customWidth="1"/>
    <col min="1539" max="1539" width="12.375" style="3" bestFit="1" customWidth="1"/>
    <col min="1540" max="1540" width="2.75" style="3" customWidth="1"/>
    <col min="1541" max="1541" width="10.5" style="3" bestFit="1" customWidth="1"/>
    <col min="1542" max="1575" width="9" style="3" customWidth="1"/>
    <col min="1576" max="1576" width="3.25" style="3" customWidth="1"/>
    <col min="1577" max="1578" width="9" style="3" customWidth="1"/>
    <col min="1579" max="1586" width="10.875" style="3" customWidth="1"/>
    <col min="1587" max="1793" width="9" style="3"/>
    <col min="1794" max="1794" width="6.375" style="3" customWidth="1"/>
    <col min="1795" max="1795" width="12.375" style="3" bestFit="1" customWidth="1"/>
    <col min="1796" max="1796" width="2.75" style="3" customWidth="1"/>
    <col min="1797" max="1797" width="10.5" style="3" bestFit="1" customWidth="1"/>
    <col min="1798" max="1831" width="9" style="3" customWidth="1"/>
    <col min="1832" max="1832" width="3.25" style="3" customWidth="1"/>
    <col min="1833" max="1834" width="9" style="3" customWidth="1"/>
    <col min="1835" max="1842" width="10.875" style="3" customWidth="1"/>
    <col min="1843" max="2049" width="9" style="3"/>
    <col min="2050" max="2050" width="6.375" style="3" customWidth="1"/>
    <col min="2051" max="2051" width="12.375" style="3" bestFit="1" customWidth="1"/>
    <col min="2052" max="2052" width="2.75" style="3" customWidth="1"/>
    <col min="2053" max="2053" width="10.5" style="3" bestFit="1" customWidth="1"/>
    <col min="2054" max="2087" width="9" style="3" customWidth="1"/>
    <col min="2088" max="2088" width="3.25" style="3" customWidth="1"/>
    <col min="2089" max="2090" width="9" style="3" customWidth="1"/>
    <col min="2091" max="2098" width="10.875" style="3" customWidth="1"/>
    <col min="2099" max="2305" width="9" style="3"/>
    <col min="2306" max="2306" width="6.375" style="3" customWidth="1"/>
    <col min="2307" max="2307" width="12.375" style="3" bestFit="1" customWidth="1"/>
    <col min="2308" max="2308" width="2.75" style="3" customWidth="1"/>
    <col min="2309" max="2309" width="10.5" style="3" bestFit="1" customWidth="1"/>
    <col min="2310" max="2343" width="9" style="3" customWidth="1"/>
    <col min="2344" max="2344" width="3.25" style="3" customWidth="1"/>
    <col min="2345" max="2346" width="9" style="3" customWidth="1"/>
    <col min="2347" max="2354" width="10.875" style="3" customWidth="1"/>
    <col min="2355" max="2561" width="9" style="3"/>
    <col min="2562" max="2562" width="6.375" style="3" customWidth="1"/>
    <col min="2563" max="2563" width="12.375" style="3" bestFit="1" customWidth="1"/>
    <col min="2564" max="2564" width="2.75" style="3" customWidth="1"/>
    <col min="2565" max="2565" width="10.5" style="3" bestFit="1" customWidth="1"/>
    <col min="2566" max="2599" width="9" style="3" customWidth="1"/>
    <col min="2600" max="2600" width="3.25" style="3" customWidth="1"/>
    <col min="2601" max="2602" width="9" style="3" customWidth="1"/>
    <col min="2603" max="2610" width="10.875" style="3" customWidth="1"/>
    <col min="2611" max="2817" width="9" style="3"/>
    <col min="2818" max="2818" width="6.375" style="3" customWidth="1"/>
    <col min="2819" max="2819" width="12.375" style="3" bestFit="1" customWidth="1"/>
    <col min="2820" max="2820" width="2.75" style="3" customWidth="1"/>
    <col min="2821" max="2821" width="10.5" style="3" bestFit="1" customWidth="1"/>
    <col min="2822" max="2855" width="9" style="3" customWidth="1"/>
    <col min="2856" max="2856" width="3.25" style="3" customWidth="1"/>
    <col min="2857" max="2858" width="9" style="3" customWidth="1"/>
    <col min="2859" max="2866" width="10.875" style="3" customWidth="1"/>
    <col min="2867" max="3073" width="9" style="3"/>
    <col min="3074" max="3074" width="6.375" style="3" customWidth="1"/>
    <col min="3075" max="3075" width="12.375" style="3" bestFit="1" customWidth="1"/>
    <col min="3076" max="3076" width="2.75" style="3" customWidth="1"/>
    <col min="3077" max="3077" width="10.5" style="3" bestFit="1" customWidth="1"/>
    <col min="3078" max="3111" width="9" style="3" customWidth="1"/>
    <col min="3112" max="3112" width="3.25" style="3" customWidth="1"/>
    <col min="3113" max="3114" width="9" style="3" customWidth="1"/>
    <col min="3115" max="3122" width="10.875" style="3" customWidth="1"/>
    <col min="3123" max="3329" width="9" style="3"/>
    <col min="3330" max="3330" width="6.375" style="3" customWidth="1"/>
    <col min="3331" max="3331" width="12.375" style="3" bestFit="1" customWidth="1"/>
    <col min="3332" max="3332" width="2.75" style="3" customWidth="1"/>
    <col min="3333" max="3333" width="10.5" style="3" bestFit="1" customWidth="1"/>
    <col min="3334" max="3367" width="9" style="3" customWidth="1"/>
    <col min="3368" max="3368" width="3.25" style="3" customWidth="1"/>
    <col min="3369" max="3370" width="9" style="3" customWidth="1"/>
    <col min="3371" max="3378" width="10.875" style="3" customWidth="1"/>
    <col min="3379" max="3585" width="9" style="3"/>
    <col min="3586" max="3586" width="6.375" style="3" customWidth="1"/>
    <col min="3587" max="3587" width="12.375" style="3" bestFit="1" customWidth="1"/>
    <col min="3588" max="3588" width="2.75" style="3" customWidth="1"/>
    <col min="3589" max="3589" width="10.5" style="3" bestFit="1" customWidth="1"/>
    <col min="3590" max="3623" width="9" style="3" customWidth="1"/>
    <col min="3624" max="3624" width="3.25" style="3" customWidth="1"/>
    <col min="3625" max="3626" width="9" style="3" customWidth="1"/>
    <col min="3627" max="3634" width="10.875" style="3" customWidth="1"/>
    <col min="3635" max="3841" width="9" style="3"/>
    <col min="3842" max="3842" width="6.375" style="3" customWidth="1"/>
    <col min="3843" max="3843" width="12.375" style="3" bestFit="1" customWidth="1"/>
    <col min="3844" max="3844" width="2.75" style="3" customWidth="1"/>
    <col min="3845" max="3845" width="10.5" style="3" bestFit="1" customWidth="1"/>
    <col min="3846" max="3879" width="9" style="3" customWidth="1"/>
    <col min="3880" max="3880" width="3.25" style="3" customWidth="1"/>
    <col min="3881" max="3882" width="9" style="3" customWidth="1"/>
    <col min="3883" max="3890" width="10.875" style="3" customWidth="1"/>
    <col min="3891" max="4097" width="9" style="3"/>
    <col min="4098" max="4098" width="6.375" style="3" customWidth="1"/>
    <col min="4099" max="4099" width="12.375" style="3" bestFit="1" customWidth="1"/>
    <col min="4100" max="4100" width="2.75" style="3" customWidth="1"/>
    <col min="4101" max="4101" width="10.5" style="3" bestFit="1" customWidth="1"/>
    <col min="4102" max="4135" width="9" style="3" customWidth="1"/>
    <col min="4136" max="4136" width="3.25" style="3" customWidth="1"/>
    <col min="4137" max="4138" width="9" style="3" customWidth="1"/>
    <col min="4139" max="4146" width="10.875" style="3" customWidth="1"/>
    <col min="4147" max="4353" width="9" style="3"/>
    <col min="4354" max="4354" width="6.375" style="3" customWidth="1"/>
    <col min="4355" max="4355" width="12.375" style="3" bestFit="1" customWidth="1"/>
    <col min="4356" max="4356" width="2.75" style="3" customWidth="1"/>
    <col min="4357" max="4357" width="10.5" style="3" bestFit="1" customWidth="1"/>
    <col min="4358" max="4391" width="9" style="3" customWidth="1"/>
    <col min="4392" max="4392" width="3.25" style="3" customWidth="1"/>
    <col min="4393" max="4394" width="9" style="3" customWidth="1"/>
    <col min="4395" max="4402" width="10.875" style="3" customWidth="1"/>
    <col min="4403" max="4609" width="9" style="3"/>
    <col min="4610" max="4610" width="6.375" style="3" customWidth="1"/>
    <col min="4611" max="4611" width="12.375" style="3" bestFit="1" customWidth="1"/>
    <col min="4612" max="4612" width="2.75" style="3" customWidth="1"/>
    <col min="4613" max="4613" width="10.5" style="3" bestFit="1" customWidth="1"/>
    <col min="4614" max="4647" width="9" style="3" customWidth="1"/>
    <col min="4648" max="4648" width="3.25" style="3" customWidth="1"/>
    <col min="4649" max="4650" width="9" style="3" customWidth="1"/>
    <col min="4651" max="4658" width="10.875" style="3" customWidth="1"/>
    <col min="4659" max="4865" width="9" style="3"/>
    <col min="4866" max="4866" width="6.375" style="3" customWidth="1"/>
    <col min="4867" max="4867" width="12.375" style="3" bestFit="1" customWidth="1"/>
    <col min="4868" max="4868" width="2.75" style="3" customWidth="1"/>
    <col min="4869" max="4869" width="10.5" style="3" bestFit="1" customWidth="1"/>
    <col min="4870" max="4903" width="9" style="3" customWidth="1"/>
    <col min="4904" max="4904" width="3.25" style="3" customWidth="1"/>
    <col min="4905" max="4906" width="9" style="3" customWidth="1"/>
    <col min="4907" max="4914" width="10.875" style="3" customWidth="1"/>
    <col min="4915" max="5121" width="9" style="3"/>
    <col min="5122" max="5122" width="6.375" style="3" customWidth="1"/>
    <col min="5123" max="5123" width="12.375" style="3" bestFit="1" customWidth="1"/>
    <col min="5124" max="5124" width="2.75" style="3" customWidth="1"/>
    <col min="5125" max="5125" width="10.5" style="3" bestFit="1" customWidth="1"/>
    <col min="5126" max="5159" width="9" style="3" customWidth="1"/>
    <col min="5160" max="5160" width="3.25" style="3" customWidth="1"/>
    <col min="5161" max="5162" width="9" style="3" customWidth="1"/>
    <col min="5163" max="5170" width="10.875" style="3" customWidth="1"/>
    <col min="5171" max="5377" width="9" style="3"/>
    <col min="5378" max="5378" width="6.375" style="3" customWidth="1"/>
    <col min="5379" max="5379" width="12.375" style="3" bestFit="1" customWidth="1"/>
    <col min="5380" max="5380" width="2.75" style="3" customWidth="1"/>
    <col min="5381" max="5381" width="10.5" style="3" bestFit="1" customWidth="1"/>
    <col min="5382" max="5415" width="9" style="3" customWidth="1"/>
    <col min="5416" max="5416" width="3.25" style="3" customWidth="1"/>
    <col min="5417" max="5418" width="9" style="3" customWidth="1"/>
    <col min="5419" max="5426" width="10.875" style="3" customWidth="1"/>
    <col min="5427" max="5633" width="9" style="3"/>
    <col min="5634" max="5634" width="6.375" style="3" customWidth="1"/>
    <col min="5635" max="5635" width="12.375" style="3" bestFit="1" customWidth="1"/>
    <col min="5636" max="5636" width="2.75" style="3" customWidth="1"/>
    <col min="5637" max="5637" width="10.5" style="3" bestFit="1" customWidth="1"/>
    <col min="5638" max="5671" width="9" style="3" customWidth="1"/>
    <col min="5672" max="5672" width="3.25" style="3" customWidth="1"/>
    <col min="5673" max="5674" width="9" style="3" customWidth="1"/>
    <col min="5675" max="5682" width="10.875" style="3" customWidth="1"/>
    <col min="5683" max="5889" width="9" style="3"/>
    <col min="5890" max="5890" width="6.375" style="3" customWidth="1"/>
    <col min="5891" max="5891" width="12.375" style="3" bestFit="1" customWidth="1"/>
    <col min="5892" max="5892" width="2.75" style="3" customWidth="1"/>
    <col min="5893" max="5893" width="10.5" style="3" bestFit="1" customWidth="1"/>
    <col min="5894" max="5927" width="9" style="3" customWidth="1"/>
    <col min="5928" max="5928" width="3.25" style="3" customWidth="1"/>
    <col min="5929" max="5930" width="9" style="3" customWidth="1"/>
    <col min="5931" max="5938" width="10.875" style="3" customWidth="1"/>
    <col min="5939" max="6145" width="9" style="3"/>
    <col min="6146" max="6146" width="6.375" style="3" customWidth="1"/>
    <col min="6147" max="6147" width="12.375" style="3" bestFit="1" customWidth="1"/>
    <col min="6148" max="6148" width="2.75" style="3" customWidth="1"/>
    <col min="6149" max="6149" width="10.5" style="3" bestFit="1" customWidth="1"/>
    <col min="6150" max="6183" width="9" style="3" customWidth="1"/>
    <col min="6184" max="6184" width="3.25" style="3" customWidth="1"/>
    <col min="6185" max="6186" width="9" style="3" customWidth="1"/>
    <col min="6187" max="6194" width="10.875" style="3" customWidth="1"/>
    <col min="6195" max="6401" width="9" style="3"/>
    <col min="6402" max="6402" width="6.375" style="3" customWidth="1"/>
    <col min="6403" max="6403" width="12.375" style="3" bestFit="1" customWidth="1"/>
    <col min="6404" max="6404" width="2.75" style="3" customWidth="1"/>
    <col min="6405" max="6405" width="10.5" style="3" bestFit="1" customWidth="1"/>
    <col min="6406" max="6439" width="9" style="3" customWidth="1"/>
    <col min="6440" max="6440" width="3.25" style="3" customWidth="1"/>
    <col min="6441" max="6442" width="9" style="3" customWidth="1"/>
    <col min="6443" max="6450" width="10.875" style="3" customWidth="1"/>
    <col min="6451" max="6657" width="9" style="3"/>
    <col min="6658" max="6658" width="6.375" style="3" customWidth="1"/>
    <col min="6659" max="6659" width="12.375" style="3" bestFit="1" customWidth="1"/>
    <col min="6660" max="6660" width="2.75" style="3" customWidth="1"/>
    <col min="6661" max="6661" width="10.5" style="3" bestFit="1" customWidth="1"/>
    <col min="6662" max="6695" width="9" style="3" customWidth="1"/>
    <col min="6696" max="6696" width="3.25" style="3" customWidth="1"/>
    <col min="6697" max="6698" width="9" style="3" customWidth="1"/>
    <col min="6699" max="6706" width="10.875" style="3" customWidth="1"/>
    <col min="6707" max="6913" width="9" style="3"/>
    <col min="6914" max="6914" width="6.375" style="3" customWidth="1"/>
    <col min="6915" max="6915" width="12.375" style="3" bestFit="1" customWidth="1"/>
    <col min="6916" max="6916" width="2.75" style="3" customWidth="1"/>
    <col min="6917" max="6917" width="10.5" style="3" bestFit="1" customWidth="1"/>
    <col min="6918" max="6951" width="9" style="3" customWidth="1"/>
    <col min="6952" max="6952" width="3.25" style="3" customWidth="1"/>
    <col min="6953" max="6954" width="9" style="3" customWidth="1"/>
    <col min="6955" max="6962" width="10.875" style="3" customWidth="1"/>
    <col min="6963" max="7169" width="9" style="3"/>
    <col min="7170" max="7170" width="6.375" style="3" customWidth="1"/>
    <col min="7171" max="7171" width="12.375" style="3" bestFit="1" customWidth="1"/>
    <col min="7172" max="7172" width="2.75" style="3" customWidth="1"/>
    <col min="7173" max="7173" width="10.5" style="3" bestFit="1" customWidth="1"/>
    <col min="7174" max="7207" width="9" style="3" customWidth="1"/>
    <col min="7208" max="7208" width="3.25" style="3" customWidth="1"/>
    <col min="7209" max="7210" width="9" style="3" customWidth="1"/>
    <col min="7211" max="7218" width="10.875" style="3" customWidth="1"/>
    <col min="7219" max="7425" width="9" style="3"/>
    <col min="7426" max="7426" width="6.375" style="3" customWidth="1"/>
    <col min="7427" max="7427" width="12.375" style="3" bestFit="1" customWidth="1"/>
    <col min="7428" max="7428" width="2.75" style="3" customWidth="1"/>
    <col min="7429" max="7429" width="10.5" style="3" bestFit="1" customWidth="1"/>
    <col min="7430" max="7463" width="9" style="3" customWidth="1"/>
    <col min="7464" max="7464" width="3.25" style="3" customWidth="1"/>
    <col min="7465" max="7466" width="9" style="3" customWidth="1"/>
    <col min="7467" max="7474" width="10.875" style="3" customWidth="1"/>
    <col min="7475" max="7681" width="9" style="3"/>
    <col min="7682" max="7682" width="6.375" style="3" customWidth="1"/>
    <col min="7683" max="7683" width="12.375" style="3" bestFit="1" customWidth="1"/>
    <col min="7684" max="7684" width="2.75" style="3" customWidth="1"/>
    <col min="7685" max="7685" width="10.5" style="3" bestFit="1" customWidth="1"/>
    <col min="7686" max="7719" width="9" style="3" customWidth="1"/>
    <col min="7720" max="7720" width="3.25" style="3" customWidth="1"/>
    <col min="7721" max="7722" width="9" style="3" customWidth="1"/>
    <col min="7723" max="7730" width="10.875" style="3" customWidth="1"/>
    <col min="7731" max="7937" width="9" style="3"/>
    <col min="7938" max="7938" width="6.375" style="3" customWidth="1"/>
    <col min="7939" max="7939" width="12.375" style="3" bestFit="1" customWidth="1"/>
    <col min="7940" max="7940" width="2.75" style="3" customWidth="1"/>
    <col min="7941" max="7941" width="10.5" style="3" bestFit="1" customWidth="1"/>
    <col min="7942" max="7975" width="9" style="3" customWidth="1"/>
    <col min="7976" max="7976" width="3.25" style="3" customWidth="1"/>
    <col min="7977" max="7978" width="9" style="3" customWidth="1"/>
    <col min="7979" max="7986" width="10.875" style="3" customWidth="1"/>
    <col min="7987" max="8193" width="9" style="3"/>
    <col min="8194" max="8194" width="6.375" style="3" customWidth="1"/>
    <col min="8195" max="8195" width="12.375" style="3" bestFit="1" customWidth="1"/>
    <col min="8196" max="8196" width="2.75" style="3" customWidth="1"/>
    <col min="8197" max="8197" width="10.5" style="3" bestFit="1" customWidth="1"/>
    <col min="8198" max="8231" width="9" style="3" customWidth="1"/>
    <col min="8232" max="8232" width="3.25" style="3" customWidth="1"/>
    <col min="8233" max="8234" width="9" style="3" customWidth="1"/>
    <col min="8235" max="8242" width="10.875" style="3" customWidth="1"/>
    <col min="8243" max="8449" width="9" style="3"/>
    <col min="8450" max="8450" width="6.375" style="3" customWidth="1"/>
    <col min="8451" max="8451" width="12.375" style="3" bestFit="1" customWidth="1"/>
    <col min="8452" max="8452" width="2.75" style="3" customWidth="1"/>
    <col min="8453" max="8453" width="10.5" style="3" bestFit="1" customWidth="1"/>
    <col min="8454" max="8487" width="9" style="3" customWidth="1"/>
    <col min="8488" max="8488" width="3.25" style="3" customWidth="1"/>
    <col min="8489" max="8490" width="9" style="3" customWidth="1"/>
    <col min="8491" max="8498" width="10.875" style="3" customWidth="1"/>
    <col min="8499" max="8705" width="9" style="3"/>
    <col min="8706" max="8706" width="6.375" style="3" customWidth="1"/>
    <col min="8707" max="8707" width="12.375" style="3" bestFit="1" customWidth="1"/>
    <col min="8708" max="8708" width="2.75" style="3" customWidth="1"/>
    <col min="8709" max="8709" width="10.5" style="3" bestFit="1" customWidth="1"/>
    <col min="8710" max="8743" width="9" style="3" customWidth="1"/>
    <col min="8744" max="8744" width="3.25" style="3" customWidth="1"/>
    <col min="8745" max="8746" width="9" style="3" customWidth="1"/>
    <col min="8747" max="8754" width="10.875" style="3" customWidth="1"/>
    <col min="8755" max="8961" width="9" style="3"/>
    <col min="8962" max="8962" width="6.375" style="3" customWidth="1"/>
    <col min="8963" max="8963" width="12.375" style="3" bestFit="1" customWidth="1"/>
    <col min="8964" max="8964" width="2.75" style="3" customWidth="1"/>
    <col min="8965" max="8965" width="10.5" style="3" bestFit="1" customWidth="1"/>
    <col min="8966" max="8999" width="9" style="3" customWidth="1"/>
    <col min="9000" max="9000" width="3.25" style="3" customWidth="1"/>
    <col min="9001" max="9002" width="9" style="3" customWidth="1"/>
    <col min="9003" max="9010" width="10.875" style="3" customWidth="1"/>
    <col min="9011" max="9217" width="9" style="3"/>
    <col min="9218" max="9218" width="6.375" style="3" customWidth="1"/>
    <col min="9219" max="9219" width="12.375" style="3" bestFit="1" customWidth="1"/>
    <col min="9220" max="9220" width="2.75" style="3" customWidth="1"/>
    <col min="9221" max="9221" width="10.5" style="3" bestFit="1" customWidth="1"/>
    <col min="9222" max="9255" width="9" style="3" customWidth="1"/>
    <col min="9256" max="9256" width="3.25" style="3" customWidth="1"/>
    <col min="9257" max="9258" width="9" style="3" customWidth="1"/>
    <col min="9259" max="9266" width="10.875" style="3" customWidth="1"/>
    <col min="9267" max="9473" width="9" style="3"/>
    <col min="9474" max="9474" width="6.375" style="3" customWidth="1"/>
    <col min="9475" max="9475" width="12.375" style="3" bestFit="1" customWidth="1"/>
    <col min="9476" max="9476" width="2.75" style="3" customWidth="1"/>
    <col min="9477" max="9477" width="10.5" style="3" bestFit="1" customWidth="1"/>
    <col min="9478" max="9511" width="9" style="3" customWidth="1"/>
    <col min="9512" max="9512" width="3.25" style="3" customWidth="1"/>
    <col min="9513" max="9514" width="9" style="3" customWidth="1"/>
    <col min="9515" max="9522" width="10.875" style="3" customWidth="1"/>
    <col min="9523" max="9729" width="9" style="3"/>
    <col min="9730" max="9730" width="6.375" style="3" customWidth="1"/>
    <col min="9731" max="9731" width="12.375" style="3" bestFit="1" customWidth="1"/>
    <col min="9732" max="9732" width="2.75" style="3" customWidth="1"/>
    <col min="9733" max="9733" width="10.5" style="3" bestFit="1" customWidth="1"/>
    <col min="9734" max="9767" width="9" style="3" customWidth="1"/>
    <col min="9768" max="9768" width="3.25" style="3" customWidth="1"/>
    <col min="9769" max="9770" width="9" style="3" customWidth="1"/>
    <col min="9771" max="9778" width="10.875" style="3" customWidth="1"/>
    <col min="9779" max="9985" width="9" style="3"/>
    <col min="9986" max="9986" width="6.375" style="3" customWidth="1"/>
    <col min="9987" max="9987" width="12.375" style="3" bestFit="1" customWidth="1"/>
    <col min="9988" max="9988" width="2.75" style="3" customWidth="1"/>
    <col min="9989" max="9989" width="10.5" style="3" bestFit="1" customWidth="1"/>
    <col min="9990" max="10023" width="9" style="3" customWidth="1"/>
    <col min="10024" max="10024" width="3.25" style="3" customWidth="1"/>
    <col min="10025" max="10026" width="9" style="3" customWidth="1"/>
    <col min="10027" max="10034" width="10.875" style="3" customWidth="1"/>
    <col min="10035" max="10241" width="9" style="3"/>
    <col min="10242" max="10242" width="6.375" style="3" customWidth="1"/>
    <col min="10243" max="10243" width="12.375" style="3" bestFit="1" customWidth="1"/>
    <col min="10244" max="10244" width="2.75" style="3" customWidth="1"/>
    <col min="10245" max="10245" width="10.5" style="3" bestFit="1" customWidth="1"/>
    <col min="10246" max="10279" width="9" style="3" customWidth="1"/>
    <col min="10280" max="10280" width="3.25" style="3" customWidth="1"/>
    <col min="10281" max="10282" width="9" style="3" customWidth="1"/>
    <col min="10283" max="10290" width="10.875" style="3" customWidth="1"/>
    <col min="10291" max="10497" width="9" style="3"/>
    <col min="10498" max="10498" width="6.375" style="3" customWidth="1"/>
    <col min="10499" max="10499" width="12.375" style="3" bestFit="1" customWidth="1"/>
    <col min="10500" max="10500" width="2.75" style="3" customWidth="1"/>
    <col min="10501" max="10501" width="10.5" style="3" bestFit="1" customWidth="1"/>
    <col min="10502" max="10535" width="9" style="3" customWidth="1"/>
    <col min="10536" max="10536" width="3.25" style="3" customWidth="1"/>
    <col min="10537" max="10538" width="9" style="3" customWidth="1"/>
    <col min="10539" max="10546" width="10.875" style="3" customWidth="1"/>
    <col min="10547" max="10753" width="9" style="3"/>
    <col min="10754" max="10754" width="6.375" style="3" customWidth="1"/>
    <col min="10755" max="10755" width="12.375" style="3" bestFit="1" customWidth="1"/>
    <col min="10756" max="10756" width="2.75" style="3" customWidth="1"/>
    <col min="10757" max="10757" width="10.5" style="3" bestFit="1" customWidth="1"/>
    <col min="10758" max="10791" width="9" style="3" customWidth="1"/>
    <col min="10792" max="10792" width="3.25" style="3" customWidth="1"/>
    <col min="10793" max="10794" width="9" style="3" customWidth="1"/>
    <col min="10795" max="10802" width="10.875" style="3" customWidth="1"/>
    <col min="10803" max="11009" width="9" style="3"/>
    <col min="11010" max="11010" width="6.375" style="3" customWidth="1"/>
    <col min="11011" max="11011" width="12.375" style="3" bestFit="1" customWidth="1"/>
    <col min="11012" max="11012" width="2.75" style="3" customWidth="1"/>
    <col min="11013" max="11013" width="10.5" style="3" bestFit="1" customWidth="1"/>
    <col min="11014" max="11047" width="9" style="3" customWidth="1"/>
    <col min="11048" max="11048" width="3.25" style="3" customWidth="1"/>
    <col min="11049" max="11050" width="9" style="3" customWidth="1"/>
    <col min="11051" max="11058" width="10.875" style="3" customWidth="1"/>
    <col min="11059" max="11265" width="9" style="3"/>
    <col min="11266" max="11266" width="6.375" style="3" customWidth="1"/>
    <col min="11267" max="11267" width="12.375" style="3" bestFit="1" customWidth="1"/>
    <col min="11268" max="11268" width="2.75" style="3" customWidth="1"/>
    <col min="11269" max="11269" width="10.5" style="3" bestFit="1" customWidth="1"/>
    <col min="11270" max="11303" width="9" style="3" customWidth="1"/>
    <col min="11304" max="11304" width="3.25" style="3" customWidth="1"/>
    <col min="11305" max="11306" width="9" style="3" customWidth="1"/>
    <col min="11307" max="11314" width="10.875" style="3" customWidth="1"/>
    <col min="11315" max="11521" width="9" style="3"/>
    <col min="11522" max="11522" width="6.375" style="3" customWidth="1"/>
    <col min="11523" max="11523" width="12.375" style="3" bestFit="1" customWidth="1"/>
    <col min="11524" max="11524" width="2.75" style="3" customWidth="1"/>
    <col min="11525" max="11525" width="10.5" style="3" bestFit="1" customWidth="1"/>
    <col min="11526" max="11559" width="9" style="3" customWidth="1"/>
    <col min="11560" max="11560" width="3.25" style="3" customWidth="1"/>
    <col min="11561" max="11562" width="9" style="3" customWidth="1"/>
    <col min="11563" max="11570" width="10.875" style="3" customWidth="1"/>
    <col min="11571" max="11777" width="9" style="3"/>
    <col min="11778" max="11778" width="6.375" style="3" customWidth="1"/>
    <col min="11779" max="11779" width="12.375" style="3" bestFit="1" customWidth="1"/>
    <col min="11780" max="11780" width="2.75" style="3" customWidth="1"/>
    <col min="11781" max="11781" width="10.5" style="3" bestFit="1" customWidth="1"/>
    <col min="11782" max="11815" width="9" style="3" customWidth="1"/>
    <col min="11816" max="11816" width="3.25" style="3" customWidth="1"/>
    <col min="11817" max="11818" width="9" style="3" customWidth="1"/>
    <col min="11819" max="11826" width="10.875" style="3" customWidth="1"/>
    <col min="11827" max="12033" width="9" style="3"/>
    <col min="12034" max="12034" width="6.375" style="3" customWidth="1"/>
    <col min="12035" max="12035" width="12.375" style="3" bestFit="1" customWidth="1"/>
    <col min="12036" max="12036" width="2.75" style="3" customWidth="1"/>
    <col min="12037" max="12037" width="10.5" style="3" bestFit="1" customWidth="1"/>
    <col min="12038" max="12071" width="9" style="3" customWidth="1"/>
    <col min="12072" max="12072" width="3.25" style="3" customWidth="1"/>
    <col min="12073" max="12074" width="9" style="3" customWidth="1"/>
    <col min="12075" max="12082" width="10.875" style="3" customWidth="1"/>
    <col min="12083" max="12289" width="9" style="3"/>
    <col min="12290" max="12290" width="6.375" style="3" customWidth="1"/>
    <col min="12291" max="12291" width="12.375" style="3" bestFit="1" customWidth="1"/>
    <col min="12292" max="12292" width="2.75" style="3" customWidth="1"/>
    <col min="12293" max="12293" width="10.5" style="3" bestFit="1" customWidth="1"/>
    <col min="12294" max="12327" width="9" style="3" customWidth="1"/>
    <col min="12328" max="12328" width="3.25" style="3" customWidth="1"/>
    <col min="12329" max="12330" width="9" style="3" customWidth="1"/>
    <col min="12331" max="12338" width="10.875" style="3" customWidth="1"/>
    <col min="12339" max="12545" width="9" style="3"/>
    <col min="12546" max="12546" width="6.375" style="3" customWidth="1"/>
    <col min="12547" max="12547" width="12.375" style="3" bestFit="1" customWidth="1"/>
    <col min="12548" max="12548" width="2.75" style="3" customWidth="1"/>
    <col min="12549" max="12549" width="10.5" style="3" bestFit="1" customWidth="1"/>
    <col min="12550" max="12583" width="9" style="3" customWidth="1"/>
    <col min="12584" max="12584" width="3.25" style="3" customWidth="1"/>
    <col min="12585" max="12586" width="9" style="3" customWidth="1"/>
    <col min="12587" max="12594" width="10.875" style="3" customWidth="1"/>
    <col min="12595" max="12801" width="9" style="3"/>
    <col min="12802" max="12802" width="6.375" style="3" customWidth="1"/>
    <col min="12803" max="12803" width="12.375" style="3" bestFit="1" customWidth="1"/>
    <col min="12804" max="12804" width="2.75" style="3" customWidth="1"/>
    <col min="12805" max="12805" width="10.5" style="3" bestFit="1" customWidth="1"/>
    <col min="12806" max="12839" width="9" style="3" customWidth="1"/>
    <col min="12840" max="12840" width="3.25" style="3" customWidth="1"/>
    <col min="12841" max="12842" width="9" style="3" customWidth="1"/>
    <col min="12843" max="12850" width="10.875" style="3" customWidth="1"/>
    <col min="12851" max="13057" width="9" style="3"/>
    <col min="13058" max="13058" width="6.375" style="3" customWidth="1"/>
    <col min="13059" max="13059" width="12.375" style="3" bestFit="1" customWidth="1"/>
    <col min="13060" max="13060" width="2.75" style="3" customWidth="1"/>
    <col min="13061" max="13061" width="10.5" style="3" bestFit="1" customWidth="1"/>
    <col min="13062" max="13095" width="9" style="3" customWidth="1"/>
    <col min="13096" max="13096" width="3.25" style="3" customWidth="1"/>
    <col min="13097" max="13098" width="9" style="3" customWidth="1"/>
    <col min="13099" max="13106" width="10.875" style="3" customWidth="1"/>
    <col min="13107" max="13313" width="9" style="3"/>
    <col min="13314" max="13314" width="6.375" style="3" customWidth="1"/>
    <col min="13315" max="13315" width="12.375" style="3" bestFit="1" customWidth="1"/>
    <col min="13316" max="13316" width="2.75" style="3" customWidth="1"/>
    <col min="13317" max="13317" width="10.5" style="3" bestFit="1" customWidth="1"/>
    <col min="13318" max="13351" width="9" style="3" customWidth="1"/>
    <col min="13352" max="13352" width="3.25" style="3" customWidth="1"/>
    <col min="13353" max="13354" width="9" style="3" customWidth="1"/>
    <col min="13355" max="13362" width="10.875" style="3" customWidth="1"/>
    <col min="13363" max="13569" width="9" style="3"/>
    <col min="13570" max="13570" width="6.375" style="3" customWidth="1"/>
    <col min="13571" max="13571" width="12.375" style="3" bestFit="1" customWidth="1"/>
    <col min="13572" max="13572" width="2.75" style="3" customWidth="1"/>
    <col min="13573" max="13573" width="10.5" style="3" bestFit="1" customWidth="1"/>
    <col min="13574" max="13607" width="9" style="3" customWidth="1"/>
    <col min="13608" max="13608" width="3.25" style="3" customWidth="1"/>
    <col min="13609" max="13610" width="9" style="3" customWidth="1"/>
    <col min="13611" max="13618" width="10.875" style="3" customWidth="1"/>
    <col min="13619" max="13825" width="9" style="3"/>
    <col min="13826" max="13826" width="6.375" style="3" customWidth="1"/>
    <col min="13827" max="13827" width="12.375" style="3" bestFit="1" customWidth="1"/>
    <col min="13828" max="13828" width="2.75" style="3" customWidth="1"/>
    <col min="13829" max="13829" width="10.5" style="3" bestFit="1" customWidth="1"/>
    <col min="13830" max="13863" width="9" style="3" customWidth="1"/>
    <col min="13864" max="13864" width="3.25" style="3" customWidth="1"/>
    <col min="13865" max="13866" width="9" style="3" customWidth="1"/>
    <col min="13867" max="13874" width="10.875" style="3" customWidth="1"/>
    <col min="13875" max="14081" width="9" style="3"/>
    <col min="14082" max="14082" width="6.375" style="3" customWidth="1"/>
    <col min="14083" max="14083" width="12.375" style="3" bestFit="1" customWidth="1"/>
    <col min="14084" max="14084" width="2.75" style="3" customWidth="1"/>
    <col min="14085" max="14085" width="10.5" style="3" bestFit="1" customWidth="1"/>
    <col min="14086" max="14119" width="9" style="3" customWidth="1"/>
    <col min="14120" max="14120" width="3.25" style="3" customWidth="1"/>
    <col min="14121" max="14122" width="9" style="3" customWidth="1"/>
    <col min="14123" max="14130" width="10.875" style="3" customWidth="1"/>
    <col min="14131" max="14337" width="9" style="3"/>
    <col min="14338" max="14338" width="6.375" style="3" customWidth="1"/>
    <col min="14339" max="14339" width="12.375" style="3" bestFit="1" customWidth="1"/>
    <col min="14340" max="14340" width="2.75" style="3" customWidth="1"/>
    <col min="14341" max="14341" width="10.5" style="3" bestFit="1" customWidth="1"/>
    <col min="14342" max="14375" width="9" style="3" customWidth="1"/>
    <col min="14376" max="14376" width="3.25" style="3" customWidth="1"/>
    <col min="14377" max="14378" width="9" style="3" customWidth="1"/>
    <col min="14379" max="14386" width="10.875" style="3" customWidth="1"/>
    <col min="14387" max="14593" width="9" style="3"/>
    <col min="14594" max="14594" width="6.375" style="3" customWidth="1"/>
    <col min="14595" max="14595" width="12.375" style="3" bestFit="1" customWidth="1"/>
    <col min="14596" max="14596" width="2.75" style="3" customWidth="1"/>
    <col min="14597" max="14597" width="10.5" style="3" bestFit="1" customWidth="1"/>
    <col min="14598" max="14631" width="9" style="3" customWidth="1"/>
    <col min="14632" max="14632" width="3.25" style="3" customWidth="1"/>
    <col min="14633" max="14634" width="9" style="3" customWidth="1"/>
    <col min="14635" max="14642" width="10.875" style="3" customWidth="1"/>
    <col min="14643" max="14849" width="9" style="3"/>
    <col min="14850" max="14850" width="6.375" style="3" customWidth="1"/>
    <col min="14851" max="14851" width="12.375" style="3" bestFit="1" customWidth="1"/>
    <col min="14852" max="14852" width="2.75" style="3" customWidth="1"/>
    <col min="14853" max="14853" width="10.5" style="3" bestFit="1" customWidth="1"/>
    <col min="14854" max="14887" width="9" style="3" customWidth="1"/>
    <col min="14888" max="14888" width="3.25" style="3" customWidth="1"/>
    <col min="14889" max="14890" width="9" style="3" customWidth="1"/>
    <col min="14891" max="14898" width="10.875" style="3" customWidth="1"/>
    <col min="14899" max="15105" width="9" style="3"/>
    <col min="15106" max="15106" width="6.375" style="3" customWidth="1"/>
    <col min="15107" max="15107" width="12.375" style="3" bestFit="1" customWidth="1"/>
    <col min="15108" max="15108" width="2.75" style="3" customWidth="1"/>
    <col min="15109" max="15109" width="10.5" style="3" bestFit="1" customWidth="1"/>
    <col min="15110" max="15143" width="9" style="3" customWidth="1"/>
    <col min="15144" max="15144" width="3.25" style="3" customWidth="1"/>
    <col min="15145" max="15146" width="9" style="3" customWidth="1"/>
    <col min="15147" max="15154" width="10.875" style="3" customWidth="1"/>
    <col min="15155" max="15361" width="9" style="3"/>
    <col min="15362" max="15362" width="6.375" style="3" customWidth="1"/>
    <col min="15363" max="15363" width="12.375" style="3" bestFit="1" customWidth="1"/>
    <col min="15364" max="15364" width="2.75" style="3" customWidth="1"/>
    <col min="15365" max="15365" width="10.5" style="3" bestFit="1" customWidth="1"/>
    <col min="15366" max="15399" width="9" style="3" customWidth="1"/>
    <col min="15400" max="15400" width="3.25" style="3" customWidth="1"/>
    <col min="15401" max="15402" width="9" style="3" customWidth="1"/>
    <col min="15403" max="15410" width="10.875" style="3" customWidth="1"/>
    <col min="15411" max="15617" width="9" style="3"/>
    <col min="15618" max="15618" width="6.375" style="3" customWidth="1"/>
    <col min="15619" max="15619" width="12.375" style="3" bestFit="1" customWidth="1"/>
    <col min="15620" max="15620" width="2.75" style="3" customWidth="1"/>
    <col min="15621" max="15621" width="10.5" style="3" bestFit="1" customWidth="1"/>
    <col min="15622" max="15655" width="9" style="3" customWidth="1"/>
    <col min="15656" max="15656" width="3.25" style="3" customWidth="1"/>
    <col min="15657" max="15658" width="9" style="3" customWidth="1"/>
    <col min="15659" max="15666" width="10.875" style="3" customWidth="1"/>
    <col min="15667" max="15873" width="9" style="3"/>
    <col min="15874" max="15874" width="6.375" style="3" customWidth="1"/>
    <col min="15875" max="15875" width="12.375" style="3" bestFit="1" customWidth="1"/>
    <col min="15876" max="15876" width="2.75" style="3" customWidth="1"/>
    <col min="15877" max="15877" width="10.5" style="3" bestFit="1" customWidth="1"/>
    <col min="15878" max="15911" width="9" style="3" customWidth="1"/>
    <col min="15912" max="15912" width="3.25" style="3" customWidth="1"/>
    <col min="15913" max="15914" width="9" style="3" customWidth="1"/>
    <col min="15915" max="15922" width="10.875" style="3" customWidth="1"/>
    <col min="15923" max="16129" width="9" style="3"/>
    <col min="16130" max="16130" width="6.375" style="3" customWidth="1"/>
    <col min="16131" max="16131" width="12.375" style="3" bestFit="1" customWidth="1"/>
    <col min="16132" max="16132" width="2.75" style="3" customWidth="1"/>
    <col min="16133" max="16133" width="10.5" style="3" bestFit="1" customWidth="1"/>
    <col min="16134" max="16167" width="9" style="3" customWidth="1"/>
    <col min="16168" max="16168" width="3.25" style="3" customWidth="1"/>
    <col min="16169" max="16170" width="9" style="3" customWidth="1"/>
    <col min="16171" max="16178" width="10.875" style="3" customWidth="1"/>
    <col min="16179" max="16384" width="9" style="3"/>
  </cols>
  <sheetData>
    <row r="1" spans="1:52" s="9" customFormat="1" ht="21.9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141"/>
      <c r="M1" s="141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142"/>
      <c r="AK1" s="142"/>
      <c r="AL1" s="142"/>
      <c r="AM1" s="23"/>
      <c r="AN1" s="23"/>
    </row>
    <row r="2" spans="1:52" s="9" customFormat="1" ht="22.5" customHeight="1" x14ac:dyDescent="0.2">
      <c r="A2" s="23"/>
      <c r="B2" s="143" t="s">
        <v>91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/>
      <c r="S2" s="144"/>
      <c r="T2" s="144"/>
      <c r="U2" s="144"/>
      <c r="V2" s="145"/>
      <c r="W2" s="145"/>
      <c r="X2" s="144"/>
      <c r="Y2" s="144"/>
      <c r="Z2" s="144"/>
      <c r="AA2" s="144"/>
      <c r="AB2" s="144"/>
      <c r="AC2" s="144"/>
      <c r="AD2" s="144"/>
      <c r="AE2" s="144"/>
      <c r="AF2" s="146"/>
      <c r="AG2" s="146"/>
      <c r="AH2" s="146"/>
      <c r="AI2" s="144" t="s">
        <v>92</v>
      </c>
      <c r="AJ2" s="144"/>
      <c r="AK2" s="144"/>
      <c r="AL2" s="144"/>
      <c r="AM2" s="144"/>
      <c r="AN2" s="144"/>
      <c r="AO2" s="147"/>
    </row>
    <row r="3" spans="1:52" ht="5.0999999999999996" customHeight="1" thickBo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4"/>
      <c r="S3" s="144"/>
      <c r="T3" s="144"/>
      <c r="U3" s="144"/>
      <c r="V3" s="145"/>
      <c r="W3" s="145"/>
      <c r="X3" s="144"/>
      <c r="Y3" s="144"/>
      <c r="Z3" s="144"/>
      <c r="AA3" s="144"/>
      <c r="AB3" s="144"/>
      <c r="AC3" s="144"/>
      <c r="AD3" s="144"/>
      <c r="AE3" s="144"/>
      <c r="AF3" s="148"/>
      <c r="AG3" s="148"/>
      <c r="AH3" s="148"/>
      <c r="AI3" s="148"/>
      <c r="AJ3" s="148"/>
      <c r="AK3" s="148"/>
      <c r="AL3" s="148"/>
      <c r="AM3" s="144"/>
      <c r="AN3" s="144"/>
      <c r="AO3" s="147"/>
      <c r="AP3" s="147"/>
      <c r="AQ3" s="147"/>
      <c r="AR3" s="147"/>
      <c r="AS3" s="147"/>
      <c r="AT3" s="147"/>
      <c r="AU3" s="9"/>
      <c r="AV3" s="9"/>
      <c r="AW3" s="9"/>
      <c r="AX3" s="9"/>
      <c r="AY3" s="9"/>
      <c r="AZ3" s="9"/>
    </row>
    <row r="4" spans="1:52" ht="126.75" customHeight="1" x14ac:dyDescent="0.2">
      <c r="B4" s="18"/>
      <c r="C4" s="149" t="s">
        <v>93</v>
      </c>
      <c r="D4" s="150"/>
      <c r="E4" s="151" t="s">
        <v>94</v>
      </c>
      <c r="F4" s="152" t="s">
        <v>95</v>
      </c>
      <c r="G4" s="153" t="s">
        <v>96</v>
      </c>
      <c r="H4" s="154" t="s">
        <v>97</v>
      </c>
      <c r="I4" s="155" t="s">
        <v>98</v>
      </c>
      <c r="J4" s="155" t="s">
        <v>99</v>
      </c>
      <c r="K4" s="156" t="s">
        <v>100</v>
      </c>
      <c r="L4" s="155" t="s">
        <v>101</v>
      </c>
      <c r="M4" s="155" t="s">
        <v>102</v>
      </c>
      <c r="N4" s="157" t="s">
        <v>103</v>
      </c>
      <c r="O4" s="155" t="s">
        <v>104</v>
      </c>
      <c r="P4" s="155" t="s">
        <v>105</v>
      </c>
      <c r="Q4" s="155" t="s">
        <v>106</v>
      </c>
      <c r="R4" s="155" t="s">
        <v>107</v>
      </c>
      <c r="S4" s="155" t="s">
        <v>108</v>
      </c>
      <c r="T4" s="154" t="s">
        <v>109</v>
      </c>
      <c r="U4" s="155" t="s">
        <v>110</v>
      </c>
      <c r="V4" s="155" t="s">
        <v>111</v>
      </c>
      <c r="W4" s="155" t="s">
        <v>112</v>
      </c>
      <c r="X4" s="155" t="s">
        <v>113</v>
      </c>
      <c r="Y4" s="158" t="s">
        <v>114</v>
      </c>
      <c r="Z4" s="159" t="s">
        <v>115</v>
      </c>
      <c r="AA4" s="159" t="s">
        <v>116</v>
      </c>
      <c r="AB4" s="160" t="s">
        <v>117</v>
      </c>
      <c r="AC4" s="159" t="s">
        <v>118</v>
      </c>
      <c r="AD4" s="159" t="s">
        <v>119</v>
      </c>
      <c r="AE4" s="159" t="s">
        <v>120</v>
      </c>
      <c r="AF4" s="159" t="s">
        <v>121</v>
      </c>
      <c r="AG4" s="161" t="s">
        <v>122</v>
      </c>
      <c r="AH4" s="159" t="s">
        <v>123</v>
      </c>
      <c r="AI4" s="159" t="s">
        <v>124</v>
      </c>
      <c r="AJ4" s="159" t="s">
        <v>125</v>
      </c>
      <c r="AK4" s="159" t="s">
        <v>126</v>
      </c>
      <c r="AL4" s="162" t="s">
        <v>127</v>
      </c>
      <c r="AM4" s="163"/>
    </row>
    <row r="5" spans="1:52" s="169" customFormat="1" ht="24.95" customHeight="1" x14ac:dyDescent="0.2">
      <c r="A5" s="164"/>
      <c r="B5" s="165" t="s">
        <v>128</v>
      </c>
      <c r="C5" s="166">
        <f>SUM(C7:C13)</f>
        <v>6086</v>
      </c>
      <c r="D5" s="167"/>
      <c r="E5" s="168">
        <f t="shared" ref="E5:AL5" si="0">SUM(E7:E13)</f>
        <v>1476</v>
      </c>
      <c r="F5" s="168">
        <f t="shared" si="0"/>
        <v>221</v>
      </c>
      <c r="G5" s="168">
        <f t="shared" si="0"/>
        <v>460</v>
      </c>
      <c r="H5" s="168">
        <f t="shared" si="0"/>
        <v>523</v>
      </c>
      <c r="I5" s="168">
        <f t="shared" si="0"/>
        <v>146</v>
      </c>
      <c r="J5" s="168">
        <f t="shared" si="0"/>
        <v>156</v>
      </c>
      <c r="K5" s="168">
        <f t="shared" si="0"/>
        <v>223</v>
      </c>
      <c r="L5" s="168">
        <f t="shared" si="0"/>
        <v>74</v>
      </c>
      <c r="M5" s="168">
        <f t="shared" si="0"/>
        <v>237</v>
      </c>
      <c r="N5" s="168">
        <f t="shared" si="0"/>
        <v>114</v>
      </c>
      <c r="O5" s="168">
        <f t="shared" si="0"/>
        <v>125</v>
      </c>
      <c r="P5" s="168">
        <f t="shared" si="0"/>
        <v>51</v>
      </c>
      <c r="Q5" s="168">
        <f t="shared" si="0"/>
        <v>374</v>
      </c>
      <c r="R5" s="168">
        <f t="shared" si="0"/>
        <v>327</v>
      </c>
      <c r="S5" s="168">
        <f t="shared" si="0"/>
        <v>138</v>
      </c>
      <c r="T5" s="168">
        <f t="shared" si="0"/>
        <v>389</v>
      </c>
      <c r="U5" s="168">
        <f t="shared" si="0"/>
        <v>61</v>
      </c>
      <c r="V5" s="168">
        <f t="shared" si="0"/>
        <v>89</v>
      </c>
      <c r="W5" s="168">
        <f t="shared" si="0"/>
        <v>73</v>
      </c>
      <c r="X5" s="168">
        <f t="shared" si="0"/>
        <v>23</v>
      </c>
      <c r="Y5" s="168">
        <f t="shared" si="0"/>
        <v>171</v>
      </c>
      <c r="Z5" s="168">
        <f t="shared" si="0"/>
        <v>133</v>
      </c>
      <c r="AA5" s="168">
        <f t="shared" si="0"/>
        <v>60</v>
      </c>
      <c r="AB5" s="168">
        <f t="shared" si="0"/>
        <v>140</v>
      </c>
      <c r="AC5" s="168">
        <f t="shared" si="0"/>
        <v>494</v>
      </c>
      <c r="AD5" s="168">
        <f t="shared" si="0"/>
        <v>98</v>
      </c>
      <c r="AE5" s="168">
        <f t="shared" si="0"/>
        <v>60</v>
      </c>
      <c r="AF5" s="168">
        <f t="shared" si="0"/>
        <v>240</v>
      </c>
      <c r="AG5" s="168">
        <f t="shared" si="0"/>
        <v>152</v>
      </c>
      <c r="AH5" s="168">
        <f t="shared" si="0"/>
        <v>36</v>
      </c>
      <c r="AI5" s="168">
        <f t="shared" si="0"/>
        <v>173</v>
      </c>
      <c r="AJ5" s="168">
        <f t="shared" si="0"/>
        <v>18</v>
      </c>
      <c r="AK5" s="168">
        <f t="shared" si="0"/>
        <v>53</v>
      </c>
      <c r="AL5" s="167">
        <f t="shared" si="0"/>
        <v>242</v>
      </c>
      <c r="AM5" s="166" t="s">
        <v>129</v>
      </c>
      <c r="AN5" s="164"/>
      <c r="AO5" s="164"/>
      <c r="AP5" s="164"/>
      <c r="AQ5" s="164"/>
      <c r="AR5" s="164"/>
      <c r="AS5" s="164"/>
      <c r="AT5" s="164"/>
      <c r="AU5" s="164"/>
      <c r="AV5" s="164"/>
    </row>
    <row r="6" spans="1:52" ht="7.5" customHeight="1" x14ac:dyDescent="0.2">
      <c r="B6" s="170"/>
      <c r="C6" s="171"/>
      <c r="D6" s="172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4"/>
      <c r="AD6" s="173"/>
      <c r="AE6" s="173"/>
      <c r="AF6" s="173"/>
      <c r="AG6" s="173"/>
      <c r="AH6" s="173"/>
      <c r="AI6" s="173"/>
      <c r="AJ6" s="173"/>
      <c r="AK6" s="173"/>
      <c r="AL6" s="173"/>
      <c r="AM6" s="92"/>
      <c r="AN6" s="23"/>
      <c r="AO6" s="9"/>
      <c r="AP6" s="9"/>
      <c r="AQ6" s="9"/>
      <c r="AR6" s="9"/>
      <c r="AS6" s="9"/>
      <c r="AT6" s="9"/>
      <c r="AU6" s="9"/>
      <c r="AV6" s="9"/>
    </row>
    <row r="7" spans="1:52" s="180" customFormat="1" ht="24.95" customHeight="1" x14ac:dyDescent="0.2">
      <c r="A7" s="175"/>
      <c r="B7" s="176" t="s">
        <v>55</v>
      </c>
      <c r="C7" s="171">
        <v>1764</v>
      </c>
      <c r="D7" s="173"/>
      <c r="E7" s="173">
        <v>374</v>
      </c>
      <c r="F7" s="173">
        <v>57</v>
      </c>
      <c r="G7" s="173">
        <v>122</v>
      </c>
      <c r="H7" s="173">
        <v>114</v>
      </c>
      <c r="I7" s="173">
        <v>30</v>
      </c>
      <c r="J7" s="174">
        <v>47</v>
      </c>
      <c r="K7" s="173">
        <v>63</v>
      </c>
      <c r="L7" s="173">
        <v>26</v>
      </c>
      <c r="M7" s="173">
        <v>58</v>
      </c>
      <c r="N7" s="174">
        <v>24</v>
      </c>
      <c r="O7" s="173">
        <v>34</v>
      </c>
      <c r="P7" s="173">
        <v>11</v>
      </c>
      <c r="Q7" s="173">
        <v>161</v>
      </c>
      <c r="R7" s="173">
        <v>88</v>
      </c>
      <c r="S7" s="174">
        <v>41</v>
      </c>
      <c r="T7" s="173">
        <v>116</v>
      </c>
      <c r="U7" s="173">
        <v>13</v>
      </c>
      <c r="V7" s="173">
        <v>40</v>
      </c>
      <c r="W7" s="173">
        <v>21</v>
      </c>
      <c r="X7" s="173">
        <v>4</v>
      </c>
      <c r="Y7" s="173">
        <v>40</v>
      </c>
      <c r="Z7" s="173">
        <v>32</v>
      </c>
      <c r="AA7" s="173">
        <v>9</v>
      </c>
      <c r="AB7" s="173">
        <v>44</v>
      </c>
      <c r="AC7" s="174">
        <v>122</v>
      </c>
      <c r="AD7" s="173">
        <v>19</v>
      </c>
      <c r="AE7" s="173" t="s">
        <v>53</v>
      </c>
      <c r="AF7" s="174">
        <v>63</v>
      </c>
      <c r="AG7" s="174">
        <v>39</v>
      </c>
      <c r="AH7" s="174">
        <v>26</v>
      </c>
      <c r="AI7" s="174">
        <v>54</v>
      </c>
      <c r="AJ7" s="174">
        <v>7</v>
      </c>
      <c r="AK7" s="174">
        <v>2</v>
      </c>
      <c r="AL7" s="174">
        <v>43</v>
      </c>
      <c r="AM7" s="177" t="s">
        <v>55</v>
      </c>
      <c r="AN7" s="178"/>
      <c r="AO7" s="179"/>
      <c r="AP7" s="179"/>
      <c r="AQ7" s="179"/>
      <c r="AR7" s="179"/>
      <c r="AS7" s="179"/>
      <c r="AT7" s="179"/>
      <c r="AU7" s="179"/>
      <c r="AV7" s="179"/>
    </row>
    <row r="8" spans="1:52" s="180" customFormat="1" ht="24.95" customHeight="1" x14ac:dyDescent="0.2">
      <c r="A8" s="175"/>
      <c r="B8" s="176" t="s">
        <v>56</v>
      </c>
      <c r="C8" s="171">
        <v>660</v>
      </c>
      <c r="D8" s="172"/>
      <c r="E8" s="173">
        <v>240</v>
      </c>
      <c r="F8" s="173">
        <v>18</v>
      </c>
      <c r="G8" s="173">
        <v>58</v>
      </c>
      <c r="H8" s="173">
        <v>64</v>
      </c>
      <c r="I8" s="173">
        <v>19</v>
      </c>
      <c r="J8" s="174">
        <v>14</v>
      </c>
      <c r="K8" s="173">
        <v>28</v>
      </c>
      <c r="L8" s="173">
        <v>5</v>
      </c>
      <c r="M8" s="173">
        <v>30</v>
      </c>
      <c r="N8" s="174">
        <v>24</v>
      </c>
      <c r="O8" s="173">
        <v>13</v>
      </c>
      <c r="P8" s="173">
        <v>7</v>
      </c>
      <c r="Q8" s="173">
        <v>29</v>
      </c>
      <c r="R8" s="173">
        <v>32</v>
      </c>
      <c r="S8" s="174">
        <v>27</v>
      </c>
      <c r="T8" s="173">
        <v>61</v>
      </c>
      <c r="U8" s="174">
        <v>1</v>
      </c>
      <c r="V8" s="174">
        <v>4</v>
      </c>
      <c r="W8" s="174">
        <v>4</v>
      </c>
      <c r="X8" s="173">
        <v>2</v>
      </c>
      <c r="Y8" s="174">
        <v>8</v>
      </c>
      <c r="Z8" s="174">
        <v>24</v>
      </c>
      <c r="AA8" s="173">
        <v>6</v>
      </c>
      <c r="AB8" s="173">
        <v>14</v>
      </c>
      <c r="AC8" s="174">
        <v>50</v>
      </c>
      <c r="AD8" s="173">
        <v>15</v>
      </c>
      <c r="AE8" s="173">
        <v>15</v>
      </c>
      <c r="AF8" s="174">
        <v>43</v>
      </c>
      <c r="AG8" s="174">
        <v>13</v>
      </c>
      <c r="AH8" s="174">
        <v>2</v>
      </c>
      <c r="AI8" s="174">
        <v>13</v>
      </c>
      <c r="AJ8" s="174" t="s">
        <v>53</v>
      </c>
      <c r="AK8" s="174">
        <v>7</v>
      </c>
      <c r="AL8" s="174">
        <v>36</v>
      </c>
      <c r="AM8" s="177" t="s">
        <v>56</v>
      </c>
      <c r="AN8" s="178"/>
      <c r="AO8" s="179"/>
      <c r="AP8" s="179"/>
      <c r="AQ8" s="179"/>
      <c r="AR8" s="179"/>
      <c r="AS8" s="179"/>
      <c r="AT8" s="179"/>
      <c r="AU8" s="179"/>
      <c r="AV8" s="179"/>
    </row>
    <row r="9" spans="1:52" s="180" customFormat="1" ht="24.95" customHeight="1" x14ac:dyDescent="0.2">
      <c r="A9" s="175"/>
      <c r="B9" s="176" t="s">
        <v>58</v>
      </c>
      <c r="C9" s="171">
        <v>1183</v>
      </c>
      <c r="D9" s="172"/>
      <c r="E9" s="173">
        <v>252</v>
      </c>
      <c r="F9" s="173">
        <v>43</v>
      </c>
      <c r="G9" s="173">
        <v>81</v>
      </c>
      <c r="H9" s="173">
        <v>103</v>
      </c>
      <c r="I9" s="173">
        <v>28</v>
      </c>
      <c r="J9" s="174">
        <v>32</v>
      </c>
      <c r="K9" s="173">
        <v>42</v>
      </c>
      <c r="L9" s="173">
        <v>16</v>
      </c>
      <c r="M9" s="173">
        <v>63</v>
      </c>
      <c r="N9" s="174">
        <v>15</v>
      </c>
      <c r="O9" s="173">
        <v>23</v>
      </c>
      <c r="P9" s="173">
        <v>16</v>
      </c>
      <c r="Q9" s="173">
        <v>34</v>
      </c>
      <c r="R9" s="173">
        <v>50</v>
      </c>
      <c r="S9" s="174">
        <v>25</v>
      </c>
      <c r="T9" s="173">
        <v>69</v>
      </c>
      <c r="U9" s="174">
        <v>15</v>
      </c>
      <c r="V9" s="174">
        <v>20</v>
      </c>
      <c r="W9" s="174">
        <v>26</v>
      </c>
      <c r="X9" s="173">
        <v>7</v>
      </c>
      <c r="Y9" s="174">
        <v>37</v>
      </c>
      <c r="Z9" s="174">
        <v>22</v>
      </c>
      <c r="AA9" s="173">
        <v>17</v>
      </c>
      <c r="AB9" s="173">
        <v>18</v>
      </c>
      <c r="AC9" s="174">
        <v>81</v>
      </c>
      <c r="AD9" s="173">
        <v>32</v>
      </c>
      <c r="AE9" s="173">
        <v>42</v>
      </c>
      <c r="AF9" s="174">
        <v>38</v>
      </c>
      <c r="AG9" s="174">
        <v>27</v>
      </c>
      <c r="AH9" s="174">
        <v>2</v>
      </c>
      <c r="AI9" s="174">
        <v>56</v>
      </c>
      <c r="AJ9" s="174">
        <v>8</v>
      </c>
      <c r="AK9" s="174">
        <v>24</v>
      </c>
      <c r="AL9" s="174">
        <v>25</v>
      </c>
      <c r="AM9" s="177" t="s">
        <v>58</v>
      </c>
      <c r="AN9" s="178"/>
      <c r="AO9" s="179"/>
      <c r="AP9" s="179"/>
      <c r="AQ9" s="179"/>
      <c r="AR9" s="179"/>
      <c r="AS9" s="179"/>
      <c r="AT9" s="179"/>
      <c r="AU9" s="179"/>
      <c r="AV9" s="179"/>
    </row>
    <row r="10" spans="1:52" s="180" customFormat="1" ht="24.95" customHeight="1" x14ac:dyDescent="0.2">
      <c r="A10" s="175"/>
      <c r="B10" s="176" t="s">
        <v>60</v>
      </c>
      <c r="C10" s="171">
        <v>813</v>
      </c>
      <c r="D10" s="172"/>
      <c r="E10" s="173">
        <v>191</v>
      </c>
      <c r="F10" s="173">
        <v>35</v>
      </c>
      <c r="G10" s="173">
        <v>54</v>
      </c>
      <c r="H10" s="173">
        <v>82</v>
      </c>
      <c r="I10" s="173">
        <v>22</v>
      </c>
      <c r="J10" s="174">
        <v>14</v>
      </c>
      <c r="K10" s="173">
        <v>22</v>
      </c>
      <c r="L10" s="173">
        <v>12</v>
      </c>
      <c r="M10" s="173">
        <v>27</v>
      </c>
      <c r="N10" s="174">
        <v>19</v>
      </c>
      <c r="O10" s="173">
        <v>19</v>
      </c>
      <c r="P10" s="173">
        <v>5</v>
      </c>
      <c r="Q10" s="173">
        <v>49</v>
      </c>
      <c r="R10" s="173">
        <v>54</v>
      </c>
      <c r="S10" s="174">
        <v>22</v>
      </c>
      <c r="T10" s="173">
        <v>60</v>
      </c>
      <c r="U10" s="174">
        <v>13</v>
      </c>
      <c r="V10" s="174">
        <v>4</v>
      </c>
      <c r="W10" s="174">
        <v>13</v>
      </c>
      <c r="X10" s="173">
        <v>3</v>
      </c>
      <c r="Y10" s="174">
        <v>30</v>
      </c>
      <c r="Z10" s="174">
        <v>20</v>
      </c>
      <c r="AA10" s="173">
        <v>5</v>
      </c>
      <c r="AB10" s="173">
        <v>24</v>
      </c>
      <c r="AC10" s="174">
        <v>79</v>
      </c>
      <c r="AD10" s="173">
        <v>6</v>
      </c>
      <c r="AE10" s="173">
        <v>1</v>
      </c>
      <c r="AF10" s="174">
        <v>22</v>
      </c>
      <c r="AG10" s="174">
        <v>19</v>
      </c>
      <c r="AH10" s="174">
        <v>1</v>
      </c>
      <c r="AI10" s="174">
        <v>15</v>
      </c>
      <c r="AJ10" s="174">
        <v>0</v>
      </c>
      <c r="AK10" s="174">
        <v>14</v>
      </c>
      <c r="AL10" s="174">
        <v>49</v>
      </c>
      <c r="AM10" s="177" t="s">
        <v>60</v>
      </c>
      <c r="AN10" s="178"/>
      <c r="AO10" s="179"/>
      <c r="AP10" s="179"/>
      <c r="AQ10" s="179"/>
      <c r="AR10" s="179"/>
      <c r="AS10" s="179"/>
      <c r="AT10" s="179"/>
      <c r="AU10" s="179"/>
      <c r="AV10" s="179"/>
    </row>
    <row r="11" spans="1:52" s="180" customFormat="1" ht="24.95" customHeight="1" x14ac:dyDescent="0.2">
      <c r="A11" s="175"/>
      <c r="B11" s="176" t="s">
        <v>61</v>
      </c>
      <c r="C11" s="171">
        <v>741</v>
      </c>
      <c r="D11" s="172"/>
      <c r="E11" s="173">
        <v>132</v>
      </c>
      <c r="F11" s="173">
        <v>20</v>
      </c>
      <c r="G11" s="173">
        <v>58</v>
      </c>
      <c r="H11" s="173">
        <v>63</v>
      </c>
      <c r="I11" s="173">
        <v>18</v>
      </c>
      <c r="J11" s="174">
        <v>22</v>
      </c>
      <c r="K11" s="173">
        <v>27</v>
      </c>
      <c r="L11" s="173">
        <v>11</v>
      </c>
      <c r="M11" s="173">
        <v>24</v>
      </c>
      <c r="N11" s="174">
        <v>4</v>
      </c>
      <c r="O11" s="173">
        <v>9</v>
      </c>
      <c r="P11" s="173">
        <v>5</v>
      </c>
      <c r="Q11" s="173">
        <v>41</v>
      </c>
      <c r="R11" s="173">
        <v>35</v>
      </c>
      <c r="S11" s="174">
        <v>7</v>
      </c>
      <c r="T11" s="173">
        <v>22</v>
      </c>
      <c r="U11" s="174">
        <v>14</v>
      </c>
      <c r="V11" s="174">
        <v>13</v>
      </c>
      <c r="W11" s="174">
        <v>4</v>
      </c>
      <c r="X11" s="173" t="s">
        <v>53</v>
      </c>
      <c r="Y11" s="174">
        <v>26</v>
      </c>
      <c r="Z11" s="174">
        <v>17</v>
      </c>
      <c r="AA11" s="173">
        <v>4</v>
      </c>
      <c r="AB11" s="173">
        <v>18</v>
      </c>
      <c r="AC11" s="174">
        <v>76</v>
      </c>
      <c r="AD11" s="173">
        <v>14</v>
      </c>
      <c r="AE11" s="173" t="s">
        <v>53</v>
      </c>
      <c r="AF11" s="174">
        <v>25</v>
      </c>
      <c r="AG11" s="174">
        <v>18</v>
      </c>
      <c r="AH11" s="174">
        <v>3</v>
      </c>
      <c r="AI11" s="174">
        <v>13</v>
      </c>
      <c r="AJ11" s="174">
        <v>3</v>
      </c>
      <c r="AK11" s="174">
        <v>2</v>
      </c>
      <c r="AL11" s="174">
        <v>25</v>
      </c>
      <c r="AM11" s="177" t="s">
        <v>61</v>
      </c>
      <c r="AN11" s="178"/>
      <c r="AO11" s="179"/>
      <c r="AP11" s="179"/>
      <c r="AQ11" s="179"/>
      <c r="AR11" s="179"/>
      <c r="AS11" s="179"/>
      <c r="AT11" s="179"/>
      <c r="AU11" s="179"/>
      <c r="AV11" s="179"/>
    </row>
    <row r="12" spans="1:52" s="180" customFormat="1" ht="24.95" customHeight="1" x14ac:dyDescent="0.2">
      <c r="A12" s="175"/>
      <c r="B12" s="176" t="s">
        <v>63</v>
      </c>
      <c r="C12" s="171">
        <v>503</v>
      </c>
      <c r="D12" s="172"/>
      <c r="E12" s="173">
        <v>146</v>
      </c>
      <c r="F12" s="174">
        <v>23</v>
      </c>
      <c r="G12" s="174">
        <v>62</v>
      </c>
      <c r="H12" s="173">
        <v>59</v>
      </c>
      <c r="I12" s="173">
        <v>14</v>
      </c>
      <c r="J12" s="174">
        <v>14</v>
      </c>
      <c r="K12" s="173">
        <v>22</v>
      </c>
      <c r="L12" s="173">
        <v>1</v>
      </c>
      <c r="M12" s="173">
        <v>23</v>
      </c>
      <c r="N12" s="174">
        <v>13</v>
      </c>
      <c r="O12" s="173">
        <v>16</v>
      </c>
      <c r="P12" s="173">
        <v>6</v>
      </c>
      <c r="Q12" s="173">
        <v>40</v>
      </c>
      <c r="R12" s="173">
        <v>25</v>
      </c>
      <c r="S12" s="174">
        <v>7</v>
      </c>
      <c r="T12" s="173">
        <v>29</v>
      </c>
      <c r="U12" s="174">
        <v>3</v>
      </c>
      <c r="V12" s="174">
        <v>5</v>
      </c>
      <c r="W12" s="174">
        <v>4</v>
      </c>
      <c r="X12" s="173">
        <v>2</v>
      </c>
      <c r="Y12" s="174">
        <v>22</v>
      </c>
      <c r="Z12" s="174">
        <v>11</v>
      </c>
      <c r="AA12" s="173">
        <v>13</v>
      </c>
      <c r="AB12" s="173">
        <v>12</v>
      </c>
      <c r="AC12" s="174">
        <v>40</v>
      </c>
      <c r="AD12" s="173">
        <v>9</v>
      </c>
      <c r="AE12" s="173">
        <v>1</v>
      </c>
      <c r="AF12" s="174">
        <v>33</v>
      </c>
      <c r="AG12" s="174">
        <v>19</v>
      </c>
      <c r="AH12" s="174">
        <v>2</v>
      </c>
      <c r="AI12" s="174">
        <v>16</v>
      </c>
      <c r="AJ12" s="174" t="s">
        <v>53</v>
      </c>
      <c r="AK12" s="174">
        <v>3</v>
      </c>
      <c r="AL12" s="174">
        <v>38</v>
      </c>
      <c r="AM12" s="177" t="s">
        <v>63</v>
      </c>
      <c r="AN12" s="178"/>
      <c r="AO12" s="179"/>
      <c r="AP12" s="179"/>
      <c r="AQ12" s="179"/>
      <c r="AR12" s="179"/>
      <c r="AS12" s="179"/>
      <c r="AT12" s="179"/>
      <c r="AU12" s="179"/>
      <c r="AV12" s="179"/>
    </row>
    <row r="13" spans="1:52" s="180" customFormat="1" ht="24.95" customHeight="1" thickBot="1" x14ac:dyDescent="0.25">
      <c r="A13" s="175"/>
      <c r="B13" s="181" t="s">
        <v>65</v>
      </c>
      <c r="C13" s="182">
        <v>422</v>
      </c>
      <c r="D13" s="183"/>
      <c r="E13" s="184">
        <v>141</v>
      </c>
      <c r="F13" s="185">
        <v>25</v>
      </c>
      <c r="G13" s="184">
        <v>25</v>
      </c>
      <c r="H13" s="184">
        <v>38</v>
      </c>
      <c r="I13" s="184">
        <v>15</v>
      </c>
      <c r="J13" s="185">
        <v>13</v>
      </c>
      <c r="K13" s="184">
        <v>19</v>
      </c>
      <c r="L13" s="184">
        <v>3</v>
      </c>
      <c r="M13" s="184">
        <v>12</v>
      </c>
      <c r="N13" s="185">
        <v>15</v>
      </c>
      <c r="O13" s="184">
        <v>11</v>
      </c>
      <c r="P13" s="184">
        <v>1</v>
      </c>
      <c r="Q13" s="184">
        <v>20</v>
      </c>
      <c r="R13" s="184">
        <v>43</v>
      </c>
      <c r="S13" s="185">
        <v>9</v>
      </c>
      <c r="T13" s="184">
        <v>32</v>
      </c>
      <c r="U13" s="185">
        <v>2</v>
      </c>
      <c r="V13" s="185">
        <v>3</v>
      </c>
      <c r="W13" s="185">
        <v>1</v>
      </c>
      <c r="X13" s="184">
        <v>5</v>
      </c>
      <c r="Y13" s="185">
        <v>8</v>
      </c>
      <c r="Z13" s="185">
        <v>7</v>
      </c>
      <c r="AA13" s="184">
        <v>6</v>
      </c>
      <c r="AB13" s="184">
        <v>10</v>
      </c>
      <c r="AC13" s="185">
        <v>46</v>
      </c>
      <c r="AD13" s="184">
        <v>3</v>
      </c>
      <c r="AE13" s="184">
        <v>1</v>
      </c>
      <c r="AF13" s="185">
        <v>16</v>
      </c>
      <c r="AG13" s="185">
        <v>17</v>
      </c>
      <c r="AH13" s="185">
        <v>0</v>
      </c>
      <c r="AI13" s="185">
        <v>6</v>
      </c>
      <c r="AJ13" s="185">
        <v>0</v>
      </c>
      <c r="AK13" s="185">
        <v>1</v>
      </c>
      <c r="AL13" s="185">
        <v>26</v>
      </c>
      <c r="AM13" s="186" t="s">
        <v>65</v>
      </c>
      <c r="AN13" s="178"/>
      <c r="AO13" s="179"/>
      <c r="AP13" s="179"/>
      <c r="AQ13" s="179"/>
      <c r="AR13" s="179"/>
      <c r="AS13" s="179"/>
      <c r="AT13" s="179"/>
      <c r="AU13" s="179"/>
      <c r="AV13" s="179"/>
    </row>
    <row r="14" spans="1:52" ht="35.25" customHeight="1" thickBot="1" x14ac:dyDescent="0.25">
      <c r="B14" s="23"/>
      <c r="C14" s="2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87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M14" s="144"/>
      <c r="AN14" s="144"/>
      <c r="AO14" s="147"/>
      <c r="AP14" s="147"/>
      <c r="AQ14" s="9"/>
      <c r="AR14" s="147"/>
      <c r="AS14" s="147"/>
      <c r="AT14" s="147"/>
      <c r="AU14" s="9"/>
      <c r="AV14" s="9"/>
      <c r="AW14" s="9"/>
      <c r="AX14" s="9"/>
      <c r="AY14" s="9"/>
      <c r="AZ14" s="9"/>
    </row>
    <row r="15" spans="1:52" ht="106.5" customHeight="1" x14ac:dyDescent="0.2">
      <c r="B15" s="18"/>
      <c r="C15" s="188" t="s">
        <v>130</v>
      </c>
      <c r="D15" s="189"/>
      <c r="E15" s="159" t="s">
        <v>131</v>
      </c>
      <c r="F15" s="159" t="s">
        <v>132</v>
      </c>
      <c r="G15" s="159" t="s">
        <v>133</v>
      </c>
      <c r="H15" s="159" t="s">
        <v>134</v>
      </c>
      <c r="I15" s="159" t="s">
        <v>135</v>
      </c>
      <c r="J15" s="159" t="s">
        <v>136</v>
      </c>
      <c r="K15" s="159" t="s">
        <v>137</v>
      </c>
      <c r="L15" s="160" t="s">
        <v>138</v>
      </c>
      <c r="M15" s="18"/>
      <c r="AK15" s="23"/>
      <c r="AL15" s="23"/>
      <c r="AM15" s="190" t="s">
        <v>90</v>
      </c>
      <c r="AN15" s="144"/>
      <c r="AO15" s="9"/>
      <c r="AP15" s="9"/>
      <c r="AQ15" s="9"/>
      <c r="AR15" s="9"/>
      <c r="AS15" s="9"/>
      <c r="AT15" s="9"/>
      <c r="AU15" s="9"/>
      <c r="AV15" s="9"/>
      <c r="AW15" s="9"/>
    </row>
    <row r="16" spans="1:52" ht="24.75" customHeight="1" x14ac:dyDescent="0.2">
      <c r="B16" s="191" t="s">
        <v>128</v>
      </c>
      <c r="C16" s="192">
        <f>SUM(C18:D24)</f>
        <v>163</v>
      </c>
      <c r="D16" s="193"/>
      <c r="E16" s="167">
        <f>SUM(E18:E24)</f>
        <v>276</v>
      </c>
      <c r="F16" s="167">
        <f t="shared" ref="F16:L16" si="1">SUM(F18:F24)</f>
        <v>41</v>
      </c>
      <c r="G16" s="167">
        <f t="shared" si="1"/>
        <v>18</v>
      </c>
      <c r="H16" s="167">
        <f t="shared" si="1"/>
        <v>76</v>
      </c>
      <c r="I16" s="167">
        <f t="shared" si="1"/>
        <v>352</v>
      </c>
      <c r="J16" s="167">
        <f t="shared" si="1"/>
        <v>2</v>
      </c>
      <c r="K16" s="167">
        <f t="shared" si="1"/>
        <v>132</v>
      </c>
      <c r="L16" s="167">
        <f t="shared" si="1"/>
        <v>4</v>
      </c>
      <c r="M16" s="194" t="s">
        <v>128</v>
      </c>
      <c r="AM16" s="23"/>
      <c r="AN16" s="23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43" ht="9.9499999999999993" customHeight="1" x14ac:dyDescent="0.2">
      <c r="B17" s="170"/>
      <c r="C17" s="173"/>
      <c r="D17" s="173"/>
      <c r="E17" s="173"/>
      <c r="F17" s="173"/>
      <c r="G17" s="173"/>
      <c r="H17" s="172"/>
      <c r="I17" s="195"/>
      <c r="J17" s="195"/>
      <c r="K17" s="196"/>
      <c r="L17" s="196"/>
      <c r="M17" s="197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Q17" s="9"/>
    </row>
    <row r="18" spans="1:43" ht="24.75" customHeight="1" x14ac:dyDescent="0.2">
      <c r="B18" s="199" t="s">
        <v>55</v>
      </c>
      <c r="C18" s="200">
        <v>55</v>
      </c>
      <c r="D18" s="201"/>
      <c r="E18" s="174">
        <v>87</v>
      </c>
      <c r="F18" s="174">
        <v>19</v>
      </c>
      <c r="G18" s="174">
        <v>5</v>
      </c>
      <c r="H18" s="174">
        <v>22</v>
      </c>
      <c r="I18" s="174">
        <v>82</v>
      </c>
      <c r="J18" s="173">
        <v>0</v>
      </c>
      <c r="K18" s="174">
        <v>31</v>
      </c>
      <c r="L18" s="172">
        <v>3</v>
      </c>
      <c r="M18" s="202" t="s">
        <v>55</v>
      </c>
      <c r="N18" s="203"/>
    </row>
    <row r="19" spans="1:43" ht="24.75" customHeight="1" x14ac:dyDescent="0.2">
      <c r="B19" s="199" t="s">
        <v>56</v>
      </c>
      <c r="C19" s="200">
        <v>18</v>
      </c>
      <c r="D19" s="201"/>
      <c r="E19" s="174">
        <v>19</v>
      </c>
      <c r="F19" s="174">
        <v>2</v>
      </c>
      <c r="G19" s="174">
        <v>1</v>
      </c>
      <c r="H19" s="174">
        <v>2</v>
      </c>
      <c r="I19" s="174">
        <v>24</v>
      </c>
      <c r="J19" s="173">
        <v>0</v>
      </c>
      <c r="K19" s="174">
        <v>25</v>
      </c>
      <c r="L19" s="172" t="s">
        <v>53</v>
      </c>
      <c r="M19" s="202" t="s">
        <v>56</v>
      </c>
      <c r="N19" s="203"/>
    </row>
    <row r="20" spans="1:43" ht="24.75" customHeight="1" x14ac:dyDescent="0.2">
      <c r="B20" s="199" t="s">
        <v>58</v>
      </c>
      <c r="C20" s="200">
        <v>33</v>
      </c>
      <c r="D20" s="201"/>
      <c r="E20" s="174">
        <v>60</v>
      </c>
      <c r="F20" s="174">
        <v>7</v>
      </c>
      <c r="G20" s="174">
        <v>1</v>
      </c>
      <c r="H20" s="174">
        <v>11</v>
      </c>
      <c r="I20" s="174">
        <v>108</v>
      </c>
      <c r="J20" s="173">
        <v>0</v>
      </c>
      <c r="K20" s="174">
        <v>23</v>
      </c>
      <c r="L20" s="204">
        <v>0</v>
      </c>
      <c r="M20" s="199" t="s">
        <v>58</v>
      </c>
      <c r="N20" s="203"/>
    </row>
    <row r="21" spans="1:43" ht="24.75" customHeight="1" x14ac:dyDescent="0.2">
      <c r="B21" s="199" t="s">
        <v>60</v>
      </c>
      <c r="C21" s="200">
        <v>25</v>
      </c>
      <c r="D21" s="201"/>
      <c r="E21" s="174">
        <v>32</v>
      </c>
      <c r="F21" s="174">
        <v>5</v>
      </c>
      <c r="G21" s="174">
        <v>3</v>
      </c>
      <c r="H21" s="174">
        <v>8</v>
      </c>
      <c r="I21" s="174">
        <v>62</v>
      </c>
      <c r="J21" s="173">
        <v>1</v>
      </c>
      <c r="K21" s="174">
        <v>19</v>
      </c>
      <c r="L21" s="204">
        <v>0</v>
      </c>
      <c r="M21" s="199" t="s">
        <v>60</v>
      </c>
      <c r="N21" s="203"/>
    </row>
    <row r="22" spans="1:43" ht="24.75" customHeight="1" x14ac:dyDescent="0.2">
      <c r="B22" s="199" t="s">
        <v>61</v>
      </c>
      <c r="C22" s="200">
        <v>19</v>
      </c>
      <c r="D22" s="201"/>
      <c r="E22" s="174">
        <v>44</v>
      </c>
      <c r="F22" s="174">
        <v>5</v>
      </c>
      <c r="G22" s="174">
        <v>6</v>
      </c>
      <c r="H22" s="174">
        <v>25</v>
      </c>
      <c r="I22" s="174">
        <v>58</v>
      </c>
      <c r="J22" s="173">
        <v>0</v>
      </c>
      <c r="K22" s="174">
        <v>7</v>
      </c>
      <c r="L22" s="173">
        <v>1</v>
      </c>
      <c r="M22" s="202" t="s">
        <v>61</v>
      </c>
      <c r="N22" s="203"/>
    </row>
    <row r="23" spans="1:43" ht="24.75" customHeight="1" x14ac:dyDescent="0.2">
      <c r="B23" s="199" t="s">
        <v>63</v>
      </c>
      <c r="C23" s="200">
        <v>10</v>
      </c>
      <c r="D23" s="201"/>
      <c r="E23" s="174">
        <v>22</v>
      </c>
      <c r="F23" s="174">
        <v>2</v>
      </c>
      <c r="G23" s="174">
        <v>2</v>
      </c>
      <c r="H23" s="174">
        <v>6</v>
      </c>
      <c r="I23" s="174">
        <v>11</v>
      </c>
      <c r="J23" s="173">
        <v>1</v>
      </c>
      <c r="K23" s="174">
        <v>17</v>
      </c>
      <c r="L23" s="204" t="s">
        <v>53</v>
      </c>
      <c r="M23" s="199" t="s">
        <v>63</v>
      </c>
      <c r="N23" s="203"/>
    </row>
    <row r="24" spans="1:43" ht="24.75" customHeight="1" thickBot="1" x14ac:dyDescent="0.25">
      <c r="B24" s="205" t="s">
        <v>65</v>
      </c>
      <c r="C24" s="206">
        <v>3</v>
      </c>
      <c r="D24" s="207"/>
      <c r="E24" s="185">
        <v>12</v>
      </c>
      <c r="F24" s="185">
        <v>1</v>
      </c>
      <c r="G24" s="185">
        <v>0</v>
      </c>
      <c r="H24" s="185">
        <v>2</v>
      </c>
      <c r="I24" s="185">
        <v>7</v>
      </c>
      <c r="J24" s="184">
        <v>0</v>
      </c>
      <c r="K24" s="185">
        <v>10</v>
      </c>
      <c r="L24" s="208">
        <v>0</v>
      </c>
      <c r="M24" s="205" t="s">
        <v>65</v>
      </c>
      <c r="N24" s="203"/>
    </row>
    <row r="25" spans="1:43" x14ac:dyDescent="0.2">
      <c r="B25" s="209"/>
      <c r="L25" s="23"/>
      <c r="M25" s="23"/>
    </row>
    <row r="26" spans="1:43" x14ac:dyDescent="0.2">
      <c r="B26" s="2" t="s">
        <v>139</v>
      </c>
    </row>
    <row r="27" spans="1:43" x14ac:dyDescent="0.2">
      <c r="B27" s="2" t="s">
        <v>140</v>
      </c>
      <c r="E27" s="198"/>
      <c r="F27" s="198"/>
      <c r="G27" s="198"/>
      <c r="H27" s="198"/>
      <c r="I27" s="198"/>
      <c r="J27" s="198"/>
      <c r="K27" s="198"/>
      <c r="L27" s="198"/>
      <c r="M27" s="198"/>
    </row>
    <row r="28" spans="1:43" x14ac:dyDescent="0.2">
      <c r="A28" s="210"/>
      <c r="B28" s="209"/>
      <c r="E28" s="198"/>
    </row>
    <row r="29" spans="1:43" x14ac:dyDescent="0.2">
      <c r="E29" s="198"/>
    </row>
    <row r="30" spans="1:43" x14ac:dyDescent="0.2">
      <c r="E30" s="198"/>
    </row>
  </sheetData>
  <mergeCells count="9">
    <mergeCell ref="C22:D22"/>
    <mergeCell ref="C23:D23"/>
    <mergeCell ref="C24:D24"/>
    <mergeCell ref="C15:D15"/>
    <mergeCell ref="C16:D16"/>
    <mergeCell ref="C18:D18"/>
    <mergeCell ref="C19:D19"/>
    <mergeCell ref="C20:D20"/>
    <mergeCell ref="C21:D21"/>
  </mergeCells>
  <phoneticPr fontId="3"/>
  <printOptions horizontalCentered="1"/>
  <pageMargins left="0.39370078740157483" right="0.39370078740157483" top="0.59055118110236227" bottom="0.78740157480314965" header="1.3385826771653544" footer="0.39370078740157483"/>
  <pageSetup paperSize="9" scale="49" firstPageNumber="84" orientation="portrait" useFirstPageNumber="1" r:id="rId1"/>
  <headerFooter alignWithMargins="0"/>
  <colBreaks count="1" manualBreakCount="1">
    <brk id="20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M80"/>
  <sheetViews>
    <sheetView showGridLines="0" view="pageBreakPreview" zoomScale="55" zoomScaleNormal="85" zoomScaleSheetLayoutView="55" workbookViewId="0">
      <selection activeCell="EP31" sqref="EP31:EQ31"/>
    </sheetView>
  </sheetViews>
  <sheetFormatPr defaultColWidth="11" defaultRowHeight="17.25" x14ac:dyDescent="0.2"/>
  <cols>
    <col min="1" max="1" width="15" style="2" customWidth="1"/>
    <col min="2" max="5" width="1.875" style="2" customWidth="1"/>
    <col min="6" max="9" width="1.75" style="2" customWidth="1"/>
    <col min="10" max="145" width="1.5" style="2" customWidth="1"/>
    <col min="146" max="146" width="11.5" style="2" customWidth="1"/>
    <col min="147" max="147" width="3.625" style="3" customWidth="1"/>
    <col min="148" max="148" width="12.125" style="3" customWidth="1"/>
    <col min="149" max="158" width="10.875" style="3" customWidth="1"/>
    <col min="159" max="256" width="11" style="3"/>
    <col min="257" max="257" width="15" style="3" customWidth="1"/>
    <col min="258" max="261" width="1.875" style="3" customWidth="1"/>
    <col min="262" max="265" width="1.75" style="3" customWidth="1"/>
    <col min="266" max="401" width="1.5" style="3" customWidth="1"/>
    <col min="402" max="402" width="11.5" style="3" customWidth="1"/>
    <col min="403" max="403" width="3.625" style="3" customWidth="1"/>
    <col min="404" max="404" width="12.125" style="3" customWidth="1"/>
    <col min="405" max="414" width="10.875" style="3" customWidth="1"/>
    <col min="415" max="512" width="11" style="3"/>
    <col min="513" max="513" width="15" style="3" customWidth="1"/>
    <col min="514" max="517" width="1.875" style="3" customWidth="1"/>
    <col min="518" max="521" width="1.75" style="3" customWidth="1"/>
    <col min="522" max="657" width="1.5" style="3" customWidth="1"/>
    <col min="658" max="658" width="11.5" style="3" customWidth="1"/>
    <col min="659" max="659" width="3.625" style="3" customWidth="1"/>
    <col min="660" max="660" width="12.125" style="3" customWidth="1"/>
    <col min="661" max="670" width="10.875" style="3" customWidth="1"/>
    <col min="671" max="768" width="11" style="3"/>
    <col min="769" max="769" width="15" style="3" customWidth="1"/>
    <col min="770" max="773" width="1.875" style="3" customWidth="1"/>
    <col min="774" max="777" width="1.75" style="3" customWidth="1"/>
    <col min="778" max="913" width="1.5" style="3" customWidth="1"/>
    <col min="914" max="914" width="11.5" style="3" customWidth="1"/>
    <col min="915" max="915" width="3.625" style="3" customWidth="1"/>
    <col min="916" max="916" width="12.125" style="3" customWidth="1"/>
    <col min="917" max="926" width="10.875" style="3" customWidth="1"/>
    <col min="927" max="1024" width="11" style="3"/>
    <col min="1025" max="1025" width="15" style="3" customWidth="1"/>
    <col min="1026" max="1029" width="1.875" style="3" customWidth="1"/>
    <col min="1030" max="1033" width="1.75" style="3" customWidth="1"/>
    <col min="1034" max="1169" width="1.5" style="3" customWidth="1"/>
    <col min="1170" max="1170" width="11.5" style="3" customWidth="1"/>
    <col min="1171" max="1171" width="3.625" style="3" customWidth="1"/>
    <col min="1172" max="1172" width="12.125" style="3" customWidth="1"/>
    <col min="1173" max="1182" width="10.875" style="3" customWidth="1"/>
    <col min="1183" max="1280" width="11" style="3"/>
    <col min="1281" max="1281" width="15" style="3" customWidth="1"/>
    <col min="1282" max="1285" width="1.875" style="3" customWidth="1"/>
    <col min="1286" max="1289" width="1.75" style="3" customWidth="1"/>
    <col min="1290" max="1425" width="1.5" style="3" customWidth="1"/>
    <col min="1426" max="1426" width="11.5" style="3" customWidth="1"/>
    <col min="1427" max="1427" width="3.625" style="3" customWidth="1"/>
    <col min="1428" max="1428" width="12.125" style="3" customWidth="1"/>
    <col min="1429" max="1438" width="10.875" style="3" customWidth="1"/>
    <col min="1439" max="1536" width="11" style="3"/>
    <col min="1537" max="1537" width="15" style="3" customWidth="1"/>
    <col min="1538" max="1541" width="1.875" style="3" customWidth="1"/>
    <col min="1542" max="1545" width="1.75" style="3" customWidth="1"/>
    <col min="1546" max="1681" width="1.5" style="3" customWidth="1"/>
    <col min="1682" max="1682" width="11.5" style="3" customWidth="1"/>
    <col min="1683" max="1683" width="3.625" style="3" customWidth="1"/>
    <col min="1684" max="1684" width="12.125" style="3" customWidth="1"/>
    <col min="1685" max="1694" width="10.875" style="3" customWidth="1"/>
    <col min="1695" max="1792" width="11" style="3"/>
    <col min="1793" max="1793" width="15" style="3" customWidth="1"/>
    <col min="1794" max="1797" width="1.875" style="3" customWidth="1"/>
    <col min="1798" max="1801" width="1.75" style="3" customWidth="1"/>
    <col min="1802" max="1937" width="1.5" style="3" customWidth="1"/>
    <col min="1938" max="1938" width="11.5" style="3" customWidth="1"/>
    <col min="1939" max="1939" width="3.625" style="3" customWidth="1"/>
    <col min="1940" max="1940" width="12.125" style="3" customWidth="1"/>
    <col min="1941" max="1950" width="10.875" style="3" customWidth="1"/>
    <col min="1951" max="2048" width="11" style="3"/>
    <col min="2049" max="2049" width="15" style="3" customWidth="1"/>
    <col min="2050" max="2053" width="1.875" style="3" customWidth="1"/>
    <col min="2054" max="2057" width="1.75" style="3" customWidth="1"/>
    <col min="2058" max="2193" width="1.5" style="3" customWidth="1"/>
    <col min="2194" max="2194" width="11.5" style="3" customWidth="1"/>
    <col min="2195" max="2195" width="3.625" style="3" customWidth="1"/>
    <col min="2196" max="2196" width="12.125" style="3" customWidth="1"/>
    <col min="2197" max="2206" width="10.875" style="3" customWidth="1"/>
    <col min="2207" max="2304" width="11" style="3"/>
    <col min="2305" max="2305" width="15" style="3" customWidth="1"/>
    <col min="2306" max="2309" width="1.875" style="3" customWidth="1"/>
    <col min="2310" max="2313" width="1.75" style="3" customWidth="1"/>
    <col min="2314" max="2449" width="1.5" style="3" customWidth="1"/>
    <col min="2450" max="2450" width="11.5" style="3" customWidth="1"/>
    <col min="2451" max="2451" width="3.625" style="3" customWidth="1"/>
    <col min="2452" max="2452" width="12.125" style="3" customWidth="1"/>
    <col min="2453" max="2462" width="10.875" style="3" customWidth="1"/>
    <col min="2463" max="2560" width="11" style="3"/>
    <col min="2561" max="2561" width="15" style="3" customWidth="1"/>
    <col min="2562" max="2565" width="1.875" style="3" customWidth="1"/>
    <col min="2566" max="2569" width="1.75" style="3" customWidth="1"/>
    <col min="2570" max="2705" width="1.5" style="3" customWidth="1"/>
    <col min="2706" max="2706" width="11.5" style="3" customWidth="1"/>
    <col min="2707" max="2707" width="3.625" style="3" customWidth="1"/>
    <col min="2708" max="2708" width="12.125" style="3" customWidth="1"/>
    <col min="2709" max="2718" width="10.875" style="3" customWidth="1"/>
    <col min="2719" max="2816" width="11" style="3"/>
    <col min="2817" max="2817" width="15" style="3" customWidth="1"/>
    <col min="2818" max="2821" width="1.875" style="3" customWidth="1"/>
    <col min="2822" max="2825" width="1.75" style="3" customWidth="1"/>
    <col min="2826" max="2961" width="1.5" style="3" customWidth="1"/>
    <col min="2962" max="2962" width="11.5" style="3" customWidth="1"/>
    <col min="2963" max="2963" width="3.625" style="3" customWidth="1"/>
    <col min="2964" max="2964" width="12.125" style="3" customWidth="1"/>
    <col min="2965" max="2974" width="10.875" style="3" customWidth="1"/>
    <col min="2975" max="3072" width="11" style="3"/>
    <col min="3073" max="3073" width="15" style="3" customWidth="1"/>
    <col min="3074" max="3077" width="1.875" style="3" customWidth="1"/>
    <col min="3078" max="3081" width="1.75" style="3" customWidth="1"/>
    <col min="3082" max="3217" width="1.5" style="3" customWidth="1"/>
    <col min="3218" max="3218" width="11.5" style="3" customWidth="1"/>
    <col min="3219" max="3219" width="3.625" style="3" customWidth="1"/>
    <col min="3220" max="3220" width="12.125" style="3" customWidth="1"/>
    <col min="3221" max="3230" width="10.875" style="3" customWidth="1"/>
    <col min="3231" max="3328" width="11" style="3"/>
    <col min="3329" max="3329" width="15" style="3" customWidth="1"/>
    <col min="3330" max="3333" width="1.875" style="3" customWidth="1"/>
    <col min="3334" max="3337" width="1.75" style="3" customWidth="1"/>
    <col min="3338" max="3473" width="1.5" style="3" customWidth="1"/>
    <col min="3474" max="3474" width="11.5" style="3" customWidth="1"/>
    <col min="3475" max="3475" width="3.625" style="3" customWidth="1"/>
    <col min="3476" max="3476" width="12.125" style="3" customWidth="1"/>
    <col min="3477" max="3486" width="10.875" style="3" customWidth="1"/>
    <col min="3487" max="3584" width="11" style="3"/>
    <col min="3585" max="3585" width="15" style="3" customWidth="1"/>
    <col min="3586" max="3589" width="1.875" style="3" customWidth="1"/>
    <col min="3590" max="3593" width="1.75" style="3" customWidth="1"/>
    <col min="3594" max="3729" width="1.5" style="3" customWidth="1"/>
    <col min="3730" max="3730" width="11.5" style="3" customWidth="1"/>
    <col min="3731" max="3731" width="3.625" style="3" customWidth="1"/>
    <col min="3732" max="3732" width="12.125" style="3" customWidth="1"/>
    <col min="3733" max="3742" width="10.875" style="3" customWidth="1"/>
    <col min="3743" max="3840" width="11" style="3"/>
    <col min="3841" max="3841" width="15" style="3" customWidth="1"/>
    <col min="3842" max="3845" width="1.875" style="3" customWidth="1"/>
    <col min="3846" max="3849" width="1.75" style="3" customWidth="1"/>
    <col min="3850" max="3985" width="1.5" style="3" customWidth="1"/>
    <col min="3986" max="3986" width="11.5" style="3" customWidth="1"/>
    <col min="3987" max="3987" width="3.625" style="3" customWidth="1"/>
    <col min="3988" max="3988" width="12.125" style="3" customWidth="1"/>
    <col min="3989" max="3998" width="10.875" style="3" customWidth="1"/>
    <col min="3999" max="4096" width="11" style="3"/>
    <col min="4097" max="4097" width="15" style="3" customWidth="1"/>
    <col min="4098" max="4101" width="1.875" style="3" customWidth="1"/>
    <col min="4102" max="4105" width="1.75" style="3" customWidth="1"/>
    <col min="4106" max="4241" width="1.5" style="3" customWidth="1"/>
    <col min="4242" max="4242" width="11.5" style="3" customWidth="1"/>
    <col min="4243" max="4243" width="3.625" style="3" customWidth="1"/>
    <col min="4244" max="4244" width="12.125" style="3" customWidth="1"/>
    <col min="4245" max="4254" width="10.875" style="3" customWidth="1"/>
    <col min="4255" max="4352" width="11" style="3"/>
    <col min="4353" max="4353" width="15" style="3" customWidth="1"/>
    <col min="4354" max="4357" width="1.875" style="3" customWidth="1"/>
    <col min="4358" max="4361" width="1.75" style="3" customWidth="1"/>
    <col min="4362" max="4497" width="1.5" style="3" customWidth="1"/>
    <col min="4498" max="4498" width="11.5" style="3" customWidth="1"/>
    <col min="4499" max="4499" width="3.625" style="3" customWidth="1"/>
    <col min="4500" max="4500" width="12.125" style="3" customWidth="1"/>
    <col min="4501" max="4510" width="10.875" style="3" customWidth="1"/>
    <col min="4511" max="4608" width="11" style="3"/>
    <col min="4609" max="4609" width="15" style="3" customWidth="1"/>
    <col min="4610" max="4613" width="1.875" style="3" customWidth="1"/>
    <col min="4614" max="4617" width="1.75" style="3" customWidth="1"/>
    <col min="4618" max="4753" width="1.5" style="3" customWidth="1"/>
    <col min="4754" max="4754" width="11.5" style="3" customWidth="1"/>
    <col min="4755" max="4755" width="3.625" style="3" customWidth="1"/>
    <col min="4756" max="4756" width="12.125" style="3" customWidth="1"/>
    <col min="4757" max="4766" width="10.875" style="3" customWidth="1"/>
    <col min="4767" max="4864" width="11" style="3"/>
    <col min="4865" max="4865" width="15" style="3" customWidth="1"/>
    <col min="4866" max="4869" width="1.875" style="3" customWidth="1"/>
    <col min="4870" max="4873" width="1.75" style="3" customWidth="1"/>
    <col min="4874" max="5009" width="1.5" style="3" customWidth="1"/>
    <col min="5010" max="5010" width="11.5" style="3" customWidth="1"/>
    <col min="5011" max="5011" width="3.625" style="3" customWidth="1"/>
    <col min="5012" max="5012" width="12.125" style="3" customWidth="1"/>
    <col min="5013" max="5022" width="10.875" style="3" customWidth="1"/>
    <col min="5023" max="5120" width="11" style="3"/>
    <col min="5121" max="5121" width="15" style="3" customWidth="1"/>
    <col min="5122" max="5125" width="1.875" style="3" customWidth="1"/>
    <col min="5126" max="5129" width="1.75" style="3" customWidth="1"/>
    <col min="5130" max="5265" width="1.5" style="3" customWidth="1"/>
    <col min="5266" max="5266" width="11.5" style="3" customWidth="1"/>
    <col min="5267" max="5267" width="3.625" style="3" customWidth="1"/>
    <col min="5268" max="5268" width="12.125" style="3" customWidth="1"/>
    <col min="5269" max="5278" width="10.875" style="3" customWidth="1"/>
    <col min="5279" max="5376" width="11" style="3"/>
    <col min="5377" max="5377" width="15" style="3" customWidth="1"/>
    <col min="5378" max="5381" width="1.875" style="3" customWidth="1"/>
    <col min="5382" max="5385" width="1.75" style="3" customWidth="1"/>
    <col min="5386" max="5521" width="1.5" style="3" customWidth="1"/>
    <col min="5522" max="5522" width="11.5" style="3" customWidth="1"/>
    <col min="5523" max="5523" width="3.625" style="3" customWidth="1"/>
    <col min="5524" max="5524" width="12.125" style="3" customWidth="1"/>
    <col min="5525" max="5534" width="10.875" style="3" customWidth="1"/>
    <col min="5535" max="5632" width="11" style="3"/>
    <col min="5633" max="5633" width="15" style="3" customWidth="1"/>
    <col min="5634" max="5637" width="1.875" style="3" customWidth="1"/>
    <col min="5638" max="5641" width="1.75" style="3" customWidth="1"/>
    <col min="5642" max="5777" width="1.5" style="3" customWidth="1"/>
    <col min="5778" max="5778" width="11.5" style="3" customWidth="1"/>
    <col min="5779" max="5779" width="3.625" style="3" customWidth="1"/>
    <col min="5780" max="5780" width="12.125" style="3" customWidth="1"/>
    <col min="5781" max="5790" width="10.875" style="3" customWidth="1"/>
    <col min="5791" max="5888" width="11" style="3"/>
    <col min="5889" max="5889" width="15" style="3" customWidth="1"/>
    <col min="5890" max="5893" width="1.875" style="3" customWidth="1"/>
    <col min="5894" max="5897" width="1.75" style="3" customWidth="1"/>
    <col min="5898" max="6033" width="1.5" style="3" customWidth="1"/>
    <col min="6034" max="6034" width="11.5" style="3" customWidth="1"/>
    <col min="6035" max="6035" width="3.625" style="3" customWidth="1"/>
    <col min="6036" max="6036" width="12.125" style="3" customWidth="1"/>
    <col min="6037" max="6046" width="10.875" style="3" customWidth="1"/>
    <col min="6047" max="6144" width="11" style="3"/>
    <col min="6145" max="6145" width="15" style="3" customWidth="1"/>
    <col min="6146" max="6149" width="1.875" style="3" customWidth="1"/>
    <col min="6150" max="6153" width="1.75" style="3" customWidth="1"/>
    <col min="6154" max="6289" width="1.5" style="3" customWidth="1"/>
    <col min="6290" max="6290" width="11.5" style="3" customWidth="1"/>
    <col min="6291" max="6291" width="3.625" style="3" customWidth="1"/>
    <col min="6292" max="6292" width="12.125" style="3" customWidth="1"/>
    <col min="6293" max="6302" width="10.875" style="3" customWidth="1"/>
    <col min="6303" max="6400" width="11" style="3"/>
    <col min="6401" max="6401" width="15" style="3" customWidth="1"/>
    <col min="6402" max="6405" width="1.875" style="3" customWidth="1"/>
    <col min="6406" max="6409" width="1.75" style="3" customWidth="1"/>
    <col min="6410" max="6545" width="1.5" style="3" customWidth="1"/>
    <col min="6546" max="6546" width="11.5" style="3" customWidth="1"/>
    <col min="6547" max="6547" width="3.625" style="3" customWidth="1"/>
    <col min="6548" max="6548" width="12.125" style="3" customWidth="1"/>
    <col min="6549" max="6558" width="10.875" style="3" customWidth="1"/>
    <col min="6559" max="6656" width="11" style="3"/>
    <col min="6657" max="6657" width="15" style="3" customWidth="1"/>
    <col min="6658" max="6661" width="1.875" style="3" customWidth="1"/>
    <col min="6662" max="6665" width="1.75" style="3" customWidth="1"/>
    <col min="6666" max="6801" width="1.5" style="3" customWidth="1"/>
    <col min="6802" max="6802" width="11.5" style="3" customWidth="1"/>
    <col min="6803" max="6803" width="3.625" style="3" customWidth="1"/>
    <col min="6804" max="6804" width="12.125" style="3" customWidth="1"/>
    <col min="6805" max="6814" width="10.875" style="3" customWidth="1"/>
    <col min="6815" max="6912" width="11" style="3"/>
    <col min="6913" max="6913" width="15" style="3" customWidth="1"/>
    <col min="6914" max="6917" width="1.875" style="3" customWidth="1"/>
    <col min="6918" max="6921" width="1.75" style="3" customWidth="1"/>
    <col min="6922" max="7057" width="1.5" style="3" customWidth="1"/>
    <col min="7058" max="7058" width="11.5" style="3" customWidth="1"/>
    <col min="7059" max="7059" width="3.625" style="3" customWidth="1"/>
    <col min="7060" max="7060" width="12.125" style="3" customWidth="1"/>
    <col min="7061" max="7070" width="10.875" style="3" customWidth="1"/>
    <col min="7071" max="7168" width="11" style="3"/>
    <col min="7169" max="7169" width="15" style="3" customWidth="1"/>
    <col min="7170" max="7173" width="1.875" style="3" customWidth="1"/>
    <col min="7174" max="7177" width="1.75" style="3" customWidth="1"/>
    <col min="7178" max="7313" width="1.5" style="3" customWidth="1"/>
    <col min="7314" max="7314" width="11.5" style="3" customWidth="1"/>
    <col min="7315" max="7315" width="3.625" style="3" customWidth="1"/>
    <col min="7316" max="7316" width="12.125" style="3" customWidth="1"/>
    <col min="7317" max="7326" width="10.875" style="3" customWidth="1"/>
    <col min="7327" max="7424" width="11" style="3"/>
    <col min="7425" max="7425" width="15" style="3" customWidth="1"/>
    <col min="7426" max="7429" width="1.875" style="3" customWidth="1"/>
    <col min="7430" max="7433" width="1.75" style="3" customWidth="1"/>
    <col min="7434" max="7569" width="1.5" style="3" customWidth="1"/>
    <col min="7570" max="7570" width="11.5" style="3" customWidth="1"/>
    <col min="7571" max="7571" width="3.625" style="3" customWidth="1"/>
    <col min="7572" max="7572" width="12.125" style="3" customWidth="1"/>
    <col min="7573" max="7582" width="10.875" style="3" customWidth="1"/>
    <col min="7583" max="7680" width="11" style="3"/>
    <col min="7681" max="7681" width="15" style="3" customWidth="1"/>
    <col min="7682" max="7685" width="1.875" style="3" customWidth="1"/>
    <col min="7686" max="7689" width="1.75" style="3" customWidth="1"/>
    <col min="7690" max="7825" width="1.5" style="3" customWidth="1"/>
    <col min="7826" max="7826" width="11.5" style="3" customWidth="1"/>
    <col min="7827" max="7827" width="3.625" style="3" customWidth="1"/>
    <col min="7828" max="7828" width="12.125" style="3" customWidth="1"/>
    <col min="7829" max="7838" width="10.875" style="3" customWidth="1"/>
    <col min="7839" max="7936" width="11" style="3"/>
    <col min="7937" max="7937" width="15" style="3" customWidth="1"/>
    <col min="7938" max="7941" width="1.875" style="3" customWidth="1"/>
    <col min="7942" max="7945" width="1.75" style="3" customWidth="1"/>
    <col min="7946" max="8081" width="1.5" style="3" customWidth="1"/>
    <col min="8082" max="8082" width="11.5" style="3" customWidth="1"/>
    <col min="8083" max="8083" width="3.625" style="3" customWidth="1"/>
    <col min="8084" max="8084" width="12.125" style="3" customWidth="1"/>
    <col min="8085" max="8094" width="10.875" style="3" customWidth="1"/>
    <col min="8095" max="8192" width="11" style="3"/>
    <col min="8193" max="8193" width="15" style="3" customWidth="1"/>
    <col min="8194" max="8197" width="1.875" style="3" customWidth="1"/>
    <col min="8198" max="8201" width="1.75" style="3" customWidth="1"/>
    <col min="8202" max="8337" width="1.5" style="3" customWidth="1"/>
    <col min="8338" max="8338" width="11.5" style="3" customWidth="1"/>
    <col min="8339" max="8339" width="3.625" style="3" customWidth="1"/>
    <col min="8340" max="8340" width="12.125" style="3" customWidth="1"/>
    <col min="8341" max="8350" width="10.875" style="3" customWidth="1"/>
    <col min="8351" max="8448" width="11" style="3"/>
    <col min="8449" max="8449" width="15" style="3" customWidth="1"/>
    <col min="8450" max="8453" width="1.875" style="3" customWidth="1"/>
    <col min="8454" max="8457" width="1.75" style="3" customWidth="1"/>
    <col min="8458" max="8593" width="1.5" style="3" customWidth="1"/>
    <col min="8594" max="8594" width="11.5" style="3" customWidth="1"/>
    <col min="8595" max="8595" width="3.625" style="3" customWidth="1"/>
    <col min="8596" max="8596" width="12.125" style="3" customWidth="1"/>
    <col min="8597" max="8606" width="10.875" style="3" customWidth="1"/>
    <col min="8607" max="8704" width="11" style="3"/>
    <col min="8705" max="8705" width="15" style="3" customWidth="1"/>
    <col min="8706" max="8709" width="1.875" style="3" customWidth="1"/>
    <col min="8710" max="8713" width="1.75" style="3" customWidth="1"/>
    <col min="8714" max="8849" width="1.5" style="3" customWidth="1"/>
    <col min="8850" max="8850" width="11.5" style="3" customWidth="1"/>
    <col min="8851" max="8851" width="3.625" style="3" customWidth="1"/>
    <col min="8852" max="8852" width="12.125" style="3" customWidth="1"/>
    <col min="8853" max="8862" width="10.875" style="3" customWidth="1"/>
    <col min="8863" max="8960" width="11" style="3"/>
    <col min="8961" max="8961" width="15" style="3" customWidth="1"/>
    <col min="8962" max="8965" width="1.875" style="3" customWidth="1"/>
    <col min="8966" max="8969" width="1.75" style="3" customWidth="1"/>
    <col min="8970" max="9105" width="1.5" style="3" customWidth="1"/>
    <col min="9106" max="9106" width="11.5" style="3" customWidth="1"/>
    <col min="9107" max="9107" width="3.625" style="3" customWidth="1"/>
    <col min="9108" max="9108" width="12.125" style="3" customWidth="1"/>
    <col min="9109" max="9118" width="10.875" style="3" customWidth="1"/>
    <col min="9119" max="9216" width="11" style="3"/>
    <col min="9217" max="9217" width="15" style="3" customWidth="1"/>
    <col min="9218" max="9221" width="1.875" style="3" customWidth="1"/>
    <col min="9222" max="9225" width="1.75" style="3" customWidth="1"/>
    <col min="9226" max="9361" width="1.5" style="3" customWidth="1"/>
    <col min="9362" max="9362" width="11.5" style="3" customWidth="1"/>
    <col min="9363" max="9363" width="3.625" style="3" customWidth="1"/>
    <col min="9364" max="9364" width="12.125" style="3" customWidth="1"/>
    <col min="9365" max="9374" width="10.875" style="3" customWidth="1"/>
    <col min="9375" max="9472" width="11" style="3"/>
    <col min="9473" max="9473" width="15" style="3" customWidth="1"/>
    <col min="9474" max="9477" width="1.875" style="3" customWidth="1"/>
    <col min="9478" max="9481" width="1.75" style="3" customWidth="1"/>
    <col min="9482" max="9617" width="1.5" style="3" customWidth="1"/>
    <col min="9618" max="9618" width="11.5" style="3" customWidth="1"/>
    <col min="9619" max="9619" width="3.625" style="3" customWidth="1"/>
    <col min="9620" max="9620" width="12.125" style="3" customWidth="1"/>
    <col min="9621" max="9630" width="10.875" style="3" customWidth="1"/>
    <col min="9631" max="9728" width="11" style="3"/>
    <col min="9729" max="9729" width="15" style="3" customWidth="1"/>
    <col min="9730" max="9733" width="1.875" style="3" customWidth="1"/>
    <col min="9734" max="9737" width="1.75" style="3" customWidth="1"/>
    <col min="9738" max="9873" width="1.5" style="3" customWidth="1"/>
    <col min="9874" max="9874" width="11.5" style="3" customWidth="1"/>
    <col min="9875" max="9875" width="3.625" style="3" customWidth="1"/>
    <col min="9876" max="9876" width="12.125" style="3" customWidth="1"/>
    <col min="9877" max="9886" width="10.875" style="3" customWidth="1"/>
    <col min="9887" max="9984" width="11" style="3"/>
    <col min="9985" max="9985" width="15" style="3" customWidth="1"/>
    <col min="9986" max="9989" width="1.875" style="3" customWidth="1"/>
    <col min="9990" max="9993" width="1.75" style="3" customWidth="1"/>
    <col min="9994" max="10129" width="1.5" style="3" customWidth="1"/>
    <col min="10130" max="10130" width="11.5" style="3" customWidth="1"/>
    <col min="10131" max="10131" width="3.625" style="3" customWidth="1"/>
    <col min="10132" max="10132" width="12.125" style="3" customWidth="1"/>
    <col min="10133" max="10142" width="10.875" style="3" customWidth="1"/>
    <col min="10143" max="10240" width="11" style="3"/>
    <col min="10241" max="10241" width="15" style="3" customWidth="1"/>
    <col min="10242" max="10245" width="1.875" style="3" customWidth="1"/>
    <col min="10246" max="10249" width="1.75" style="3" customWidth="1"/>
    <col min="10250" max="10385" width="1.5" style="3" customWidth="1"/>
    <col min="10386" max="10386" width="11.5" style="3" customWidth="1"/>
    <col min="10387" max="10387" width="3.625" style="3" customWidth="1"/>
    <col min="10388" max="10388" width="12.125" style="3" customWidth="1"/>
    <col min="10389" max="10398" width="10.875" style="3" customWidth="1"/>
    <col min="10399" max="10496" width="11" style="3"/>
    <col min="10497" max="10497" width="15" style="3" customWidth="1"/>
    <col min="10498" max="10501" width="1.875" style="3" customWidth="1"/>
    <col min="10502" max="10505" width="1.75" style="3" customWidth="1"/>
    <col min="10506" max="10641" width="1.5" style="3" customWidth="1"/>
    <col min="10642" max="10642" width="11.5" style="3" customWidth="1"/>
    <col min="10643" max="10643" width="3.625" style="3" customWidth="1"/>
    <col min="10644" max="10644" width="12.125" style="3" customWidth="1"/>
    <col min="10645" max="10654" width="10.875" style="3" customWidth="1"/>
    <col min="10655" max="10752" width="11" style="3"/>
    <col min="10753" max="10753" width="15" style="3" customWidth="1"/>
    <col min="10754" max="10757" width="1.875" style="3" customWidth="1"/>
    <col min="10758" max="10761" width="1.75" style="3" customWidth="1"/>
    <col min="10762" max="10897" width="1.5" style="3" customWidth="1"/>
    <col min="10898" max="10898" width="11.5" style="3" customWidth="1"/>
    <col min="10899" max="10899" width="3.625" style="3" customWidth="1"/>
    <col min="10900" max="10900" width="12.125" style="3" customWidth="1"/>
    <col min="10901" max="10910" width="10.875" style="3" customWidth="1"/>
    <col min="10911" max="11008" width="11" style="3"/>
    <col min="11009" max="11009" width="15" style="3" customWidth="1"/>
    <col min="11010" max="11013" width="1.875" style="3" customWidth="1"/>
    <col min="11014" max="11017" width="1.75" style="3" customWidth="1"/>
    <col min="11018" max="11153" width="1.5" style="3" customWidth="1"/>
    <col min="11154" max="11154" width="11.5" style="3" customWidth="1"/>
    <col min="11155" max="11155" width="3.625" style="3" customWidth="1"/>
    <col min="11156" max="11156" width="12.125" style="3" customWidth="1"/>
    <col min="11157" max="11166" width="10.875" style="3" customWidth="1"/>
    <col min="11167" max="11264" width="11" style="3"/>
    <col min="11265" max="11265" width="15" style="3" customWidth="1"/>
    <col min="11266" max="11269" width="1.875" style="3" customWidth="1"/>
    <col min="11270" max="11273" width="1.75" style="3" customWidth="1"/>
    <col min="11274" max="11409" width="1.5" style="3" customWidth="1"/>
    <col min="11410" max="11410" width="11.5" style="3" customWidth="1"/>
    <col min="11411" max="11411" width="3.625" style="3" customWidth="1"/>
    <col min="11412" max="11412" width="12.125" style="3" customWidth="1"/>
    <col min="11413" max="11422" width="10.875" style="3" customWidth="1"/>
    <col min="11423" max="11520" width="11" style="3"/>
    <col min="11521" max="11521" width="15" style="3" customWidth="1"/>
    <col min="11522" max="11525" width="1.875" style="3" customWidth="1"/>
    <col min="11526" max="11529" width="1.75" style="3" customWidth="1"/>
    <col min="11530" max="11665" width="1.5" style="3" customWidth="1"/>
    <col min="11666" max="11666" width="11.5" style="3" customWidth="1"/>
    <col min="11667" max="11667" width="3.625" style="3" customWidth="1"/>
    <col min="11668" max="11668" width="12.125" style="3" customWidth="1"/>
    <col min="11669" max="11678" width="10.875" style="3" customWidth="1"/>
    <col min="11679" max="11776" width="11" style="3"/>
    <col min="11777" max="11777" width="15" style="3" customWidth="1"/>
    <col min="11778" max="11781" width="1.875" style="3" customWidth="1"/>
    <col min="11782" max="11785" width="1.75" style="3" customWidth="1"/>
    <col min="11786" max="11921" width="1.5" style="3" customWidth="1"/>
    <col min="11922" max="11922" width="11.5" style="3" customWidth="1"/>
    <col min="11923" max="11923" width="3.625" style="3" customWidth="1"/>
    <col min="11924" max="11924" width="12.125" style="3" customWidth="1"/>
    <col min="11925" max="11934" width="10.875" style="3" customWidth="1"/>
    <col min="11935" max="12032" width="11" style="3"/>
    <col min="12033" max="12033" width="15" style="3" customWidth="1"/>
    <col min="12034" max="12037" width="1.875" style="3" customWidth="1"/>
    <col min="12038" max="12041" width="1.75" style="3" customWidth="1"/>
    <col min="12042" max="12177" width="1.5" style="3" customWidth="1"/>
    <col min="12178" max="12178" width="11.5" style="3" customWidth="1"/>
    <col min="12179" max="12179" width="3.625" style="3" customWidth="1"/>
    <col min="12180" max="12180" width="12.125" style="3" customWidth="1"/>
    <col min="12181" max="12190" width="10.875" style="3" customWidth="1"/>
    <col min="12191" max="12288" width="11" style="3"/>
    <col min="12289" max="12289" width="15" style="3" customWidth="1"/>
    <col min="12290" max="12293" width="1.875" style="3" customWidth="1"/>
    <col min="12294" max="12297" width="1.75" style="3" customWidth="1"/>
    <col min="12298" max="12433" width="1.5" style="3" customWidth="1"/>
    <col min="12434" max="12434" width="11.5" style="3" customWidth="1"/>
    <col min="12435" max="12435" width="3.625" style="3" customWidth="1"/>
    <col min="12436" max="12436" width="12.125" style="3" customWidth="1"/>
    <col min="12437" max="12446" width="10.875" style="3" customWidth="1"/>
    <col min="12447" max="12544" width="11" style="3"/>
    <col min="12545" max="12545" width="15" style="3" customWidth="1"/>
    <col min="12546" max="12549" width="1.875" style="3" customWidth="1"/>
    <col min="12550" max="12553" width="1.75" style="3" customWidth="1"/>
    <col min="12554" max="12689" width="1.5" style="3" customWidth="1"/>
    <col min="12690" max="12690" width="11.5" style="3" customWidth="1"/>
    <col min="12691" max="12691" width="3.625" style="3" customWidth="1"/>
    <col min="12692" max="12692" width="12.125" style="3" customWidth="1"/>
    <col min="12693" max="12702" width="10.875" style="3" customWidth="1"/>
    <col min="12703" max="12800" width="11" style="3"/>
    <col min="12801" max="12801" width="15" style="3" customWidth="1"/>
    <col min="12802" max="12805" width="1.875" style="3" customWidth="1"/>
    <col min="12806" max="12809" width="1.75" style="3" customWidth="1"/>
    <col min="12810" max="12945" width="1.5" style="3" customWidth="1"/>
    <col min="12946" max="12946" width="11.5" style="3" customWidth="1"/>
    <col min="12947" max="12947" width="3.625" style="3" customWidth="1"/>
    <col min="12948" max="12948" width="12.125" style="3" customWidth="1"/>
    <col min="12949" max="12958" width="10.875" style="3" customWidth="1"/>
    <col min="12959" max="13056" width="11" style="3"/>
    <col min="13057" max="13057" width="15" style="3" customWidth="1"/>
    <col min="13058" max="13061" width="1.875" style="3" customWidth="1"/>
    <col min="13062" max="13065" width="1.75" style="3" customWidth="1"/>
    <col min="13066" max="13201" width="1.5" style="3" customWidth="1"/>
    <col min="13202" max="13202" width="11.5" style="3" customWidth="1"/>
    <col min="13203" max="13203" width="3.625" style="3" customWidth="1"/>
    <col min="13204" max="13204" width="12.125" style="3" customWidth="1"/>
    <col min="13205" max="13214" width="10.875" style="3" customWidth="1"/>
    <col min="13215" max="13312" width="11" style="3"/>
    <col min="13313" max="13313" width="15" style="3" customWidth="1"/>
    <col min="13314" max="13317" width="1.875" style="3" customWidth="1"/>
    <col min="13318" max="13321" width="1.75" style="3" customWidth="1"/>
    <col min="13322" max="13457" width="1.5" style="3" customWidth="1"/>
    <col min="13458" max="13458" width="11.5" style="3" customWidth="1"/>
    <col min="13459" max="13459" width="3.625" style="3" customWidth="1"/>
    <col min="13460" max="13460" width="12.125" style="3" customWidth="1"/>
    <col min="13461" max="13470" width="10.875" style="3" customWidth="1"/>
    <col min="13471" max="13568" width="11" style="3"/>
    <col min="13569" max="13569" width="15" style="3" customWidth="1"/>
    <col min="13570" max="13573" width="1.875" style="3" customWidth="1"/>
    <col min="13574" max="13577" width="1.75" style="3" customWidth="1"/>
    <col min="13578" max="13713" width="1.5" style="3" customWidth="1"/>
    <col min="13714" max="13714" width="11.5" style="3" customWidth="1"/>
    <col min="13715" max="13715" width="3.625" style="3" customWidth="1"/>
    <col min="13716" max="13716" width="12.125" style="3" customWidth="1"/>
    <col min="13717" max="13726" width="10.875" style="3" customWidth="1"/>
    <col min="13727" max="13824" width="11" style="3"/>
    <col min="13825" max="13825" width="15" style="3" customWidth="1"/>
    <col min="13826" max="13829" width="1.875" style="3" customWidth="1"/>
    <col min="13830" max="13833" width="1.75" style="3" customWidth="1"/>
    <col min="13834" max="13969" width="1.5" style="3" customWidth="1"/>
    <col min="13970" max="13970" width="11.5" style="3" customWidth="1"/>
    <col min="13971" max="13971" width="3.625" style="3" customWidth="1"/>
    <col min="13972" max="13972" width="12.125" style="3" customWidth="1"/>
    <col min="13973" max="13982" width="10.875" style="3" customWidth="1"/>
    <col min="13983" max="14080" width="11" style="3"/>
    <col min="14081" max="14081" width="15" style="3" customWidth="1"/>
    <col min="14082" max="14085" width="1.875" style="3" customWidth="1"/>
    <col min="14086" max="14089" width="1.75" style="3" customWidth="1"/>
    <col min="14090" max="14225" width="1.5" style="3" customWidth="1"/>
    <col min="14226" max="14226" width="11.5" style="3" customWidth="1"/>
    <col min="14227" max="14227" width="3.625" style="3" customWidth="1"/>
    <col min="14228" max="14228" width="12.125" style="3" customWidth="1"/>
    <col min="14229" max="14238" width="10.875" style="3" customWidth="1"/>
    <col min="14239" max="14336" width="11" style="3"/>
    <col min="14337" max="14337" width="15" style="3" customWidth="1"/>
    <col min="14338" max="14341" width="1.875" style="3" customWidth="1"/>
    <col min="14342" max="14345" width="1.75" style="3" customWidth="1"/>
    <col min="14346" max="14481" width="1.5" style="3" customWidth="1"/>
    <col min="14482" max="14482" width="11.5" style="3" customWidth="1"/>
    <col min="14483" max="14483" width="3.625" style="3" customWidth="1"/>
    <col min="14484" max="14484" width="12.125" style="3" customWidth="1"/>
    <col min="14485" max="14494" width="10.875" style="3" customWidth="1"/>
    <col min="14495" max="14592" width="11" style="3"/>
    <col min="14593" max="14593" width="15" style="3" customWidth="1"/>
    <col min="14594" max="14597" width="1.875" style="3" customWidth="1"/>
    <col min="14598" max="14601" width="1.75" style="3" customWidth="1"/>
    <col min="14602" max="14737" width="1.5" style="3" customWidth="1"/>
    <col min="14738" max="14738" width="11.5" style="3" customWidth="1"/>
    <col min="14739" max="14739" width="3.625" style="3" customWidth="1"/>
    <col min="14740" max="14740" width="12.125" style="3" customWidth="1"/>
    <col min="14741" max="14750" width="10.875" style="3" customWidth="1"/>
    <col min="14751" max="14848" width="11" style="3"/>
    <col min="14849" max="14849" width="15" style="3" customWidth="1"/>
    <col min="14850" max="14853" width="1.875" style="3" customWidth="1"/>
    <col min="14854" max="14857" width="1.75" style="3" customWidth="1"/>
    <col min="14858" max="14993" width="1.5" style="3" customWidth="1"/>
    <col min="14994" max="14994" width="11.5" style="3" customWidth="1"/>
    <col min="14995" max="14995" width="3.625" style="3" customWidth="1"/>
    <col min="14996" max="14996" width="12.125" style="3" customWidth="1"/>
    <col min="14997" max="15006" width="10.875" style="3" customWidth="1"/>
    <col min="15007" max="15104" width="11" style="3"/>
    <col min="15105" max="15105" width="15" style="3" customWidth="1"/>
    <col min="15106" max="15109" width="1.875" style="3" customWidth="1"/>
    <col min="15110" max="15113" width="1.75" style="3" customWidth="1"/>
    <col min="15114" max="15249" width="1.5" style="3" customWidth="1"/>
    <col min="15250" max="15250" width="11.5" style="3" customWidth="1"/>
    <col min="15251" max="15251" width="3.625" style="3" customWidth="1"/>
    <col min="15252" max="15252" width="12.125" style="3" customWidth="1"/>
    <col min="15253" max="15262" width="10.875" style="3" customWidth="1"/>
    <col min="15263" max="15360" width="11" style="3"/>
    <col min="15361" max="15361" width="15" style="3" customWidth="1"/>
    <col min="15362" max="15365" width="1.875" style="3" customWidth="1"/>
    <col min="15366" max="15369" width="1.75" style="3" customWidth="1"/>
    <col min="15370" max="15505" width="1.5" style="3" customWidth="1"/>
    <col min="15506" max="15506" width="11.5" style="3" customWidth="1"/>
    <col min="15507" max="15507" width="3.625" style="3" customWidth="1"/>
    <col min="15508" max="15508" width="12.125" style="3" customWidth="1"/>
    <col min="15509" max="15518" width="10.875" style="3" customWidth="1"/>
    <col min="15519" max="15616" width="11" style="3"/>
    <col min="15617" max="15617" width="15" style="3" customWidth="1"/>
    <col min="15618" max="15621" width="1.875" style="3" customWidth="1"/>
    <col min="15622" max="15625" width="1.75" style="3" customWidth="1"/>
    <col min="15626" max="15761" width="1.5" style="3" customWidth="1"/>
    <col min="15762" max="15762" width="11.5" style="3" customWidth="1"/>
    <col min="15763" max="15763" width="3.625" style="3" customWidth="1"/>
    <col min="15764" max="15764" width="12.125" style="3" customWidth="1"/>
    <col min="15765" max="15774" width="10.875" style="3" customWidth="1"/>
    <col min="15775" max="15872" width="11" style="3"/>
    <col min="15873" max="15873" width="15" style="3" customWidth="1"/>
    <col min="15874" max="15877" width="1.875" style="3" customWidth="1"/>
    <col min="15878" max="15881" width="1.75" style="3" customWidth="1"/>
    <col min="15882" max="16017" width="1.5" style="3" customWidth="1"/>
    <col min="16018" max="16018" width="11.5" style="3" customWidth="1"/>
    <col min="16019" max="16019" width="3.625" style="3" customWidth="1"/>
    <col min="16020" max="16020" width="12.125" style="3" customWidth="1"/>
    <col min="16021" max="16030" width="10.875" style="3" customWidth="1"/>
    <col min="16031" max="16128" width="11" style="3"/>
    <col min="16129" max="16129" width="15" style="3" customWidth="1"/>
    <col min="16130" max="16133" width="1.875" style="3" customWidth="1"/>
    <col min="16134" max="16137" width="1.75" style="3" customWidth="1"/>
    <col min="16138" max="16273" width="1.5" style="3" customWidth="1"/>
    <col min="16274" max="16274" width="11.5" style="3" customWidth="1"/>
    <col min="16275" max="16275" width="3.625" style="3" customWidth="1"/>
    <col min="16276" max="16276" width="12.125" style="3" customWidth="1"/>
    <col min="16277" max="16286" width="10.875" style="3" customWidth="1"/>
    <col min="16287" max="16384" width="11" style="3"/>
  </cols>
  <sheetData>
    <row r="1" spans="1:169" ht="22.5" customHeight="1" x14ac:dyDescent="0.2">
      <c r="A1" s="211" t="s">
        <v>141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</row>
    <row r="2" spans="1:169" ht="3.9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spans="1:169" ht="23.1" customHeight="1" thickBot="1" x14ac:dyDescent="0.25">
      <c r="A3" s="6" t="s">
        <v>142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8" t="s">
        <v>3</v>
      </c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</row>
    <row r="4" spans="1:169" ht="11.25" customHeight="1" x14ac:dyDescent="0.2">
      <c r="A4" s="24"/>
      <c r="B4" s="213" t="s">
        <v>4</v>
      </c>
      <c r="C4" s="26"/>
      <c r="D4" s="26"/>
      <c r="E4" s="26"/>
      <c r="F4" s="26"/>
      <c r="G4" s="26"/>
      <c r="H4" s="26"/>
      <c r="I4" s="26"/>
      <c r="J4" s="27"/>
      <c r="K4" s="214" t="s">
        <v>143</v>
      </c>
      <c r="L4" s="215"/>
      <c r="M4" s="215"/>
      <c r="N4" s="215"/>
      <c r="O4" s="215"/>
      <c r="P4" s="215"/>
      <c r="Q4" s="215"/>
      <c r="R4" s="215"/>
      <c r="S4" s="215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5"/>
      <c r="CE4" s="216" t="s">
        <v>6</v>
      </c>
      <c r="CF4" s="80"/>
      <c r="CG4" s="80"/>
      <c r="CH4" s="80"/>
      <c r="CI4" s="80"/>
      <c r="CJ4" s="80"/>
      <c r="CK4" s="80"/>
      <c r="CL4" s="80"/>
      <c r="CM4" s="29"/>
      <c r="CN4" s="216" t="s">
        <v>7</v>
      </c>
      <c r="CO4" s="80"/>
      <c r="CP4" s="80"/>
      <c r="CQ4" s="80"/>
      <c r="CR4" s="80"/>
      <c r="CS4" s="80"/>
      <c r="CT4" s="80"/>
      <c r="CU4" s="80"/>
      <c r="CV4" s="80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5"/>
      <c r="DO4" s="214" t="s">
        <v>8</v>
      </c>
      <c r="DP4" s="215"/>
      <c r="DQ4" s="215"/>
      <c r="DR4" s="215"/>
      <c r="DS4" s="215"/>
      <c r="DT4" s="215"/>
      <c r="DU4" s="215"/>
      <c r="DV4" s="215"/>
      <c r="DW4" s="215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5"/>
      <c r="EP4" s="43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</row>
    <row r="5" spans="1:169" ht="11.25" customHeight="1" x14ac:dyDescent="0.2">
      <c r="A5" s="24"/>
      <c r="B5" s="25"/>
      <c r="C5" s="217"/>
      <c r="D5" s="217"/>
      <c r="E5" s="217"/>
      <c r="F5" s="217"/>
      <c r="G5" s="217"/>
      <c r="H5" s="217"/>
      <c r="I5" s="217"/>
      <c r="J5" s="27"/>
      <c r="K5" s="39"/>
      <c r="L5" s="218"/>
      <c r="M5" s="218"/>
      <c r="N5" s="218"/>
      <c r="O5" s="218"/>
      <c r="P5" s="218"/>
      <c r="Q5" s="218"/>
      <c r="R5" s="218"/>
      <c r="S5" s="40"/>
      <c r="T5" s="30" t="s">
        <v>144</v>
      </c>
      <c r="U5" s="219"/>
      <c r="V5" s="219"/>
      <c r="W5" s="219"/>
      <c r="X5" s="219"/>
      <c r="Y5" s="219"/>
      <c r="Z5" s="219"/>
      <c r="AA5" s="219"/>
      <c r="AB5" s="220"/>
      <c r="AC5" s="30" t="s">
        <v>145</v>
      </c>
      <c r="AD5" s="219"/>
      <c r="AE5" s="219"/>
      <c r="AF5" s="219"/>
      <c r="AG5" s="219"/>
      <c r="AH5" s="219"/>
      <c r="AI5" s="219"/>
      <c r="AJ5" s="219"/>
      <c r="AK5" s="220"/>
      <c r="AL5" s="30" t="s">
        <v>11</v>
      </c>
      <c r="AM5" s="219"/>
      <c r="AN5" s="219"/>
      <c r="AO5" s="219"/>
      <c r="AP5" s="219"/>
      <c r="AQ5" s="219"/>
      <c r="AR5" s="219"/>
      <c r="AS5" s="219"/>
      <c r="AT5" s="219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6"/>
      <c r="BM5" s="30" t="s">
        <v>146</v>
      </c>
      <c r="BN5" s="219"/>
      <c r="BO5" s="219"/>
      <c r="BP5" s="219"/>
      <c r="BQ5" s="219"/>
      <c r="BR5" s="219"/>
      <c r="BS5" s="219"/>
      <c r="BT5" s="219"/>
      <c r="BU5" s="220"/>
      <c r="BV5" s="30" t="s">
        <v>13</v>
      </c>
      <c r="BW5" s="219"/>
      <c r="BX5" s="219"/>
      <c r="BY5" s="219"/>
      <c r="BZ5" s="219"/>
      <c r="CA5" s="219"/>
      <c r="CB5" s="219"/>
      <c r="CC5" s="219"/>
      <c r="CD5" s="220"/>
      <c r="CE5" s="28"/>
      <c r="CF5" s="221"/>
      <c r="CG5" s="221"/>
      <c r="CH5" s="221"/>
      <c r="CI5" s="221"/>
      <c r="CJ5" s="221"/>
      <c r="CK5" s="221"/>
      <c r="CL5" s="221"/>
      <c r="CM5" s="29"/>
      <c r="CN5" s="28"/>
      <c r="CO5" s="221"/>
      <c r="CP5" s="221"/>
      <c r="CQ5" s="221"/>
      <c r="CR5" s="221"/>
      <c r="CS5" s="221"/>
      <c r="CT5" s="221"/>
      <c r="CU5" s="221"/>
      <c r="CV5" s="29"/>
      <c r="CW5" s="222" t="s">
        <v>147</v>
      </c>
      <c r="CX5" s="223"/>
      <c r="CY5" s="223"/>
      <c r="CZ5" s="223"/>
      <c r="DA5" s="223"/>
      <c r="DB5" s="223"/>
      <c r="DC5" s="223"/>
      <c r="DD5" s="223"/>
      <c r="DE5" s="224"/>
      <c r="DF5" s="37" t="s">
        <v>148</v>
      </c>
      <c r="DG5" s="225"/>
      <c r="DH5" s="225"/>
      <c r="DI5" s="225"/>
      <c r="DJ5" s="225"/>
      <c r="DK5" s="225"/>
      <c r="DL5" s="225"/>
      <c r="DM5" s="225"/>
      <c r="DN5" s="38"/>
      <c r="DO5" s="39"/>
      <c r="DP5" s="218"/>
      <c r="DQ5" s="218"/>
      <c r="DR5" s="218"/>
      <c r="DS5" s="218"/>
      <c r="DT5" s="218"/>
      <c r="DU5" s="218"/>
      <c r="DV5" s="218"/>
      <c r="DW5" s="40"/>
      <c r="DX5" s="30" t="s">
        <v>149</v>
      </c>
      <c r="DY5" s="219"/>
      <c r="DZ5" s="219"/>
      <c r="EA5" s="219"/>
      <c r="EB5" s="219"/>
      <c r="EC5" s="219"/>
      <c r="ED5" s="219"/>
      <c r="EE5" s="219"/>
      <c r="EF5" s="220"/>
      <c r="EG5" s="30" t="s">
        <v>150</v>
      </c>
      <c r="EH5" s="219"/>
      <c r="EI5" s="219"/>
      <c r="EJ5" s="219"/>
      <c r="EK5" s="219"/>
      <c r="EL5" s="219"/>
      <c r="EM5" s="219"/>
      <c r="EN5" s="219"/>
      <c r="EO5" s="220"/>
      <c r="EP5" s="43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</row>
    <row r="6" spans="1:169" ht="63.4" customHeight="1" x14ac:dyDescent="0.2">
      <c r="A6" s="45"/>
      <c r="B6" s="46"/>
      <c r="C6" s="47"/>
      <c r="D6" s="47"/>
      <c r="E6" s="47"/>
      <c r="F6" s="47"/>
      <c r="G6" s="47"/>
      <c r="H6" s="47"/>
      <c r="I6" s="47"/>
      <c r="J6" s="48"/>
      <c r="K6" s="51"/>
      <c r="L6" s="226"/>
      <c r="M6" s="226"/>
      <c r="N6" s="226"/>
      <c r="O6" s="226"/>
      <c r="P6" s="226"/>
      <c r="Q6" s="226"/>
      <c r="R6" s="226"/>
      <c r="S6" s="52"/>
      <c r="T6" s="49"/>
      <c r="U6" s="85"/>
      <c r="V6" s="85"/>
      <c r="W6" s="85"/>
      <c r="X6" s="85"/>
      <c r="Y6" s="85"/>
      <c r="Z6" s="85"/>
      <c r="AA6" s="85"/>
      <c r="AB6" s="50"/>
      <c r="AC6" s="49"/>
      <c r="AD6" s="85"/>
      <c r="AE6" s="85"/>
      <c r="AF6" s="85"/>
      <c r="AG6" s="85"/>
      <c r="AH6" s="85"/>
      <c r="AI6" s="85"/>
      <c r="AJ6" s="85"/>
      <c r="AK6" s="50"/>
      <c r="AL6" s="49"/>
      <c r="AM6" s="85"/>
      <c r="AN6" s="85"/>
      <c r="AO6" s="85"/>
      <c r="AP6" s="85"/>
      <c r="AQ6" s="85"/>
      <c r="AR6" s="85"/>
      <c r="AS6" s="85"/>
      <c r="AT6" s="50"/>
      <c r="AU6" s="227" t="s">
        <v>151</v>
      </c>
      <c r="AV6" s="228"/>
      <c r="AW6" s="228"/>
      <c r="AX6" s="228"/>
      <c r="AY6" s="228"/>
      <c r="AZ6" s="228"/>
      <c r="BA6" s="228"/>
      <c r="BB6" s="228"/>
      <c r="BC6" s="229"/>
      <c r="BD6" s="230" t="s">
        <v>152</v>
      </c>
      <c r="BE6" s="231"/>
      <c r="BF6" s="231"/>
      <c r="BG6" s="231"/>
      <c r="BH6" s="231"/>
      <c r="BI6" s="231"/>
      <c r="BJ6" s="231"/>
      <c r="BK6" s="231"/>
      <c r="BL6" s="232"/>
      <c r="BM6" s="49"/>
      <c r="BN6" s="85"/>
      <c r="BO6" s="85"/>
      <c r="BP6" s="85"/>
      <c r="BQ6" s="85"/>
      <c r="BR6" s="85"/>
      <c r="BS6" s="85"/>
      <c r="BT6" s="85"/>
      <c r="BU6" s="50"/>
      <c r="BV6" s="49"/>
      <c r="BW6" s="85"/>
      <c r="BX6" s="85"/>
      <c r="BY6" s="85"/>
      <c r="BZ6" s="85"/>
      <c r="CA6" s="85"/>
      <c r="CB6" s="85"/>
      <c r="CC6" s="85"/>
      <c r="CD6" s="50"/>
      <c r="CE6" s="49"/>
      <c r="CF6" s="85"/>
      <c r="CG6" s="85"/>
      <c r="CH6" s="85"/>
      <c r="CI6" s="85"/>
      <c r="CJ6" s="85"/>
      <c r="CK6" s="85"/>
      <c r="CL6" s="85"/>
      <c r="CM6" s="50"/>
      <c r="CN6" s="49"/>
      <c r="CO6" s="85"/>
      <c r="CP6" s="85"/>
      <c r="CQ6" s="85"/>
      <c r="CR6" s="85"/>
      <c r="CS6" s="85"/>
      <c r="CT6" s="85"/>
      <c r="CU6" s="85"/>
      <c r="CV6" s="50"/>
      <c r="CW6" s="233"/>
      <c r="CX6" s="234"/>
      <c r="CY6" s="234"/>
      <c r="CZ6" s="234"/>
      <c r="DA6" s="234"/>
      <c r="DB6" s="234"/>
      <c r="DC6" s="234"/>
      <c r="DD6" s="234"/>
      <c r="DE6" s="235"/>
      <c r="DF6" s="57"/>
      <c r="DG6" s="236"/>
      <c r="DH6" s="236"/>
      <c r="DI6" s="236"/>
      <c r="DJ6" s="236"/>
      <c r="DK6" s="236"/>
      <c r="DL6" s="236"/>
      <c r="DM6" s="236"/>
      <c r="DN6" s="58"/>
      <c r="DO6" s="51"/>
      <c r="DP6" s="226"/>
      <c r="DQ6" s="226"/>
      <c r="DR6" s="226"/>
      <c r="DS6" s="226"/>
      <c r="DT6" s="226"/>
      <c r="DU6" s="226"/>
      <c r="DV6" s="226"/>
      <c r="DW6" s="52"/>
      <c r="DX6" s="49"/>
      <c r="DY6" s="85"/>
      <c r="DZ6" s="85"/>
      <c r="EA6" s="85"/>
      <c r="EB6" s="85"/>
      <c r="EC6" s="85"/>
      <c r="ED6" s="85"/>
      <c r="EE6" s="85"/>
      <c r="EF6" s="50"/>
      <c r="EG6" s="49"/>
      <c r="EH6" s="85"/>
      <c r="EI6" s="85"/>
      <c r="EJ6" s="85"/>
      <c r="EK6" s="85"/>
      <c r="EL6" s="85"/>
      <c r="EM6" s="85"/>
      <c r="EN6" s="85"/>
      <c r="EO6" s="50"/>
      <c r="EP6" s="61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</row>
    <row r="7" spans="1:169" ht="18.75" customHeight="1" x14ac:dyDescent="0.2">
      <c r="A7" s="237" t="s">
        <v>22</v>
      </c>
      <c r="B7" s="238">
        <v>527</v>
      </c>
      <c r="C7" s="239"/>
      <c r="D7" s="239"/>
      <c r="E7" s="239"/>
      <c r="F7" s="239"/>
      <c r="G7" s="239"/>
      <c r="H7" s="239"/>
      <c r="I7" s="239"/>
      <c r="J7" s="239"/>
      <c r="K7" s="239">
        <v>508</v>
      </c>
      <c r="L7" s="239"/>
      <c r="M7" s="239"/>
      <c r="N7" s="239"/>
      <c r="O7" s="239"/>
      <c r="P7" s="239"/>
      <c r="Q7" s="239"/>
      <c r="R7" s="239"/>
      <c r="S7" s="239"/>
      <c r="T7" s="239">
        <v>3</v>
      </c>
      <c r="U7" s="239"/>
      <c r="V7" s="239"/>
      <c r="W7" s="239"/>
      <c r="X7" s="239"/>
      <c r="Y7" s="239"/>
      <c r="Z7" s="239"/>
      <c r="AA7" s="239"/>
      <c r="AB7" s="239"/>
      <c r="AC7" s="239">
        <v>11</v>
      </c>
      <c r="AD7" s="239"/>
      <c r="AE7" s="239"/>
      <c r="AF7" s="239"/>
      <c r="AG7" s="239"/>
      <c r="AH7" s="239"/>
      <c r="AI7" s="239"/>
      <c r="AJ7" s="239"/>
      <c r="AK7" s="239"/>
      <c r="AL7" s="239">
        <v>44</v>
      </c>
      <c r="AM7" s="239"/>
      <c r="AN7" s="239"/>
      <c r="AO7" s="239"/>
      <c r="AP7" s="239"/>
      <c r="AQ7" s="239"/>
      <c r="AR7" s="239"/>
      <c r="AS7" s="239"/>
      <c r="AT7" s="239"/>
      <c r="AU7" s="240">
        <v>0</v>
      </c>
      <c r="AV7" s="240"/>
      <c r="AW7" s="240"/>
      <c r="AX7" s="240"/>
      <c r="AY7" s="240"/>
      <c r="AZ7" s="240"/>
      <c r="BA7" s="240"/>
      <c r="BB7" s="240"/>
      <c r="BC7" s="240"/>
      <c r="BD7" s="240">
        <v>0</v>
      </c>
      <c r="BE7" s="240"/>
      <c r="BF7" s="240"/>
      <c r="BG7" s="240"/>
      <c r="BH7" s="240"/>
      <c r="BI7" s="240"/>
      <c r="BJ7" s="240"/>
      <c r="BK7" s="240"/>
      <c r="BL7" s="240"/>
      <c r="BM7" s="239">
        <v>374</v>
      </c>
      <c r="BN7" s="239"/>
      <c r="BO7" s="239"/>
      <c r="BP7" s="239"/>
      <c r="BQ7" s="239"/>
      <c r="BR7" s="239"/>
      <c r="BS7" s="239"/>
      <c r="BT7" s="239"/>
      <c r="BU7" s="239"/>
      <c r="BV7" s="239">
        <v>76</v>
      </c>
      <c r="BW7" s="239"/>
      <c r="BX7" s="239"/>
      <c r="BY7" s="239"/>
      <c r="BZ7" s="239"/>
      <c r="CA7" s="239"/>
      <c r="CB7" s="239"/>
      <c r="CC7" s="239"/>
      <c r="CD7" s="239"/>
      <c r="CE7" s="240" t="s">
        <v>23</v>
      </c>
      <c r="CF7" s="240"/>
      <c r="CG7" s="240"/>
      <c r="CH7" s="240"/>
      <c r="CI7" s="240"/>
      <c r="CJ7" s="240"/>
      <c r="CK7" s="240"/>
      <c r="CL7" s="240"/>
      <c r="CM7" s="240"/>
      <c r="CN7" s="239">
        <v>7</v>
      </c>
      <c r="CO7" s="239"/>
      <c r="CP7" s="239"/>
      <c r="CQ7" s="239"/>
      <c r="CR7" s="239"/>
      <c r="CS7" s="239"/>
      <c r="CT7" s="239"/>
      <c r="CU7" s="239"/>
      <c r="CV7" s="239"/>
      <c r="CW7" s="239">
        <v>4</v>
      </c>
      <c r="CX7" s="239"/>
      <c r="CY7" s="239"/>
      <c r="CZ7" s="239"/>
      <c r="DA7" s="239"/>
      <c r="DB7" s="239"/>
      <c r="DC7" s="239"/>
      <c r="DD7" s="239"/>
      <c r="DE7" s="239"/>
      <c r="DF7" s="239">
        <v>3</v>
      </c>
      <c r="DG7" s="239"/>
      <c r="DH7" s="239"/>
      <c r="DI7" s="239"/>
      <c r="DJ7" s="239"/>
      <c r="DK7" s="239"/>
      <c r="DL7" s="239"/>
      <c r="DM7" s="239"/>
      <c r="DN7" s="239"/>
      <c r="DO7" s="239">
        <v>12</v>
      </c>
      <c r="DP7" s="239"/>
      <c r="DQ7" s="239"/>
      <c r="DR7" s="239"/>
      <c r="DS7" s="239"/>
      <c r="DT7" s="239"/>
      <c r="DU7" s="239"/>
      <c r="DV7" s="239"/>
      <c r="DW7" s="239"/>
      <c r="DX7" s="239">
        <v>5</v>
      </c>
      <c r="DY7" s="239"/>
      <c r="DZ7" s="239"/>
      <c r="EA7" s="239"/>
      <c r="EB7" s="239"/>
      <c r="EC7" s="239"/>
      <c r="ED7" s="239"/>
      <c r="EE7" s="239"/>
      <c r="EF7" s="239"/>
      <c r="EG7" s="239">
        <v>7</v>
      </c>
      <c r="EH7" s="239"/>
      <c r="EI7" s="239"/>
      <c r="EJ7" s="239"/>
      <c r="EK7" s="239"/>
      <c r="EL7" s="239"/>
      <c r="EM7" s="239"/>
      <c r="EN7" s="239"/>
      <c r="EO7" s="241"/>
      <c r="EP7" s="242" t="s">
        <v>24</v>
      </c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</row>
    <row r="8" spans="1:169" ht="18.75" customHeight="1" x14ac:dyDescent="0.2">
      <c r="A8" s="237" t="s">
        <v>25</v>
      </c>
      <c r="B8" s="238">
        <v>700</v>
      </c>
      <c r="C8" s="239"/>
      <c r="D8" s="239"/>
      <c r="E8" s="239"/>
      <c r="F8" s="239"/>
      <c r="G8" s="239"/>
      <c r="H8" s="239"/>
      <c r="I8" s="239"/>
      <c r="J8" s="239"/>
      <c r="K8" s="239">
        <v>659</v>
      </c>
      <c r="L8" s="239"/>
      <c r="M8" s="239"/>
      <c r="N8" s="239"/>
      <c r="O8" s="239"/>
      <c r="P8" s="239"/>
      <c r="Q8" s="239"/>
      <c r="R8" s="239"/>
      <c r="S8" s="239"/>
      <c r="T8" s="240">
        <v>0</v>
      </c>
      <c r="U8" s="240"/>
      <c r="V8" s="240"/>
      <c r="W8" s="240"/>
      <c r="X8" s="240"/>
      <c r="Y8" s="240"/>
      <c r="Z8" s="240"/>
      <c r="AA8" s="240"/>
      <c r="AB8" s="240"/>
      <c r="AC8" s="239">
        <v>15</v>
      </c>
      <c r="AD8" s="239"/>
      <c r="AE8" s="239"/>
      <c r="AF8" s="239"/>
      <c r="AG8" s="239"/>
      <c r="AH8" s="239"/>
      <c r="AI8" s="239"/>
      <c r="AJ8" s="239"/>
      <c r="AK8" s="239"/>
      <c r="AL8" s="239">
        <v>110</v>
      </c>
      <c r="AM8" s="239"/>
      <c r="AN8" s="239"/>
      <c r="AO8" s="239"/>
      <c r="AP8" s="239"/>
      <c r="AQ8" s="239"/>
      <c r="AR8" s="239"/>
      <c r="AS8" s="239"/>
      <c r="AT8" s="239"/>
      <c r="AU8" s="240">
        <v>0</v>
      </c>
      <c r="AV8" s="240"/>
      <c r="AW8" s="240"/>
      <c r="AX8" s="240"/>
      <c r="AY8" s="240"/>
      <c r="AZ8" s="240"/>
      <c r="BA8" s="240"/>
      <c r="BB8" s="240"/>
      <c r="BC8" s="240"/>
      <c r="BD8" s="240">
        <v>0</v>
      </c>
      <c r="BE8" s="240"/>
      <c r="BF8" s="240"/>
      <c r="BG8" s="240"/>
      <c r="BH8" s="240"/>
      <c r="BI8" s="240"/>
      <c r="BJ8" s="240"/>
      <c r="BK8" s="240"/>
      <c r="BL8" s="240"/>
      <c r="BM8" s="239">
        <v>425</v>
      </c>
      <c r="BN8" s="239"/>
      <c r="BO8" s="239"/>
      <c r="BP8" s="239"/>
      <c r="BQ8" s="239"/>
      <c r="BR8" s="239"/>
      <c r="BS8" s="239"/>
      <c r="BT8" s="239"/>
      <c r="BU8" s="239"/>
      <c r="BV8" s="239">
        <v>109</v>
      </c>
      <c r="BW8" s="239"/>
      <c r="BX8" s="239"/>
      <c r="BY8" s="239"/>
      <c r="BZ8" s="239"/>
      <c r="CA8" s="239"/>
      <c r="CB8" s="239"/>
      <c r="CC8" s="239"/>
      <c r="CD8" s="239"/>
      <c r="CE8" s="240" t="s">
        <v>23</v>
      </c>
      <c r="CF8" s="240"/>
      <c r="CG8" s="240"/>
      <c r="CH8" s="240"/>
      <c r="CI8" s="240"/>
      <c r="CJ8" s="240"/>
      <c r="CK8" s="240"/>
      <c r="CL8" s="240"/>
      <c r="CM8" s="240"/>
      <c r="CN8" s="239">
        <v>32</v>
      </c>
      <c r="CO8" s="239"/>
      <c r="CP8" s="239"/>
      <c r="CQ8" s="239"/>
      <c r="CR8" s="239"/>
      <c r="CS8" s="239"/>
      <c r="CT8" s="239"/>
      <c r="CU8" s="239"/>
      <c r="CV8" s="239"/>
      <c r="CW8" s="239">
        <v>27</v>
      </c>
      <c r="CX8" s="239"/>
      <c r="CY8" s="239"/>
      <c r="CZ8" s="239"/>
      <c r="DA8" s="239"/>
      <c r="DB8" s="239"/>
      <c r="DC8" s="239"/>
      <c r="DD8" s="239"/>
      <c r="DE8" s="239"/>
      <c r="DF8" s="239">
        <v>5</v>
      </c>
      <c r="DG8" s="239"/>
      <c r="DH8" s="239"/>
      <c r="DI8" s="239"/>
      <c r="DJ8" s="239"/>
      <c r="DK8" s="239"/>
      <c r="DL8" s="239"/>
      <c r="DM8" s="239"/>
      <c r="DN8" s="239"/>
      <c r="DO8" s="239">
        <v>9</v>
      </c>
      <c r="DP8" s="239"/>
      <c r="DQ8" s="239"/>
      <c r="DR8" s="239"/>
      <c r="DS8" s="239"/>
      <c r="DT8" s="239"/>
      <c r="DU8" s="239"/>
      <c r="DV8" s="239"/>
      <c r="DW8" s="239"/>
      <c r="DX8" s="239">
        <v>4</v>
      </c>
      <c r="DY8" s="239"/>
      <c r="DZ8" s="239"/>
      <c r="EA8" s="239"/>
      <c r="EB8" s="239"/>
      <c r="EC8" s="239"/>
      <c r="ED8" s="239"/>
      <c r="EE8" s="239"/>
      <c r="EF8" s="239"/>
      <c r="EG8" s="239">
        <v>5</v>
      </c>
      <c r="EH8" s="239"/>
      <c r="EI8" s="239"/>
      <c r="EJ8" s="239"/>
      <c r="EK8" s="239"/>
      <c r="EL8" s="239"/>
      <c r="EM8" s="239"/>
      <c r="EN8" s="239"/>
      <c r="EO8" s="241"/>
      <c r="EP8" s="242" t="s">
        <v>25</v>
      </c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ht="18.75" customHeight="1" x14ac:dyDescent="0.2">
      <c r="A9" s="237" t="s">
        <v>26</v>
      </c>
      <c r="B9" s="238">
        <v>965</v>
      </c>
      <c r="C9" s="239"/>
      <c r="D9" s="239"/>
      <c r="E9" s="239"/>
      <c r="F9" s="239"/>
      <c r="G9" s="239"/>
      <c r="H9" s="239"/>
      <c r="I9" s="239"/>
      <c r="J9" s="239"/>
      <c r="K9" s="239">
        <v>921</v>
      </c>
      <c r="L9" s="239"/>
      <c r="M9" s="239"/>
      <c r="N9" s="239"/>
      <c r="O9" s="239"/>
      <c r="P9" s="239"/>
      <c r="Q9" s="239"/>
      <c r="R9" s="239"/>
      <c r="S9" s="239"/>
      <c r="T9" s="240">
        <v>0</v>
      </c>
      <c r="U9" s="240"/>
      <c r="V9" s="240"/>
      <c r="W9" s="240"/>
      <c r="X9" s="240"/>
      <c r="Y9" s="240"/>
      <c r="Z9" s="240"/>
      <c r="AA9" s="240"/>
      <c r="AB9" s="240"/>
      <c r="AC9" s="239">
        <v>16</v>
      </c>
      <c r="AD9" s="239"/>
      <c r="AE9" s="239"/>
      <c r="AF9" s="239"/>
      <c r="AG9" s="239"/>
      <c r="AH9" s="239"/>
      <c r="AI9" s="239"/>
      <c r="AJ9" s="239"/>
      <c r="AK9" s="239"/>
      <c r="AL9" s="239">
        <v>244</v>
      </c>
      <c r="AM9" s="239"/>
      <c r="AN9" s="239"/>
      <c r="AO9" s="239"/>
      <c r="AP9" s="239"/>
      <c r="AQ9" s="239"/>
      <c r="AR9" s="239"/>
      <c r="AS9" s="239"/>
      <c r="AT9" s="239"/>
      <c r="AU9" s="240">
        <v>0</v>
      </c>
      <c r="AV9" s="240"/>
      <c r="AW9" s="240"/>
      <c r="AX9" s="240"/>
      <c r="AY9" s="240"/>
      <c r="AZ9" s="240"/>
      <c r="BA9" s="240"/>
      <c r="BB9" s="240"/>
      <c r="BC9" s="240"/>
      <c r="BD9" s="240">
        <v>0</v>
      </c>
      <c r="BE9" s="240"/>
      <c r="BF9" s="240"/>
      <c r="BG9" s="240"/>
      <c r="BH9" s="240"/>
      <c r="BI9" s="240"/>
      <c r="BJ9" s="240"/>
      <c r="BK9" s="240"/>
      <c r="BL9" s="240"/>
      <c r="BM9" s="239">
        <v>497</v>
      </c>
      <c r="BN9" s="239"/>
      <c r="BO9" s="239"/>
      <c r="BP9" s="239"/>
      <c r="BQ9" s="239"/>
      <c r="BR9" s="239"/>
      <c r="BS9" s="239"/>
      <c r="BT9" s="239"/>
      <c r="BU9" s="239"/>
      <c r="BV9" s="239">
        <v>164</v>
      </c>
      <c r="BW9" s="239"/>
      <c r="BX9" s="239"/>
      <c r="BY9" s="239"/>
      <c r="BZ9" s="239"/>
      <c r="CA9" s="239"/>
      <c r="CB9" s="239"/>
      <c r="CC9" s="239"/>
      <c r="CD9" s="239"/>
      <c r="CE9" s="240" t="s">
        <v>23</v>
      </c>
      <c r="CF9" s="240"/>
      <c r="CG9" s="240"/>
      <c r="CH9" s="240"/>
      <c r="CI9" s="240"/>
      <c r="CJ9" s="240"/>
      <c r="CK9" s="240"/>
      <c r="CL9" s="240"/>
      <c r="CM9" s="240"/>
      <c r="CN9" s="239">
        <v>31</v>
      </c>
      <c r="CO9" s="239"/>
      <c r="CP9" s="239"/>
      <c r="CQ9" s="239"/>
      <c r="CR9" s="239"/>
      <c r="CS9" s="239"/>
      <c r="CT9" s="239"/>
      <c r="CU9" s="239"/>
      <c r="CV9" s="239"/>
      <c r="CW9" s="239">
        <v>27</v>
      </c>
      <c r="CX9" s="239"/>
      <c r="CY9" s="239"/>
      <c r="CZ9" s="239"/>
      <c r="DA9" s="239"/>
      <c r="DB9" s="239"/>
      <c r="DC9" s="239"/>
      <c r="DD9" s="239"/>
      <c r="DE9" s="239"/>
      <c r="DF9" s="239">
        <v>4</v>
      </c>
      <c r="DG9" s="239"/>
      <c r="DH9" s="239"/>
      <c r="DI9" s="239"/>
      <c r="DJ9" s="239"/>
      <c r="DK9" s="239"/>
      <c r="DL9" s="239"/>
      <c r="DM9" s="239"/>
      <c r="DN9" s="239"/>
      <c r="DO9" s="239">
        <v>13</v>
      </c>
      <c r="DP9" s="239"/>
      <c r="DQ9" s="239"/>
      <c r="DR9" s="239"/>
      <c r="DS9" s="239"/>
      <c r="DT9" s="239"/>
      <c r="DU9" s="239"/>
      <c r="DV9" s="239"/>
      <c r="DW9" s="239"/>
      <c r="DX9" s="239">
        <v>2</v>
      </c>
      <c r="DY9" s="239"/>
      <c r="DZ9" s="239"/>
      <c r="EA9" s="239"/>
      <c r="EB9" s="239"/>
      <c r="EC9" s="239"/>
      <c r="ED9" s="239"/>
      <c r="EE9" s="239"/>
      <c r="EF9" s="239"/>
      <c r="EG9" s="239">
        <v>11</v>
      </c>
      <c r="EH9" s="239"/>
      <c r="EI9" s="239"/>
      <c r="EJ9" s="239"/>
      <c r="EK9" s="239"/>
      <c r="EL9" s="239"/>
      <c r="EM9" s="239"/>
      <c r="EN9" s="239"/>
      <c r="EO9" s="241"/>
      <c r="EP9" s="242" t="s">
        <v>26</v>
      </c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</row>
    <row r="10" spans="1:169" ht="18.75" customHeight="1" x14ac:dyDescent="0.2">
      <c r="A10" s="237" t="s">
        <v>27</v>
      </c>
      <c r="B10" s="238">
        <v>1141</v>
      </c>
      <c r="C10" s="239"/>
      <c r="D10" s="239"/>
      <c r="E10" s="239"/>
      <c r="F10" s="239"/>
      <c r="G10" s="239"/>
      <c r="H10" s="239"/>
      <c r="I10" s="239"/>
      <c r="J10" s="239"/>
      <c r="K10" s="239">
        <v>1092</v>
      </c>
      <c r="L10" s="239"/>
      <c r="M10" s="239"/>
      <c r="N10" s="239"/>
      <c r="O10" s="239"/>
      <c r="P10" s="239"/>
      <c r="Q10" s="239"/>
      <c r="R10" s="239"/>
      <c r="S10" s="239"/>
      <c r="T10" s="240">
        <v>0</v>
      </c>
      <c r="U10" s="240"/>
      <c r="V10" s="240"/>
      <c r="W10" s="240"/>
      <c r="X10" s="240"/>
      <c r="Y10" s="240"/>
      <c r="Z10" s="240"/>
      <c r="AA10" s="240"/>
      <c r="AB10" s="240"/>
      <c r="AC10" s="239">
        <v>18</v>
      </c>
      <c r="AD10" s="239"/>
      <c r="AE10" s="239"/>
      <c r="AF10" s="239"/>
      <c r="AG10" s="239"/>
      <c r="AH10" s="239"/>
      <c r="AI10" s="239"/>
      <c r="AJ10" s="239"/>
      <c r="AK10" s="239"/>
      <c r="AL10" s="239">
        <v>306</v>
      </c>
      <c r="AM10" s="239"/>
      <c r="AN10" s="239"/>
      <c r="AO10" s="239"/>
      <c r="AP10" s="239"/>
      <c r="AQ10" s="239"/>
      <c r="AR10" s="239"/>
      <c r="AS10" s="239"/>
      <c r="AT10" s="239"/>
      <c r="AU10" s="240">
        <v>0</v>
      </c>
      <c r="AV10" s="240"/>
      <c r="AW10" s="240"/>
      <c r="AX10" s="240"/>
      <c r="AY10" s="240"/>
      <c r="AZ10" s="240"/>
      <c r="BA10" s="240"/>
      <c r="BB10" s="240"/>
      <c r="BC10" s="240"/>
      <c r="BD10" s="240">
        <v>0</v>
      </c>
      <c r="BE10" s="240"/>
      <c r="BF10" s="240"/>
      <c r="BG10" s="240"/>
      <c r="BH10" s="240"/>
      <c r="BI10" s="240"/>
      <c r="BJ10" s="240"/>
      <c r="BK10" s="240"/>
      <c r="BL10" s="240"/>
      <c r="BM10" s="239">
        <v>563</v>
      </c>
      <c r="BN10" s="239"/>
      <c r="BO10" s="239"/>
      <c r="BP10" s="239"/>
      <c r="BQ10" s="239"/>
      <c r="BR10" s="239"/>
      <c r="BS10" s="239"/>
      <c r="BT10" s="239"/>
      <c r="BU10" s="239"/>
      <c r="BV10" s="239">
        <v>205</v>
      </c>
      <c r="BW10" s="239"/>
      <c r="BX10" s="239"/>
      <c r="BY10" s="239"/>
      <c r="BZ10" s="239"/>
      <c r="CA10" s="239"/>
      <c r="CB10" s="239"/>
      <c r="CC10" s="239"/>
      <c r="CD10" s="239"/>
      <c r="CE10" s="240" t="s">
        <v>23</v>
      </c>
      <c r="CF10" s="240"/>
      <c r="CG10" s="240"/>
      <c r="CH10" s="240"/>
      <c r="CI10" s="240"/>
      <c r="CJ10" s="240"/>
      <c r="CK10" s="240"/>
      <c r="CL10" s="240"/>
      <c r="CM10" s="240"/>
      <c r="CN10" s="239">
        <v>33</v>
      </c>
      <c r="CO10" s="239"/>
      <c r="CP10" s="239"/>
      <c r="CQ10" s="239"/>
      <c r="CR10" s="239"/>
      <c r="CS10" s="239"/>
      <c r="CT10" s="239"/>
      <c r="CU10" s="239"/>
      <c r="CV10" s="239"/>
      <c r="CW10" s="239">
        <v>32</v>
      </c>
      <c r="CX10" s="239"/>
      <c r="CY10" s="239"/>
      <c r="CZ10" s="239"/>
      <c r="DA10" s="239"/>
      <c r="DB10" s="239"/>
      <c r="DC10" s="239"/>
      <c r="DD10" s="239"/>
      <c r="DE10" s="239"/>
      <c r="DF10" s="239">
        <v>1</v>
      </c>
      <c r="DG10" s="239"/>
      <c r="DH10" s="239"/>
      <c r="DI10" s="239"/>
      <c r="DJ10" s="239"/>
      <c r="DK10" s="239"/>
      <c r="DL10" s="239"/>
      <c r="DM10" s="239"/>
      <c r="DN10" s="239"/>
      <c r="DO10" s="239">
        <v>16</v>
      </c>
      <c r="DP10" s="239"/>
      <c r="DQ10" s="239"/>
      <c r="DR10" s="239"/>
      <c r="DS10" s="239"/>
      <c r="DT10" s="239"/>
      <c r="DU10" s="239"/>
      <c r="DV10" s="239"/>
      <c r="DW10" s="239"/>
      <c r="DX10" s="239">
        <v>5</v>
      </c>
      <c r="DY10" s="239"/>
      <c r="DZ10" s="239"/>
      <c r="EA10" s="239"/>
      <c r="EB10" s="239"/>
      <c r="EC10" s="239"/>
      <c r="ED10" s="239"/>
      <c r="EE10" s="239"/>
      <c r="EF10" s="239"/>
      <c r="EG10" s="239">
        <v>11</v>
      </c>
      <c r="EH10" s="239"/>
      <c r="EI10" s="239"/>
      <c r="EJ10" s="239"/>
      <c r="EK10" s="239"/>
      <c r="EL10" s="239"/>
      <c r="EM10" s="239"/>
      <c r="EN10" s="239"/>
      <c r="EO10" s="241"/>
      <c r="EP10" s="242" t="s">
        <v>27</v>
      </c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</row>
    <row r="11" spans="1:169" ht="18.75" customHeight="1" x14ac:dyDescent="0.2">
      <c r="A11" s="237" t="s">
        <v>28</v>
      </c>
      <c r="B11" s="238">
        <v>1169</v>
      </c>
      <c r="C11" s="239"/>
      <c r="D11" s="239"/>
      <c r="E11" s="239"/>
      <c r="F11" s="239"/>
      <c r="G11" s="239"/>
      <c r="H11" s="239"/>
      <c r="I11" s="239"/>
      <c r="J11" s="239"/>
      <c r="K11" s="239">
        <v>1110</v>
      </c>
      <c r="L11" s="239"/>
      <c r="M11" s="239"/>
      <c r="N11" s="239"/>
      <c r="O11" s="239"/>
      <c r="P11" s="239"/>
      <c r="Q11" s="239"/>
      <c r="R11" s="239"/>
      <c r="S11" s="239"/>
      <c r="T11" s="240">
        <v>0</v>
      </c>
      <c r="U11" s="240"/>
      <c r="V11" s="240"/>
      <c r="W11" s="240"/>
      <c r="X11" s="240"/>
      <c r="Y11" s="240"/>
      <c r="Z11" s="240"/>
      <c r="AA11" s="240"/>
      <c r="AB11" s="240"/>
      <c r="AC11" s="239">
        <v>27</v>
      </c>
      <c r="AD11" s="239"/>
      <c r="AE11" s="239"/>
      <c r="AF11" s="239"/>
      <c r="AG11" s="239"/>
      <c r="AH11" s="239"/>
      <c r="AI11" s="239"/>
      <c r="AJ11" s="239"/>
      <c r="AK11" s="239"/>
      <c r="AL11" s="239">
        <v>309</v>
      </c>
      <c r="AM11" s="239"/>
      <c r="AN11" s="239"/>
      <c r="AO11" s="239"/>
      <c r="AP11" s="239"/>
      <c r="AQ11" s="239"/>
      <c r="AR11" s="239"/>
      <c r="AS11" s="239"/>
      <c r="AT11" s="239"/>
      <c r="AU11" s="240">
        <v>0</v>
      </c>
      <c r="AV11" s="240"/>
      <c r="AW11" s="240"/>
      <c r="AX11" s="240"/>
      <c r="AY11" s="240"/>
      <c r="AZ11" s="240"/>
      <c r="BA11" s="240"/>
      <c r="BB11" s="240"/>
      <c r="BC11" s="240"/>
      <c r="BD11" s="240">
        <v>0</v>
      </c>
      <c r="BE11" s="240"/>
      <c r="BF11" s="240"/>
      <c r="BG11" s="240"/>
      <c r="BH11" s="240"/>
      <c r="BI11" s="240"/>
      <c r="BJ11" s="240"/>
      <c r="BK11" s="240"/>
      <c r="BL11" s="240"/>
      <c r="BM11" s="239">
        <v>589</v>
      </c>
      <c r="BN11" s="239"/>
      <c r="BO11" s="239"/>
      <c r="BP11" s="239"/>
      <c r="BQ11" s="239"/>
      <c r="BR11" s="239"/>
      <c r="BS11" s="239"/>
      <c r="BT11" s="239"/>
      <c r="BU11" s="239"/>
      <c r="BV11" s="239">
        <v>185</v>
      </c>
      <c r="BW11" s="239"/>
      <c r="BX11" s="239"/>
      <c r="BY11" s="239"/>
      <c r="BZ11" s="239"/>
      <c r="CA11" s="239"/>
      <c r="CB11" s="239"/>
      <c r="CC11" s="239"/>
      <c r="CD11" s="239"/>
      <c r="CE11" s="240" t="s">
        <v>23</v>
      </c>
      <c r="CF11" s="240"/>
      <c r="CG11" s="240"/>
      <c r="CH11" s="240"/>
      <c r="CI11" s="240"/>
      <c r="CJ11" s="240"/>
      <c r="CK11" s="240"/>
      <c r="CL11" s="240"/>
      <c r="CM11" s="240"/>
      <c r="CN11" s="239">
        <v>43</v>
      </c>
      <c r="CO11" s="239"/>
      <c r="CP11" s="239"/>
      <c r="CQ11" s="239"/>
      <c r="CR11" s="239"/>
      <c r="CS11" s="239"/>
      <c r="CT11" s="239"/>
      <c r="CU11" s="239"/>
      <c r="CV11" s="239"/>
      <c r="CW11" s="239">
        <v>40</v>
      </c>
      <c r="CX11" s="239"/>
      <c r="CY11" s="239"/>
      <c r="CZ11" s="239"/>
      <c r="DA11" s="239"/>
      <c r="DB11" s="239"/>
      <c r="DC11" s="239"/>
      <c r="DD11" s="239"/>
      <c r="DE11" s="239"/>
      <c r="DF11" s="239">
        <v>3</v>
      </c>
      <c r="DG11" s="239"/>
      <c r="DH11" s="239"/>
      <c r="DI11" s="239"/>
      <c r="DJ11" s="239"/>
      <c r="DK11" s="239"/>
      <c r="DL11" s="239"/>
      <c r="DM11" s="239"/>
      <c r="DN11" s="239"/>
      <c r="DO11" s="239">
        <v>16</v>
      </c>
      <c r="DP11" s="239"/>
      <c r="DQ11" s="239"/>
      <c r="DR11" s="239"/>
      <c r="DS11" s="239"/>
      <c r="DT11" s="239"/>
      <c r="DU11" s="239"/>
      <c r="DV11" s="239"/>
      <c r="DW11" s="239"/>
      <c r="DX11" s="239">
        <v>3</v>
      </c>
      <c r="DY11" s="239"/>
      <c r="DZ11" s="239"/>
      <c r="EA11" s="239"/>
      <c r="EB11" s="239"/>
      <c r="EC11" s="239"/>
      <c r="ED11" s="239"/>
      <c r="EE11" s="239"/>
      <c r="EF11" s="239"/>
      <c r="EG11" s="239">
        <v>13</v>
      </c>
      <c r="EH11" s="239"/>
      <c r="EI11" s="239"/>
      <c r="EJ11" s="239"/>
      <c r="EK11" s="239"/>
      <c r="EL11" s="239"/>
      <c r="EM11" s="239"/>
      <c r="EN11" s="239"/>
      <c r="EO11" s="241"/>
      <c r="EP11" s="242" t="s">
        <v>28</v>
      </c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</row>
    <row r="12" spans="1:169" ht="18.75" customHeight="1" x14ac:dyDescent="0.2">
      <c r="A12" s="237" t="s">
        <v>29</v>
      </c>
      <c r="B12" s="238">
        <v>1211</v>
      </c>
      <c r="C12" s="239"/>
      <c r="D12" s="239"/>
      <c r="E12" s="239"/>
      <c r="F12" s="239"/>
      <c r="G12" s="239"/>
      <c r="H12" s="239"/>
      <c r="I12" s="239"/>
      <c r="J12" s="239"/>
      <c r="K12" s="239">
        <v>1159</v>
      </c>
      <c r="L12" s="239"/>
      <c r="M12" s="239"/>
      <c r="N12" s="239"/>
      <c r="O12" s="239"/>
      <c r="P12" s="239"/>
      <c r="Q12" s="239"/>
      <c r="R12" s="239"/>
      <c r="S12" s="239"/>
      <c r="T12" s="240">
        <v>0</v>
      </c>
      <c r="U12" s="240"/>
      <c r="V12" s="240"/>
      <c r="W12" s="240"/>
      <c r="X12" s="240"/>
      <c r="Y12" s="240"/>
      <c r="Z12" s="240"/>
      <c r="AA12" s="240"/>
      <c r="AB12" s="240"/>
      <c r="AC12" s="239">
        <v>22</v>
      </c>
      <c r="AD12" s="239"/>
      <c r="AE12" s="239"/>
      <c r="AF12" s="239"/>
      <c r="AG12" s="239"/>
      <c r="AH12" s="239"/>
      <c r="AI12" s="239"/>
      <c r="AJ12" s="239"/>
      <c r="AK12" s="239"/>
      <c r="AL12" s="239">
        <v>378</v>
      </c>
      <c r="AM12" s="239"/>
      <c r="AN12" s="239"/>
      <c r="AO12" s="239"/>
      <c r="AP12" s="239"/>
      <c r="AQ12" s="239"/>
      <c r="AR12" s="239"/>
      <c r="AS12" s="239"/>
      <c r="AT12" s="239"/>
      <c r="AU12" s="240">
        <v>0</v>
      </c>
      <c r="AV12" s="240"/>
      <c r="AW12" s="240"/>
      <c r="AX12" s="240"/>
      <c r="AY12" s="240"/>
      <c r="AZ12" s="240"/>
      <c r="BA12" s="240"/>
      <c r="BB12" s="240"/>
      <c r="BC12" s="240"/>
      <c r="BD12" s="240">
        <v>0</v>
      </c>
      <c r="BE12" s="240"/>
      <c r="BF12" s="240"/>
      <c r="BG12" s="240"/>
      <c r="BH12" s="240"/>
      <c r="BI12" s="240"/>
      <c r="BJ12" s="240"/>
      <c r="BK12" s="240"/>
      <c r="BL12" s="240"/>
      <c r="BM12" s="239">
        <v>578</v>
      </c>
      <c r="BN12" s="239"/>
      <c r="BO12" s="239"/>
      <c r="BP12" s="239"/>
      <c r="BQ12" s="239"/>
      <c r="BR12" s="239"/>
      <c r="BS12" s="239"/>
      <c r="BT12" s="239"/>
      <c r="BU12" s="239"/>
      <c r="BV12" s="239">
        <v>181</v>
      </c>
      <c r="BW12" s="239"/>
      <c r="BX12" s="239"/>
      <c r="BY12" s="239"/>
      <c r="BZ12" s="239"/>
      <c r="CA12" s="239"/>
      <c r="CB12" s="239"/>
      <c r="CC12" s="239"/>
      <c r="CD12" s="239"/>
      <c r="CE12" s="240" t="s">
        <v>23</v>
      </c>
      <c r="CF12" s="240"/>
      <c r="CG12" s="240"/>
      <c r="CH12" s="240"/>
      <c r="CI12" s="240"/>
      <c r="CJ12" s="240"/>
      <c r="CK12" s="240"/>
      <c r="CL12" s="240"/>
      <c r="CM12" s="240"/>
      <c r="CN12" s="239">
        <v>38</v>
      </c>
      <c r="CO12" s="239"/>
      <c r="CP12" s="239"/>
      <c r="CQ12" s="239"/>
      <c r="CR12" s="239"/>
      <c r="CS12" s="239"/>
      <c r="CT12" s="239"/>
      <c r="CU12" s="239"/>
      <c r="CV12" s="239"/>
      <c r="CW12" s="239">
        <v>35</v>
      </c>
      <c r="CX12" s="239"/>
      <c r="CY12" s="239"/>
      <c r="CZ12" s="239"/>
      <c r="DA12" s="239"/>
      <c r="DB12" s="239"/>
      <c r="DC12" s="239"/>
      <c r="DD12" s="239"/>
      <c r="DE12" s="239"/>
      <c r="DF12" s="239">
        <v>3</v>
      </c>
      <c r="DG12" s="239"/>
      <c r="DH12" s="239"/>
      <c r="DI12" s="239"/>
      <c r="DJ12" s="239"/>
      <c r="DK12" s="239"/>
      <c r="DL12" s="239"/>
      <c r="DM12" s="239"/>
      <c r="DN12" s="239"/>
      <c r="DO12" s="239">
        <v>14</v>
      </c>
      <c r="DP12" s="239"/>
      <c r="DQ12" s="239"/>
      <c r="DR12" s="239"/>
      <c r="DS12" s="239"/>
      <c r="DT12" s="239"/>
      <c r="DU12" s="239"/>
      <c r="DV12" s="239"/>
      <c r="DW12" s="239"/>
      <c r="DX12" s="239">
        <v>6</v>
      </c>
      <c r="DY12" s="239"/>
      <c r="DZ12" s="239"/>
      <c r="EA12" s="239"/>
      <c r="EB12" s="239"/>
      <c r="EC12" s="239"/>
      <c r="ED12" s="239"/>
      <c r="EE12" s="239"/>
      <c r="EF12" s="239"/>
      <c r="EG12" s="239">
        <v>8</v>
      </c>
      <c r="EH12" s="239"/>
      <c r="EI12" s="239"/>
      <c r="EJ12" s="239"/>
      <c r="EK12" s="239"/>
      <c r="EL12" s="239"/>
      <c r="EM12" s="239"/>
      <c r="EN12" s="239"/>
      <c r="EO12" s="241"/>
      <c r="EP12" s="242" t="s">
        <v>29</v>
      </c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</row>
    <row r="13" spans="1:169" ht="18.75" customHeight="1" x14ac:dyDescent="0.2">
      <c r="A13" s="237" t="s">
        <v>30</v>
      </c>
      <c r="B13" s="238">
        <v>1270</v>
      </c>
      <c r="C13" s="239"/>
      <c r="D13" s="239"/>
      <c r="E13" s="239"/>
      <c r="F13" s="239"/>
      <c r="G13" s="239"/>
      <c r="H13" s="239"/>
      <c r="I13" s="239"/>
      <c r="J13" s="239"/>
      <c r="K13" s="239">
        <v>1091</v>
      </c>
      <c r="L13" s="239"/>
      <c r="M13" s="239"/>
      <c r="N13" s="239"/>
      <c r="O13" s="239"/>
      <c r="P13" s="239"/>
      <c r="Q13" s="239"/>
      <c r="R13" s="239"/>
      <c r="S13" s="239"/>
      <c r="T13" s="240">
        <v>0</v>
      </c>
      <c r="U13" s="240"/>
      <c r="V13" s="240"/>
      <c r="W13" s="240"/>
      <c r="X13" s="240"/>
      <c r="Y13" s="240"/>
      <c r="Z13" s="240"/>
      <c r="AA13" s="240"/>
      <c r="AB13" s="240"/>
      <c r="AC13" s="239">
        <v>21</v>
      </c>
      <c r="AD13" s="239"/>
      <c r="AE13" s="239"/>
      <c r="AF13" s="239"/>
      <c r="AG13" s="239"/>
      <c r="AH13" s="239"/>
      <c r="AI13" s="239"/>
      <c r="AJ13" s="239"/>
      <c r="AK13" s="239"/>
      <c r="AL13" s="239">
        <v>305</v>
      </c>
      <c r="AM13" s="239"/>
      <c r="AN13" s="239"/>
      <c r="AO13" s="239"/>
      <c r="AP13" s="239"/>
      <c r="AQ13" s="239"/>
      <c r="AR13" s="239"/>
      <c r="AS13" s="239"/>
      <c r="AT13" s="239"/>
      <c r="AU13" s="240">
        <v>0</v>
      </c>
      <c r="AV13" s="240"/>
      <c r="AW13" s="240"/>
      <c r="AX13" s="240"/>
      <c r="AY13" s="240"/>
      <c r="AZ13" s="240"/>
      <c r="BA13" s="240"/>
      <c r="BB13" s="240"/>
      <c r="BC13" s="240"/>
      <c r="BD13" s="240">
        <v>0</v>
      </c>
      <c r="BE13" s="240"/>
      <c r="BF13" s="240"/>
      <c r="BG13" s="240"/>
      <c r="BH13" s="240"/>
      <c r="BI13" s="240"/>
      <c r="BJ13" s="240"/>
      <c r="BK13" s="240"/>
      <c r="BL13" s="240"/>
      <c r="BM13" s="239">
        <v>558</v>
      </c>
      <c r="BN13" s="239"/>
      <c r="BO13" s="239"/>
      <c r="BP13" s="239"/>
      <c r="BQ13" s="239"/>
      <c r="BR13" s="239"/>
      <c r="BS13" s="239"/>
      <c r="BT13" s="239"/>
      <c r="BU13" s="239"/>
      <c r="BV13" s="239">
        <v>207</v>
      </c>
      <c r="BW13" s="239"/>
      <c r="BX13" s="239"/>
      <c r="BY13" s="239"/>
      <c r="BZ13" s="239"/>
      <c r="CA13" s="239"/>
      <c r="CB13" s="239"/>
      <c r="CC13" s="239"/>
      <c r="CD13" s="239"/>
      <c r="CE13" s="240" t="s">
        <v>23</v>
      </c>
      <c r="CF13" s="240"/>
      <c r="CG13" s="240"/>
      <c r="CH13" s="240"/>
      <c r="CI13" s="240"/>
      <c r="CJ13" s="240"/>
      <c r="CK13" s="240"/>
      <c r="CL13" s="240"/>
      <c r="CM13" s="240"/>
      <c r="CN13" s="239">
        <v>153</v>
      </c>
      <c r="CO13" s="239"/>
      <c r="CP13" s="239"/>
      <c r="CQ13" s="239"/>
      <c r="CR13" s="239"/>
      <c r="CS13" s="239"/>
      <c r="CT13" s="239"/>
      <c r="CU13" s="239"/>
      <c r="CV13" s="239"/>
      <c r="CW13" s="239">
        <v>150</v>
      </c>
      <c r="CX13" s="239"/>
      <c r="CY13" s="239"/>
      <c r="CZ13" s="239"/>
      <c r="DA13" s="239"/>
      <c r="DB13" s="239"/>
      <c r="DC13" s="239"/>
      <c r="DD13" s="239"/>
      <c r="DE13" s="239"/>
      <c r="DF13" s="239">
        <v>3</v>
      </c>
      <c r="DG13" s="239"/>
      <c r="DH13" s="239"/>
      <c r="DI13" s="239"/>
      <c r="DJ13" s="239"/>
      <c r="DK13" s="239"/>
      <c r="DL13" s="239"/>
      <c r="DM13" s="239"/>
      <c r="DN13" s="239"/>
      <c r="DO13" s="239">
        <v>26</v>
      </c>
      <c r="DP13" s="239"/>
      <c r="DQ13" s="239"/>
      <c r="DR13" s="239"/>
      <c r="DS13" s="239"/>
      <c r="DT13" s="239"/>
      <c r="DU13" s="239"/>
      <c r="DV13" s="239"/>
      <c r="DW13" s="239"/>
      <c r="DX13" s="239">
        <v>7</v>
      </c>
      <c r="DY13" s="239"/>
      <c r="DZ13" s="239"/>
      <c r="EA13" s="239"/>
      <c r="EB13" s="239"/>
      <c r="EC13" s="239"/>
      <c r="ED13" s="239"/>
      <c r="EE13" s="239"/>
      <c r="EF13" s="239"/>
      <c r="EG13" s="239">
        <v>19</v>
      </c>
      <c r="EH13" s="239"/>
      <c r="EI13" s="239"/>
      <c r="EJ13" s="239"/>
      <c r="EK13" s="239"/>
      <c r="EL13" s="239"/>
      <c r="EM13" s="239"/>
      <c r="EN13" s="239"/>
      <c r="EO13" s="241"/>
      <c r="EP13" s="242" t="s">
        <v>30</v>
      </c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</row>
    <row r="14" spans="1:169" ht="18.75" customHeight="1" x14ac:dyDescent="0.2">
      <c r="A14" s="237" t="s">
        <v>31</v>
      </c>
      <c r="B14" s="238">
        <v>1364</v>
      </c>
      <c r="C14" s="239"/>
      <c r="D14" s="239"/>
      <c r="E14" s="239"/>
      <c r="F14" s="239"/>
      <c r="G14" s="239"/>
      <c r="H14" s="239"/>
      <c r="I14" s="239"/>
      <c r="J14" s="239"/>
      <c r="K14" s="239">
        <v>1301</v>
      </c>
      <c r="L14" s="239"/>
      <c r="M14" s="239"/>
      <c r="N14" s="239"/>
      <c r="O14" s="239"/>
      <c r="P14" s="239"/>
      <c r="Q14" s="239"/>
      <c r="R14" s="239"/>
      <c r="S14" s="239"/>
      <c r="T14" s="240">
        <v>0</v>
      </c>
      <c r="U14" s="240"/>
      <c r="V14" s="240"/>
      <c r="W14" s="240"/>
      <c r="X14" s="240"/>
      <c r="Y14" s="240"/>
      <c r="Z14" s="240"/>
      <c r="AA14" s="240"/>
      <c r="AB14" s="240"/>
      <c r="AC14" s="239">
        <v>31</v>
      </c>
      <c r="AD14" s="239"/>
      <c r="AE14" s="239"/>
      <c r="AF14" s="239"/>
      <c r="AG14" s="239"/>
      <c r="AH14" s="239"/>
      <c r="AI14" s="239"/>
      <c r="AJ14" s="239"/>
      <c r="AK14" s="239"/>
      <c r="AL14" s="239">
        <v>459</v>
      </c>
      <c r="AM14" s="239"/>
      <c r="AN14" s="239"/>
      <c r="AO14" s="239"/>
      <c r="AP14" s="239"/>
      <c r="AQ14" s="239"/>
      <c r="AR14" s="239"/>
      <c r="AS14" s="239"/>
      <c r="AT14" s="239"/>
      <c r="AU14" s="240">
        <v>0</v>
      </c>
      <c r="AV14" s="240"/>
      <c r="AW14" s="240"/>
      <c r="AX14" s="240"/>
      <c r="AY14" s="240"/>
      <c r="AZ14" s="240"/>
      <c r="BA14" s="240"/>
      <c r="BB14" s="240"/>
      <c r="BC14" s="240"/>
      <c r="BD14" s="240">
        <v>0</v>
      </c>
      <c r="BE14" s="240"/>
      <c r="BF14" s="240"/>
      <c r="BG14" s="240"/>
      <c r="BH14" s="240"/>
      <c r="BI14" s="240"/>
      <c r="BJ14" s="240"/>
      <c r="BK14" s="240"/>
      <c r="BL14" s="240"/>
      <c r="BM14" s="239">
        <v>588</v>
      </c>
      <c r="BN14" s="239"/>
      <c r="BO14" s="239"/>
      <c r="BP14" s="239"/>
      <c r="BQ14" s="239"/>
      <c r="BR14" s="239"/>
      <c r="BS14" s="239"/>
      <c r="BT14" s="239"/>
      <c r="BU14" s="239"/>
      <c r="BV14" s="239">
        <v>223</v>
      </c>
      <c r="BW14" s="239"/>
      <c r="BX14" s="239"/>
      <c r="BY14" s="239"/>
      <c r="BZ14" s="239"/>
      <c r="CA14" s="239"/>
      <c r="CB14" s="239"/>
      <c r="CC14" s="239"/>
      <c r="CD14" s="239"/>
      <c r="CE14" s="240" t="s">
        <v>23</v>
      </c>
      <c r="CF14" s="240"/>
      <c r="CG14" s="240"/>
      <c r="CH14" s="240"/>
      <c r="CI14" s="240"/>
      <c r="CJ14" s="240"/>
      <c r="CK14" s="240"/>
      <c r="CL14" s="240"/>
      <c r="CM14" s="240"/>
      <c r="CN14" s="239">
        <v>47</v>
      </c>
      <c r="CO14" s="239"/>
      <c r="CP14" s="239"/>
      <c r="CQ14" s="239"/>
      <c r="CR14" s="239"/>
      <c r="CS14" s="239"/>
      <c r="CT14" s="239"/>
      <c r="CU14" s="239"/>
      <c r="CV14" s="239"/>
      <c r="CW14" s="239">
        <v>44</v>
      </c>
      <c r="CX14" s="239"/>
      <c r="CY14" s="239"/>
      <c r="CZ14" s="239"/>
      <c r="DA14" s="239"/>
      <c r="DB14" s="239"/>
      <c r="DC14" s="239"/>
      <c r="DD14" s="239"/>
      <c r="DE14" s="239"/>
      <c r="DF14" s="239">
        <v>3</v>
      </c>
      <c r="DG14" s="239"/>
      <c r="DH14" s="239"/>
      <c r="DI14" s="239"/>
      <c r="DJ14" s="239"/>
      <c r="DK14" s="239"/>
      <c r="DL14" s="239"/>
      <c r="DM14" s="239"/>
      <c r="DN14" s="239"/>
      <c r="DO14" s="239">
        <v>16</v>
      </c>
      <c r="DP14" s="239"/>
      <c r="DQ14" s="239"/>
      <c r="DR14" s="239"/>
      <c r="DS14" s="239"/>
      <c r="DT14" s="239"/>
      <c r="DU14" s="239"/>
      <c r="DV14" s="239"/>
      <c r="DW14" s="239"/>
      <c r="DX14" s="239">
        <v>4</v>
      </c>
      <c r="DY14" s="239"/>
      <c r="DZ14" s="239"/>
      <c r="EA14" s="239"/>
      <c r="EB14" s="239"/>
      <c r="EC14" s="239"/>
      <c r="ED14" s="239"/>
      <c r="EE14" s="239"/>
      <c r="EF14" s="239"/>
      <c r="EG14" s="239">
        <v>12</v>
      </c>
      <c r="EH14" s="239"/>
      <c r="EI14" s="239"/>
      <c r="EJ14" s="239"/>
      <c r="EK14" s="239"/>
      <c r="EL14" s="239"/>
      <c r="EM14" s="239"/>
      <c r="EN14" s="239"/>
      <c r="EO14" s="241"/>
      <c r="EP14" s="242" t="s">
        <v>31</v>
      </c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</row>
    <row r="15" spans="1:169" ht="18.75" customHeight="1" x14ac:dyDescent="0.2">
      <c r="A15" s="237" t="s">
        <v>32</v>
      </c>
      <c r="B15" s="238">
        <v>1572</v>
      </c>
      <c r="C15" s="239"/>
      <c r="D15" s="239"/>
      <c r="E15" s="239"/>
      <c r="F15" s="239"/>
      <c r="G15" s="239"/>
      <c r="H15" s="239"/>
      <c r="I15" s="239"/>
      <c r="J15" s="239"/>
      <c r="K15" s="239">
        <v>1499</v>
      </c>
      <c r="L15" s="239"/>
      <c r="M15" s="239"/>
      <c r="N15" s="239"/>
      <c r="O15" s="239"/>
      <c r="P15" s="239"/>
      <c r="Q15" s="239"/>
      <c r="R15" s="239"/>
      <c r="S15" s="239"/>
      <c r="T15" s="240">
        <v>0</v>
      </c>
      <c r="U15" s="240"/>
      <c r="V15" s="240"/>
      <c r="W15" s="240"/>
      <c r="X15" s="240"/>
      <c r="Y15" s="240"/>
      <c r="Z15" s="240"/>
      <c r="AA15" s="240"/>
      <c r="AB15" s="240"/>
      <c r="AC15" s="239">
        <v>31</v>
      </c>
      <c r="AD15" s="239"/>
      <c r="AE15" s="239"/>
      <c r="AF15" s="239"/>
      <c r="AG15" s="239"/>
      <c r="AH15" s="239"/>
      <c r="AI15" s="239"/>
      <c r="AJ15" s="239"/>
      <c r="AK15" s="239"/>
      <c r="AL15" s="239">
        <v>471</v>
      </c>
      <c r="AM15" s="239"/>
      <c r="AN15" s="239"/>
      <c r="AO15" s="239"/>
      <c r="AP15" s="239"/>
      <c r="AQ15" s="239"/>
      <c r="AR15" s="239"/>
      <c r="AS15" s="239"/>
      <c r="AT15" s="239"/>
      <c r="AU15" s="239">
        <v>191</v>
      </c>
      <c r="AV15" s="239"/>
      <c r="AW15" s="239"/>
      <c r="AX15" s="239"/>
      <c r="AY15" s="239"/>
      <c r="AZ15" s="239"/>
      <c r="BA15" s="239"/>
      <c r="BB15" s="239"/>
      <c r="BC15" s="239"/>
      <c r="BD15" s="239">
        <v>280</v>
      </c>
      <c r="BE15" s="239"/>
      <c r="BF15" s="239"/>
      <c r="BG15" s="239"/>
      <c r="BH15" s="239"/>
      <c r="BI15" s="239"/>
      <c r="BJ15" s="239"/>
      <c r="BK15" s="239"/>
      <c r="BL15" s="239"/>
      <c r="BM15" s="239">
        <v>708</v>
      </c>
      <c r="BN15" s="239"/>
      <c r="BO15" s="239"/>
      <c r="BP15" s="239"/>
      <c r="BQ15" s="239"/>
      <c r="BR15" s="239"/>
      <c r="BS15" s="239"/>
      <c r="BT15" s="239"/>
      <c r="BU15" s="239"/>
      <c r="BV15" s="239">
        <v>289</v>
      </c>
      <c r="BW15" s="239"/>
      <c r="BX15" s="239"/>
      <c r="BY15" s="239"/>
      <c r="BZ15" s="239"/>
      <c r="CA15" s="239"/>
      <c r="CB15" s="239"/>
      <c r="CC15" s="239"/>
      <c r="CD15" s="239"/>
      <c r="CE15" s="240" t="s">
        <v>23</v>
      </c>
      <c r="CF15" s="240"/>
      <c r="CG15" s="240"/>
      <c r="CH15" s="240"/>
      <c r="CI15" s="240"/>
      <c r="CJ15" s="240"/>
      <c r="CK15" s="240"/>
      <c r="CL15" s="240"/>
      <c r="CM15" s="240"/>
      <c r="CN15" s="239">
        <v>36</v>
      </c>
      <c r="CO15" s="239"/>
      <c r="CP15" s="239"/>
      <c r="CQ15" s="239"/>
      <c r="CR15" s="239"/>
      <c r="CS15" s="239"/>
      <c r="CT15" s="239"/>
      <c r="CU15" s="239"/>
      <c r="CV15" s="239"/>
      <c r="CW15" s="239">
        <v>33</v>
      </c>
      <c r="CX15" s="239"/>
      <c r="CY15" s="239"/>
      <c r="CZ15" s="239"/>
      <c r="DA15" s="239"/>
      <c r="DB15" s="239"/>
      <c r="DC15" s="239"/>
      <c r="DD15" s="239"/>
      <c r="DE15" s="239"/>
      <c r="DF15" s="239">
        <v>3</v>
      </c>
      <c r="DG15" s="239"/>
      <c r="DH15" s="239"/>
      <c r="DI15" s="239"/>
      <c r="DJ15" s="239"/>
      <c r="DK15" s="239"/>
      <c r="DL15" s="239"/>
      <c r="DM15" s="239"/>
      <c r="DN15" s="239"/>
      <c r="DO15" s="239">
        <v>37</v>
      </c>
      <c r="DP15" s="239"/>
      <c r="DQ15" s="239"/>
      <c r="DR15" s="239"/>
      <c r="DS15" s="239"/>
      <c r="DT15" s="239"/>
      <c r="DU15" s="239"/>
      <c r="DV15" s="239"/>
      <c r="DW15" s="239"/>
      <c r="DX15" s="239">
        <v>5</v>
      </c>
      <c r="DY15" s="239"/>
      <c r="DZ15" s="239"/>
      <c r="EA15" s="239"/>
      <c r="EB15" s="239"/>
      <c r="EC15" s="239"/>
      <c r="ED15" s="239"/>
      <c r="EE15" s="239"/>
      <c r="EF15" s="239"/>
      <c r="EG15" s="239">
        <v>32</v>
      </c>
      <c r="EH15" s="239"/>
      <c r="EI15" s="239"/>
      <c r="EJ15" s="239"/>
      <c r="EK15" s="239"/>
      <c r="EL15" s="239"/>
      <c r="EM15" s="239"/>
      <c r="EN15" s="239"/>
      <c r="EO15" s="241"/>
      <c r="EP15" s="242" t="s">
        <v>32</v>
      </c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</row>
    <row r="16" spans="1:169" ht="18.75" customHeight="1" x14ac:dyDescent="0.2">
      <c r="A16" s="237" t="s">
        <v>33</v>
      </c>
      <c r="B16" s="238">
        <v>1676</v>
      </c>
      <c r="C16" s="239"/>
      <c r="D16" s="239"/>
      <c r="E16" s="239"/>
      <c r="F16" s="239"/>
      <c r="G16" s="239"/>
      <c r="H16" s="239"/>
      <c r="I16" s="239"/>
      <c r="J16" s="239"/>
      <c r="K16" s="239">
        <v>1597</v>
      </c>
      <c r="L16" s="239"/>
      <c r="M16" s="239"/>
      <c r="N16" s="239"/>
      <c r="O16" s="239"/>
      <c r="P16" s="239"/>
      <c r="Q16" s="239"/>
      <c r="R16" s="239"/>
      <c r="S16" s="239"/>
      <c r="T16" s="240">
        <v>0</v>
      </c>
      <c r="U16" s="240"/>
      <c r="V16" s="240"/>
      <c r="W16" s="240"/>
      <c r="X16" s="240"/>
      <c r="Y16" s="240"/>
      <c r="Z16" s="240"/>
      <c r="AA16" s="240"/>
      <c r="AB16" s="240"/>
      <c r="AC16" s="239">
        <v>25</v>
      </c>
      <c r="AD16" s="239"/>
      <c r="AE16" s="239"/>
      <c r="AF16" s="239"/>
      <c r="AG16" s="239"/>
      <c r="AH16" s="239"/>
      <c r="AI16" s="239"/>
      <c r="AJ16" s="239"/>
      <c r="AK16" s="239"/>
      <c r="AL16" s="239">
        <v>506</v>
      </c>
      <c r="AM16" s="239"/>
      <c r="AN16" s="239"/>
      <c r="AO16" s="239"/>
      <c r="AP16" s="239"/>
      <c r="AQ16" s="239"/>
      <c r="AR16" s="239"/>
      <c r="AS16" s="239"/>
      <c r="AT16" s="239"/>
      <c r="AU16" s="239">
        <v>188</v>
      </c>
      <c r="AV16" s="239"/>
      <c r="AW16" s="239"/>
      <c r="AX16" s="239"/>
      <c r="AY16" s="239"/>
      <c r="AZ16" s="239"/>
      <c r="BA16" s="239"/>
      <c r="BB16" s="239"/>
      <c r="BC16" s="239"/>
      <c r="BD16" s="239">
        <v>318</v>
      </c>
      <c r="BE16" s="239"/>
      <c r="BF16" s="239"/>
      <c r="BG16" s="239"/>
      <c r="BH16" s="239"/>
      <c r="BI16" s="239"/>
      <c r="BJ16" s="239"/>
      <c r="BK16" s="239"/>
      <c r="BL16" s="239"/>
      <c r="BM16" s="239">
        <v>738</v>
      </c>
      <c r="BN16" s="239"/>
      <c r="BO16" s="239"/>
      <c r="BP16" s="239"/>
      <c r="BQ16" s="239"/>
      <c r="BR16" s="239"/>
      <c r="BS16" s="239"/>
      <c r="BT16" s="239"/>
      <c r="BU16" s="239"/>
      <c r="BV16" s="239">
        <v>328</v>
      </c>
      <c r="BW16" s="239"/>
      <c r="BX16" s="239"/>
      <c r="BY16" s="239"/>
      <c r="BZ16" s="239"/>
      <c r="CA16" s="239"/>
      <c r="CB16" s="239"/>
      <c r="CC16" s="239"/>
      <c r="CD16" s="239"/>
      <c r="CE16" s="240" t="s">
        <v>23</v>
      </c>
      <c r="CF16" s="240"/>
      <c r="CG16" s="240"/>
      <c r="CH16" s="240"/>
      <c r="CI16" s="240"/>
      <c r="CJ16" s="240"/>
      <c r="CK16" s="240"/>
      <c r="CL16" s="240"/>
      <c r="CM16" s="240"/>
      <c r="CN16" s="239">
        <v>46</v>
      </c>
      <c r="CO16" s="239"/>
      <c r="CP16" s="239"/>
      <c r="CQ16" s="239"/>
      <c r="CR16" s="239"/>
      <c r="CS16" s="239"/>
      <c r="CT16" s="239"/>
      <c r="CU16" s="239"/>
      <c r="CV16" s="239"/>
      <c r="CW16" s="239">
        <v>42</v>
      </c>
      <c r="CX16" s="239"/>
      <c r="CY16" s="239"/>
      <c r="CZ16" s="239"/>
      <c r="DA16" s="239"/>
      <c r="DB16" s="239"/>
      <c r="DC16" s="239"/>
      <c r="DD16" s="239"/>
      <c r="DE16" s="239"/>
      <c r="DF16" s="239">
        <v>4</v>
      </c>
      <c r="DG16" s="239"/>
      <c r="DH16" s="239"/>
      <c r="DI16" s="239"/>
      <c r="DJ16" s="239"/>
      <c r="DK16" s="239"/>
      <c r="DL16" s="239"/>
      <c r="DM16" s="239"/>
      <c r="DN16" s="239"/>
      <c r="DO16" s="239">
        <v>33</v>
      </c>
      <c r="DP16" s="239"/>
      <c r="DQ16" s="239"/>
      <c r="DR16" s="239"/>
      <c r="DS16" s="239"/>
      <c r="DT16" s="239"/>
      <c r="DU16" s="239"/>
      <c r="DV16" s="239"/>
      <c r="DW16" s="239"/>
      <c r="DX16" s="239">
        <v>4</v>
      </c>
      <c r="DY16" s="239"/>
      <c r="DZ16" s="239"/>
      <c r="EA16" s="239"/>
      <c r="EB16" s="239"/>
      <c r="EC16" s="239"/>
      <c r="ED16" s="239"/>
      <c r="EE16" s="239"/>
      <c r="EF16" s="239"/>
      <c r="EG16" s="239">
        <v>29</v>
      </c>
      <c r="EH16" s="239"/>
      <c r="EI16" s="239"/>
      <c r="EJ16" s="239"/>
      <c r="EK16" s="239"/>
      <c r="EL16" s="239"/>
      <c r="EM16" s="239"/>
      <c r="EN16" s="239"/>
      <c r="EO16" s="241"/>
      <c r="EP16" s="242" t="s">
        <v>33</v>
      </c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</row>
    <row r="17" spans="1:169" ht="18.75" customHeight="1" x14ac:dyDescent="0.2">
      <c r="A17" s="237" t="s">
        <v>34</v>
      </c>
      <c r="B17" s="238">
        <v>1750</v>
      </c>
      <c r="C17" s="239"/>
      <c r="D17" s="239"/>
      <c r="E17" s="239"/>
      <c r="F17" s="239"/>
      <c r="G17" s="239"/>
      <c r="H17" s="239"/>
      <c r="I17" s="239"/>
      <c r="J17" s="239"/>
      <c r="K17" s="239">
        <v>1665</v>
      </c>
      <c r="L17" s="239"/>
      <c r="M17" s="239"/>
      <c r="N17" s="239"/>
      <c r="O17" s="239"/>
      <c r="P17" s="239"/>
      <c r="Q17" s="239"/>
      <c r="R17" s="239"/>
      <c r="S17" s="239"/>
      <c r="T17" s="240">
        <v>0</v>
      </c>
      <c r="U17" s="240"/>
      <c r="V17" s="240"/>
      <c r="W17" s="240"/>
      <c r="X17" s="240"/>
      <c r="Y17" s="240"/>
      <c r="Z17" s="240"/>
      <c r="AA17" s="240"/>
      <c r="AB17" s="240"/>
      <c r="AC17" s="239">
        <v>40</v>
      </c>
      <c r="AD17" s="239"/>
      <c r="AE17" s="239"/>
      <c r="AF17" s="239"/>
      <c r="AG17" s="239"/>
      <c r="AH17" s="239"/>
      <c r="AI17" s="239"/>
      <c r="AJ17" s="239"/>
      <c r="AK17" s="239"/>
      <c r="AL17" s="239">
        <v>540</v>
      </c>
      <c r="AM17" s="239"/>
      <c r="AN17" s="239"/>
      <c r="AO17" s="239"/>
      <c r="AP17" s="239"/>
      <c r="AQ17" s="239"/>
      <c r="AR17" s="239"/>
      <c r="AS17" s="239"/>
      <c r="AT17" s="239"/>
      <c r="AU17" s="239">
        <v>192</v>
      </c>
      <c r="AV17" s="239"/>
      <c r="AW17" s="239"/>
      <c r="AX17" s="239"/>
      <c r="AY17" s="239"/>
      <c r="AZ17" s="239"/>
      <c r="BA17" s="239"/>
      <c r="BB17" s="239"/>
      <c r="BC17" s="239"/>
      <c r="BD17" s="239">
        <v>348</v>
      </c>
      <c r="BE17" s="239"/>
      <c r="BF17" s="239"/>
      <c r="BG17" s="239"/>
      <c r="BH17" s="239"/>
      <c r="BI17" s="239"/>
      <c r="BJ17" s="239"/>
      <c r="BK17" s="239"/>
      <c r="BL17" s="239"/>
      <c r="BM17" s="239">
        <v>756</v>
      </c>
      <c r="BN17" s="239"/>
      <c r="BO17" s="239"/>
      <c r="BP17" s="239"/>
      <c r="BQ17" s="239"/>
      <c r="BR17" s="239"/>
      <c r="BS17" s="239"/>
      <c r="BT17" s="239"/>
      <c r="BU17" s="239"/>
      <c r="BV17" s="239">
        <v>329</v>
      </c>
      <c r="BW17" s="239"/>
      <c r="BX17" s="239"/>
      <c r="BY17" s="239"/>
      <c r="BZ17" s="239"/>
      <c r="CA17" s="239"/>
      <c r="CB17" s="239"/>
      <c r="CC17" s="239"/>
      <c r="CD17" s="239"/>
      <c r="CE17" s="240" t="s">
        <v>23</v>
      </c>
      <c r="CF17" s="240"/>
      <c r="CG17" s="240"/>
      <c r="CH17" s="240"/>
      <c r="CI17" s="240"/>
      <c r="CJ17" s="240"/>
      <c r="CK17" s="240"/>
      <c r="CL17" s="240"/>
      <c r="CM17" s="240"/>
      <c r="CN17" s="239">
        <v>51</v>
      </c>
      <c r="CO17" s="239"/>
      <c r="CP17" s="239"/>
      <c r="CQ17" s="239"/>
      <c r="CR17" s="239"/>
      <c r="CS17" s="239"/>
      <c r="CT17" s="239"/>
      <c r="CU17" s="239"/>
      <c r="CV17" s="239"/>
      <c r="CW17" s="239">
        <v>45</v>
      </c>
      <c r="CX17" s="239"/>
      <c r="CY17" s="239"/>
      <c r="CZ17" s="239"/>
      <c r="DA17" s="239"/>
      <c r="DB17" s="239"/>
      <c r="DC17" s="239"/>
      <c r="DD17" s="239"/>
      <c r="DE17" s="239"/>
      <c r="DF17" s="239">
        <v>6</v>
      </c>
      <c r="DG17" s="239"/>
      <c r="DH17" s="239"/>
      <c r="DI17" s="239"/>
      <c r="DJ17" s="239"/>
      <c r="DK17" s="239"/>
      <c r="DL17" s="239"/>
      <c r="DM17" s="239"/>
      <c r="DN17" s="239"/>
      <c r="DO17" s="239">
        <v>34</v>
      </c>
      <c r="DP17" s="239"/>
      <c r="DQ17" s="239"/>
      <c r="DR17" s="239"/>
      <c r="DS17" s="239"/>
      <c r="DT17" s="239"/>
      <c r="DU17" s="239"/>
      <c r="DV17" s="239"/>
      <c r="DW17" s="239"/>
      <c r="DX17" s="239">
        <v>3</v>
      </c>
      <c r="DY17" s="239"/>
      <c r="DZ17" s="239"/>
      <c r="EA17" s="239"/>
      <c r="EB17" s="239"/>
      <c r="EC17" s="239"/>
      <c r="ED17" s="239"/>
      <c r="EE17" s="239"/>
      <c r="EF17" s="239"/>
      <c r="EG17" s="239">
        <v>31</v>
      </c>
      <c r="EH17" s="239"/>
      <c r="EI17" s="239"/>
      <c r="EJ17" s="239"/>
      <c r="EK17" s="239"/>
      <c r="EL17" s="239"/>
      <c r="EM17" s="239"/>
      <c r="EN17" s="239"/>
      <c r="EO17" s="241"/>
      <c r="EP17" s="242" t="s">
        <v>34</v>
      </c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</row>
    <row r="18" spans="1:169" ht="18.75" customHeight="1" x14ac:dyDescent="0.2">
      <c r="A18" s="237" t="s">
        <v>35</v>
      </c>
      <c r="B18" s="238">
        <v>1794</v>
      </c>
      <c r="C18" s="239"/>
      <c r="D18" s="239"/>
      <c r="E18" s="239"/>
      <c r="F18" s="239"/>
      <c r="G18" s="239"/>
      <c r="H18" s="239"/>
      <c r="I18" s="239"/>
      <c r="J18" s="239"/>
      <c r="K18" s="239">
        <v>1703</v>
      </c>
      <c r="L18" s="239"/>
      <c r="M18" s="239"/>
      <c r="N18" s="239"/>
      <c r="O18" s="239"/>
      <c r="P18" s="239"/>
      <c r="Q18" s="239"/>
      <c r="R18" s="239"/>
      <c r="S18" s="239"/>
      <c r="T18" s="240">
        <v>0</v>
      </c>
      <c r="U18" s="240"/>
      <c r="V18" s="240"/>
      <c r="W18" s="240"/>
      <c r="X18" s="240"/>
      <c r="Y18" s="240"/>
      <c r="Z18" s="240"/>
      <c r="AA18" s="240"/>
      <c r="AB18" s="240"/>
      <c r="AC18" s="239">
        <v>29</v>
      </c>
      <c r="AD18" s="239"/>
      <c r="AE18" s="239"/>
      <c r="AF18" s="239"/>
      <c r="AG18" s="239"/>
      <c r="AH18" s="239"/>
      <c r="AI18" s="239"/>
      <c r="AJ18" s="239"/>
      <c r="AK18" s="239"/>
      <c r="AL18" s="239">
        <v>524</v>
      </c>
      <c r="AM18" s="239"/>
      <c r="AN18" s="239"/>
      <c r="AO18" s="239"/>
      <c r="AP18" s="239"/>
      <c r="AQ18" s="239"/>
      <c r="AR18" s="239"/>
      <c r="AS18" s="239"/>
      <c r="AT18" s="239"/>
      <c r="AU18" s="239">
        <v>200</v>
      </c>
      <c r="AV18" s="239"/>
      <c r="AW18" s="239"/>
      <c r="AX18" s="239"/>
      <c r="AY18" s="239"/>
      <c r="AZ18" s="239"/>
      <c r="BA18" s="239"/>
      <c r="BB18" s="239"/>
      <c r="BC18" s="239"/>
      <c r="BD18" s="239">
        <v>324</v>
      </c>
      <c r="BE18" s="239"/>
      <c r="BF18" s="239"/>
      <c r="BG18" s="239"/>
      <c r="BH18" s="239"/>
      <c r="BI18" s="239"/>
      <c r="BJ18" s="239"/>
      <c r="BK18" s="239"/>
      <c r="BL18" s="239"/>
      <c r="BM18" s="239">
        <v>776</v>
      </c>
      <c r="BN18" s="239"/>
      <c r="BO18" s="239"/>
      <c r="BP18" s="239"/>
      <c r="BQ18" s="239"/>
      <c r="BR18" s="239"/>
      <c r="BS18" s="239"/>
      <c r="BT18" s="239"/>
      <c r="BU18" s="239"/>
      <c r="BV18" s="239">
        <v>374</v>
      </c>
      <c r="BW18" s="239"/>
      <c r="BX18" s="239"/>
      <c r="BY18" s="239"/>
      <c r="BZ18" s="239"/>
      <c r="CA18" s="239"/>
      <c r="CB18" s="239"/>
      <c r="CC18" s="239"/>
      <c r="CD18" s="239"/>
      <c r="CE18" s="240" t="s">
        <v>23</v>
      </c>
      <c r="CF18" s="240"/>
      <c r="CG18" s="240"/>
      <c r="CH18" s="240"/>
      <c r="CI18" s="240"/>
      <c r="CJ18" s="240"/>
      <c r="CK18" s="240"/>
      <c r="CL18" s="240"/>
      <c r="CM18" s="240"/>
      <c r="CN18" s="239">
        <v>53</v>
      </c>
      <c r="CO18" s="239"/>
      <c r="CP18" s="239"/>
      <c r="CQ18" s="239"/>
      <c r="CR18" s="239"/>
      <c r="CS18" s="239"/>
      <c r="CT18" s="239"/>
      <c r="CU18" s="239"/>
      <c r="CV18" s="239"/>
      <c r="CW18" s="239">
        <v>49</v>
      </c>
      <c r="CX18" s="239"/>
      <c r="CY18" s="239"/>
      <c r="CZ18" s="239"/>
      <c r="DA18" s="239"/>
      <c r="DB18" s="239"/>
      <c r="DC18" s="239"/>
      <c r="DD18" s="239"/>
      <c r="DE18" s="239"/>
      <c r="DF18" s="239">
        <v>4</v>
      </c>
      <c r="DG18" s="239"/>
      <c r="DH18" s="239"/>
      <c r="DI18" s="239"/>
      <c r="DJ18" s="239"/>
      <c r="DK18" s="239"/>
      <c r="DL18" s="239"/>
      <c r="DM18" s="239"/>
      <c r="DN18" s="239"/>
      <c r="DO18" s="239">
        <v>38</v>
      </c>
      <c r="DP18" s="239"/>
      <c r="DQ18" s="239"/>
      <c r="DR18" s="239"/>
      <c r="DS18" s="239"/>
      <c r="DT18" s="239"/>
      <c r="DU18" s="239"/>
      <c r="DV18" s="239"/>
      <c r="DW18" s="239"/>
      <c r="DX18" s="239">
        <v>7</v>
      </c>
      <c r="DY18" s="239"/>
      <c r="DZ18" s="239"/>
      <c r="EA18" s="239"/>
      <c r="EB18" s="239"/>
      <c r="EC18" s="239"/>
      <c r="ED18" s="239"/>
      <c r="EE18" s="239"/>
      <c r="EF18" s="239"/>
      <c r="EG18" s="239">
        <v>31</v>
      </c>
      <c r="EH18" s="239"/>
      <c r="EI18" s="239"/>
      <c r="EJ18" s="239"/>
      <c r="EK18" s="239"/>
      <c r="EL18" s="239"/>
      <c r="EM18" s="239"/>
      <c r="EN18" s="239"/>
      <c r="EO18" s="241"/>
      <c r="EP18" s="242" t="s">
        <v>35</v>
      </c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s="75" customFormat="1" ht="18.75" customHeight="1" x14ac:dyDescent="0.2">
      <c r="A19" s="237" t="s">
        <v>36</v>
      </c>
      <c r="B19" s="238">
        <v>1842</v>
      </c>
      <c r="C19" s="239"/>
      <c r="D19" s="239"/>
      <c r="E19" s="239"/>
      <c r="F19" s="239"/>
      <c r="G19" s="239"/>
      <c r="H19" s="239"/>
      <c r="I19" s="239"/>
      <c r="J19" s="239"/>
      <c r="K19" s="239">
        <v>1739</v>
      </c>
      <c r="L19" s="239"/>
      <c r="M19" s="239"/>
      <c r="N19" s="239"/>
      <c r="O19" s="239"/>
      <c r="P19" s="239"/>
      <c r="Q19" s="239"/>
      <c r="R19" s="239"/>
      <c r="S19" s="239"/>
      <c r="T19" s="240">
        <v>0</v>
      </c>
      <c r="U19" s="240"/>
      <c r="V19" s="240"/>
      <c r="W19" s="240"/>
      <c r="X19" s="240"/>
      <c r="Y19" s="240"/>
      <c r="Z19" s="240"/>
      <c r="AA19" s="240"/>
      <c r="AB19" s="240"/>
      <c r="AC19" s="239">
        <v>35</v>
      </c>
      <c r="AD19" s="239"/>
      <c r="AE19" s="239"/>
      <c r="AF19" s="239"/>
      <c r="AG19" s="239"/>
      <c r="AH19" s="239"/>
      <c r="AI19" s="239"/>
      <c r="AJ19" s="239"/>
      <c r="AK19" s="239"/>
      <c r="AL19" s="239">
        <v>516</v>
      </c>
      <c r="AM19" s="239"/>
      <c r="AN19" s="239"/>
      <c r="AO19" s="239"/>
      <c r="AP19" s="239"/>
      <c r="AQ19" s="239"/>
      <c r="AR19" s="239"/>
      <c r="AS19" s="239"/>
      <c r="AT19" s="239"/>
      <c r="AU19" s="239">
        <v>185</v>
      </c>
      <c r="AV19" s="239"/>
      <c r="AW19" s="239"/>
      <c r="AX19" s="239"/>
      <c r="AY19" s="239"/>
      <c r="AZ19" s="239"/>
      <c r="BA19" s="239"/>
      <c r="BB19" s="239"/>
      <c r="BC19" s="239"/>
      <c r="BD19" s="239">
        <v>331</v>
      </c>
      <c r="BE19" s="239"/>
      <c r="BF19" s="239"/>
      <c r="BG19" s="239"/>
      <c r="BH19" s="239"/>
      <c r="BI19" s="239"/>
      <c r="BJ19" s="239"/>
      <c r="BK19" s="239"/>
      <c r="BL19" s="239"/>
      <c r="BM19" s="239">
        <v>770</v>
      </c>
      <c r="BN19" s="239"/>
      <c r="BO19" s="239"/>
      <c r="BP19" s="239"/>
      <c r="BQ19" s="239"/>
      <c r="BR19" s="239"/>
      <c r="BS19" s="239"/>
      <c r="BT19" s="239"/>
      <c r="BU19" s="239"/>
      <c r="BV19" s="239">
        <v>418</v>
      </c>
      <c r="BW19" s="239"/>
      <c r="BX19" s="239"/>
      <c r="BY19" s="239"/>
      <c r="BZ19" s="239"/>
      <c r="CA19" s="239"/>
      <c r="CB19" s="239"/>
      <c r="CC19" s="239"/>
      <c r="CD19" s="239"/>
      <c r="CE19" s="240" t="s">
        <v>23</v>
      </c>
      <c r="CF19" s="240"/>
      <c r="CG19" s="240"/>
      <c r="CH19" s="240"/>
      <c r="CI19" s="240"/>
      <c r="CJ19" s="240"/>
      <c r="CK19" s="240"/>
      <c r="CL19" s="240"/>
      <c r="CM19" s="240"/>
      <c r="CN19" s="239">
        <v>66</v>
      </c>
      <c r="CO19" s="239"/>
      <c r="CP19" s="239"/>
      <c r="CQ19" s="239"/>
      <c r="CR19" s="239"/>
      <c r="CS19" s="239"/>
      <c r="CT19" s="239"/>
      <c r="CU19" s="239"/>
      <c r="CV19" s="239"/>
      <c r="CW19" s="239">
        <v>63</v>
      </c>
      <c r="CX19" s="239"/>
      <c r="CY19" s="239"/>
      <c r="CZ19" s="239"/>
      <c r="DA19" s="239"/>
      <c r="DB19" s="239"/>
      <c r="DC19" s="239"/>
      <c r="DD19" s="239"/>
      <c r="DE19" s="239"/>
      <c r="DF19" s="239">
        <v>3</v>
      </c>
      <c r="DG19" s="239"/>
      <c r="DH19" s="239"/>
      <c r="DI19" s="239"/>
      <c r="DJ19" s="239"/>
      <c r="DK19" s="239"/>
      <c r="DL19" s="239"/>
      <c r="DM19" s="239"/>
      <c r="DN19" s="239"/>
      <c r="DO19" s="239">
        <v>37</v>
      </c>
      <c r="DP19" s="239"/>
      <c r="DQ19" s="239"/>
      <c r="DR19" s="239"/>
      <c r="DS19" s="239"/>
      <c r="DT19" s="239"/>
      <c r="DU19" s="239"/>
      <c r="DV19" s="239"/>
      <c r="DW19" s="239"/>
      <c r="DX19" s="239">
        <v>2</v>
      </c>
      <c r="DY19" s="239"/>
      <c r="DZ19" s="239"/>
      <c r="EA19" s="239"/>
      <c r="EB19" s="239"/>
      <c r="EC19" s="239"/>
      <c r="ED19" s="239"/>
      <c r="EE19" s="239"/>
      <c r="EF19" s="239"/>
      <c r="EG19" s="239">
        <v>35</v>
      </c>
      <c r="EH19" s="239"/>
      <c r="EI19" s="239"/>
      <c r="EJ19" s="239"/>
      <c r="EK19" s="239"/>
      <c r="EL19" s="239"/>
      <c r="EM19" s="239"/>
      <c r="EN19" s="239"/>
      <c r="EO19" s="241"/>
      <c r="EP19" s="242" t="s">
        <v>36</v>
      </c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</row>
    <row r="20" spans="1:169" s="75" customFormat="1" ht="18.75" customHeight="1" x14ac:dyDescent="0.2">
      <c r="A20" s="237" t="s">
        <v>37</v>
      </c>
      <c r="B20" s="238">
        <v>1916</v>
      </c>
      <c r="C20" s="239"/>
      <c r="D20" s="239"/>
      <c r="E20" s="239"/>
      <c r="F20" s="239"/>
      <c r="G20" s="239"/>
      <c r="H20" s="239"/>
      <c r="I20" s="239"/>
      <c r="J20" s="239"/>
      <c r="K20" s="239">
        <v>1795</v>
      </c>
      <c r="L20" s="239"/>
      <c r="M20" s="239"/>
      <c r="N20" s="239"/>
      <c r="O20" s="239"/>
      <c r="P20" s="239"/>
      <c r="Q20" s="239"/>
      <c r="R20" s="239"/>
      <c r="S20" s="239"/>
      <c r="T20" s="240">
        <v>0</v>
      </c>
      <c r="U20" s="240"/>
      <c r="V20" s="240"/>
      <c r="W20" s="240"/>
      <c r="X20" s="240"/>
      <c r="Y20" s="240"/>
      <c r="Z20" s="240"/>
      <c r="AA20" s="240"/>
      <c r="AB20" s="240"/>
      <c r="AC20" s="239">
        <v>32</v>
      </c>
      <c r="AD20" s="239"/>
      <c r="AE20" s="239"/>
      <c r="AF20" s="239"/>
      <c r="AG20" s="239"/>
      <c r="AH20" s="239"/>
      <c r="AI20" s="239"/>
      <c r="AJ20" s="239"/>
      <c r="AK20" s="239"/>
      <c r="AL20" s="239">
        <v>523</v>
      </c>
      <c r="AM20" s="239"/>
      <c r="AN20" s="239"/>
      <c r="AO20" s="239"/>
      <c r="AP20" s="239"/>
      <c r="AQ20" s="239"/>
      <c r="AR20" s="239"/>
      <c r="AS20" s="239"/>
      <c r="AT20" s="239"/>
      <c r="AU20" s="239">
        <v>172</v>
      </c>
      <c r="AV20" s="239"/>
      <c r="AW20" s="239"/>
      <c r="AX20" s="239"/>
      <c r="AY20" s="239"/>
      <c r="AZ20" s="239"/>
      <c r="BA20" s="239"/>
      <c r="BB20" s="239"/>
      <c r="BC20" s="239"/>
      <c r="BD20" s="239">
        <v>351</v>
      </c>
      <c r="BE20" s="239"/>
      <c r="BF20" s="239"/>
      <c r="BG20" s="239"/>
      <c r="BH20" s="239"/>
      <c r="BI20" s="239"/>
      <c r="BJ20" s="239"/>
      <c r="BK20" s="239"/>
      <c r="BL20" s="239"/>
      <c r="BM20" s="239">
        <v>790</v>
      </c>
      <c r="BN20" s="239"/>
      <c r="BO20" s="239"/>
      <c r="BP20" s="239"/>
      <c r="BQ20" s="239"/>
      <c r="BR20" s="239"/>
      <c r="BS20" s="239"/>
      <c r="BT20" s="239"/>
      <c r="BU20" s="239"/>
      <c r="BV20" s="239">
        <v>423</v>
      </c>
      <c r="BW20" s="239"/>
      <c r="BX20" s="239"/>
      <c r="BY20" s="239"/>
      <c r="BZ20" s="239"/>
      <c r="CA20" s="239"/>
      <c r="CB20" s="239"/>
      <c r="CC20" s="239"/>
      <c r="CD20" s="239"/>
      <c r="CE20" s="240" t="s">
        <v>23</v>
      </c>
      <c r="CF20" s="240"/>
      <c r="CG20" s="240"/>
      <c r="CH20" s="240"/>
      <c r="CI20" s="240"/>
      <c r="CJ20" s="240"/>
      <c r="CK20" s="240"/>
      <c r="CL20" s="240"/>
      <c r="CM20" s="240"/>
      <c r="CN20" s="239">
        <v>70</v>
      </c>
      <c r="CO20" s="239"/>
      <c r="CP20" s="239"/>
      <c r="CQ20" s="239"/>
      <c r="CR20" s="239"/>
      <c r="CS20" s="239"/>
      <c r="CT20" s="239"/>
      <c r="CU20" s="239"/>
      <c r="CV20" s="239"/>
      <c r="CW20" s="239">
        <v>66</v>
      </c>
      <c r="CX20" s="239"/>
      <c r="CY20" s="239"/>
      <c r="CZ20" s="239"/>
      <c r="DA20" s="239"/>
      <c r="DB20" s="239"/>
      <c r="DC20" s="239"/>
      <c r="DD20" s="239"/>
      <c r="DE20" s="239"/>
      <c r="DF20" s="239">
        <v>4</v>
      </c>
      <c r="DG20" s="239"/>
      <c r="DH20" s="239"/>
      <c r="DI20" s="239"/>
      <c r="DJ20" s="239"/>
      <c r="DK20" s="239"/>
      <c r="DL20" s="239"/>
      <c r="DM20" s="239"/>
      <c r="DN20" s="239"/>
      <c r="DO20" s="239">
        <v>51</v>
      </c>
      <c r="DP20" s="239"/>
      <c r="DQ20" s="239"/>
      <c r="DR20" s="239"/>
      <c r="DS20" s="239"/>
      <c r="DT20" s="239"/>
      <c r="DU20" s="239"/>
      <c r="DV20" s="239"/>
      <c r="DW20" s="239"/>
      <c r="DX20" s="239">
        <v>3</v>
      </c>
      <c r="DY20" s="239"/>
      <c r="DZ20" s="239"/>
      <c r="EA20" s="239"/>
      <c r="EB20" s="239"/>
      <c r="EC20" s="239"/>
      <c r="ED20" s="239"/>
      <c r="EE20" s="239"/>
      <c r="EF20" s="239"/>
      <c r="EG20" s="239">
        <v>48</v>
      </c>
      <c r="EH20" s="239"/>
      <c r="EI20" s="239"/>
      <c r="EJ20" s="239"/>
      <c r="EK20" s="239"/>
      <c r="EL20" s="239"/>
      <c r="EM20" s="239"/>
      <c r="EN20" s="239"/>
      <c r="EO20" s="241"/>
      <c r="EP20" s="242" t="str">
        <f>+A20</f>
        <v>16年</v>
      </c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</row>
    <row r="21" spans="1:169" s="75" customFormat="1" ht="18.75" customHeight="1" x14ac:dyDescent="0.2">
      <c r="A21" s="237" t="s">
        <v>153</v>
      </c>
      <c r="B21" s="238">
        <v>1974</v>
      </c>
      <c r="C21" s="239"/>
      <c r="D21" s="239"/>
      <c r="E21" s="239"/>
      <c r="F21" s="239"/>
      <c r="G21" s="239"/>
      <c r="H21" s="239"/>
      <c r="I21" s="239"/>
      <c r="J21" s="239"/>
      <c r="K21" s="239">
        <v>1860</v>
      </c>
      <c r="L21" s="239"/>
      <c r="M21" s="239"/>
      <c r="N21" s="239"/>
      <c r="O21" s="239"/>
      <c r="P21" s="239"/>
      <c r="Q21" s="239"/>
      <c r="R21" s="239"/>
      <c r="S21" s="239"/>
      <c r="T21" s="239" t="s">
        <v>53</v>
      </c>
      <c r="U21" s="239"/>
      <c r="V21" s="239"/>
      <c r="W21" s="239"/>
      <c r="X21" s="239"/>
      <c r="Y21" s="239"/>
      <c r="Z21" s="239"/>
      <c r="AA21" s="239"/>
      <c r="AB21" s="239"/>
      <c r="AC21" s="239">
        <v>37</v>
      </c>
      <c r="AD21" s="239"/>
      <c r="AE21" s="239"/>
      <c r="AF21" s="239"/>
      <c r="AG21" s="239"/>
      <c r="AH21" s="239"/>
      <c r="AI21" s="239"/>
      <c r="AJ21" s="239"/>
      <c r="AK21" s="239"/>
      <c r="AL21" s="239">
        <v>514</v>
      </c>
      <c r="AM21" s="239"/>
      <c r="AN21" s="239"/>
      <c r="AO21" s="239"/>
      <c r="AP21" s="239"/>
      <c r="AQ21" s="239"/>
      <c r="AR21" s="239"/>
      <c r="AS21" s="239"/>
      <c r="AT21" s="239"/>
      <c r="AU21" s="239">
        <v>181</v>
      </c>
      <c r="AV21" s="239"/>
      <c r="AW21" s="239"/>
      <c r="AX21" s="239"/>
      <c r="AY21" s="239"/>
      <c r="AZ21" s="239"/>
      <c r="BA21" s="239"/>
      <c r="BB21" s="239"/>
      <c r="BC21" s="239"/>
      <c r="BD21" s="239">
        <v>333</v>
      </c>
      <c r="BE21" s="239"/>
      <c r="BF21" s="239"/>
      <c r="BG21" s="239"/>
      <c r="BH21" s="239"/>
      <c r="BI21" s="239"/>
      <c r="BJ21" s="239"/>
      <c r="BK21" s="239"/>
      <c r="BL21" s="239"/>
      <c r="BM21" s="239">
        <v>801</v>
      </c>
      <c r="BN21" s="239"/>
      <c r="BO21" s="239"/>
      <c r="BP21" s="239"/>
      <c r="BQ21" s="239"/>
      <c r="BR21" s="239"/>
      <c r="BS21" s="239"/>
      <c r="BT21" s="239"/>
      <c r="BU21" s="239"/>
      <c r="BV21" s="239">
        <v>508</v>
      </c>
      <c r="BW21" s="239"/>
      <c r="BX21" s="239"/>
      <c r="BY21" s="239"/>
      <c r="BZ21" s="239"/>
      <c r="CA21" s="239"/>
      <c r="CB21" s="239"/>
      <c r="CC21" s="239"/>
      <c r="CD21" s="239"/>
      <c r="CE21" s="240" t="s">
        <v>53</v>
      </c>
      <c r="CF21" s="240"/>
      <c r="CG21" s="240"/>
      <c r="CH21" s="240"/>
      <c r="CI21" s="240"/>
      <c r="CJ21" s="240"/>
      <c r="CK21" s="240"/>
      <c r="CL21" s="240"/>
      <c r="CM21" s="240"/>
      <c r="CN21" s="239">
        <v>69</v>
      </c>
      <c r="CO21" s="239"/>
      <c r="CP21" s="239"/>
      <c r="CQ21" s="239"/>
      <c r="CR21" s="239"/>
      <c r="CS21" s="239"/>
      <c r="CT21" s="239"/>
      <c r="CU21" s="239"/>
      <c r="CV21" s="239"/>
      <c r="CW21" s="239">
        <v>64</v>
      </c>
      <c r="CX21" s="239"/>
      <c r="CY21" s="239"/>
      <c r="CZ21" s="239"/>
      <c r="DA21" s="239"/>
      <c r="DB21" s="239"/>
      <c r="DC21" s="239"/>
      <c r="DD21" s="239"/>
      <c r="DE21" s="239"/>
      <c r="DF21" s="239">
        <v>5</v>
      </c>
      <c r="DG21" s="239"/>
      <c r="DH21" s="239"/>
      <c r="DI21" s="239"/>
      <c r="DJ21" s="239"/>
      <c r="DK21" s="239"/>
      <c r="DL21" s="239"/>
      <c r="DM21" s="239"/>
      <c r="DN21" s="239"/>
      <c r="DO21" s="239">
        <v>45</v>
      </c>
      <c r="DP21" s="239"/>
      <c r="DQ21" s="239"/>
      <c r="DR21" s="239"/>
      <c r="DS21" s="239"/>
      <c r="DT21" s="239"/>
      <c r="DU21" s="239"/>
      <c r="DV21" s="239"/>
      <c r="DW21" s="239"/>
      <c r="DX21" s="239">
        <v>2</v>
      </c>
      <c r="DY21" s="239"/>
      <c r="DZ21" s="239"/>
      <c r="EA21" s="239"/>
      <c r="EB21" s="239"/>
      <c r="EC21" s="239"/>
      <c r="ED21" s="239"/>
      <c r="EE21" s="239"/>
      <c r="EF21" s="239"/>
      <c r="EG21" s="239">
        <v>43</v>
      </c>
      <c r="EH21" s="239"/>
      <c r="EI21" s="239"/>
      <c r="EJ21" s="239"/>
      <c r="EK21" s="239"/>
      <c r="EL21" s="239"/>
      <c r="EM21" s="239"/>
      <c r="EN21" s="239"/>
      <c r="EO21" s="241"/>
      <c r="EP21" s="242" t="str">
        <f>+A21</f>
        <v>18年</v>
      </c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</row>
    <row r="22" spans="1:169" s="75" customFormat="1" ht="18.75" customHeight="1" x14ac:dyDescent="0.2">
      <c r="A22" s="237" t="s">
        <v>154</v>
      </c>
      <c r="B22" s="238">
        <v>1928</v>
      </c>
      <c r="C22" s="239"/>
      <c r="D22" s="239"/>
      <c r="E22" s="239"/>
      <c r="F22" s="239"/>
      <c r="G22" s="239"/>
      <c r="H22" s="239"/>
      <c r="I22" s="239"/>
      <c r="J22" s="239"/>
      <c r="K22" s="239">
        <v>1832</v>
      </c>
      <c r="L22" s="239"/>
      <c r="M22" s="239"/>
      <c r="N22" s="239"/>
      <c r="O22" s="239"/>
      <c r="P22" s="239"/>
      <c r="Q22" s="239"/>
      <c r="R22" s="239"/>
      <c r="S22" s="239"/>
      <c r="T22" s="239" t="s">
        <v>53</v>
      </c>
      <c r="U22" s="239"/>
      <c r="V22" s="239"/>
      <c r="W22" s="239"/>
      <c r="X22" s="239"/>
      <c r="Y22" s="239"/>
      <c r="Z22" s="239"/>
      <c r="AA22" s="239"/>
      <c r="AB22" s="239"/>
      <c r="AC22" s="239">
        <v>92</v>
      </c>
      <c r="AD22" s="239"/>
      <c r="AE22" s="239"/>
      <c r="AF22" s="239"/>
      <c r="AG22" s="239"/>
      <c r="AH22" s="239"/>
      <c r="AI22" s="239"/>
      <c r="AJ22" s="239"/>
      <c r="AK22" s="239"/>
      <c r="AL22" s="239">
        <v>477</v>
      </c>
      <c r="AM22" s="239"/>
      <c r="AN22" s="239"/>
      <c r="AO22" s="239"/>
      <c r="AP22" s="239"/>
      <c r="AQ22" s="239"/>
      <c r="AR22" s="239"/>
      <c r="AS22" s="239"/>
      <c r="AT22" s="239"/>
      <c r="AU22" s="239">
        <v>170</v>
      </c>
      <c r="AV22" s="239"/>
      <c r="AW22" s="239"/>
      <c r="AX22" s="239"/>
      <c r="AY22" s="239"/>
      <c r="AZ22" s="239"/>
      <c r="BA22" s="239"/>
      <c r="BB22" s="239"/>
      <c r="BC22" s="239"/>
      <c r="BD22" s="239">
        <v>307</v>
      </c>
      <c r="BE22" s="239"/>
      <c r="BF22" s="239"/>
      <c r="BG22" s="239"/>
      <c r="BH22" s="239"/>
      <c r="BI22" s="239"/>
      <c r="BJ22" s="239"/>
      <c r="BK22" s="239"/>
      <c r="BL22" s="239"/>
      <c r="BM22" s="239">
        <v>781</v>
      </c>
      <c r="BN22" s="239"/>
      <c r="BO22" s="239"/>
      <c r="BP22" s="239"/>
      <c r="BQ22" s="239"/>
      <c r="BR22" s="239"/>
      <c r="BS22" s="239"/>
      <c r="BT22" s="239"/>
      <c r="BU22" s="239"/>
      <c r="BV22" s="239">
        <v>482</v>
      </c>
      <c r="BW22" s="239"/>
      <c r="BX22" s="239"/>
      <c r="BY22" s="239"/>
      <c r="BZ22" s="239"/>
      <c r="CA22" s="239"/>
      <c r="CB22" s="239"/>
      <c r="CC22" s="239"/>
      <c r="CD22" s="239"/>
      <c r="CE22" s="240" t="s">
        <v>53</v>
      </c>
      <c r="CF22" s="240"/>
      <c r="CG22" s="240"/>
      <c r="CH22" s="240"/>
      <c r="CI22" s="240"/>
      <c r="CJ22" s="240"/>
      <c r="CK22" s="240"/>
      <c r="CL22" s="240"/>
      <c r="CM22" s="240"/>
      <c r="CN22" s="239">
        <v>64</v>
      </c>
      <c r="CO22" s="239"/>
      <c r="CP22" s="239"/>
      <c r="CQ22" s="239"/>
      <c r="CR22" s="239"/>
      <c r="CS22" s="239"/>
      <c r="CT22" s="239"/>
      <c r="CU22" s="239"/>
      <c r="CV22" s="239"/>
      <c r="CW22" s="239">
        <v>60</v>
      </c>
      <c r="CX22" s="239"/>
      <c r="CY22" s="239"/>
      <c r="CZ22" s="239"/>
      <c r="DA22" s="239"/>
      <c r="DB22" s="239"/>
      <c r="DC22" s="239"/>
      <c r="DD22" s="239"/>
      <c r="DE22" s="239"/>
      <c r="DF22" s="239">
        <v>4</v>
      </c>
      <c r="DG22" s="239"/>
      <c r="DH22" s="239"/>
      <c r="DI22" s="239"/>
      <c r="DJ22" s="239"/>
      <c r="DK22" s="239"/>
      <c r="DL22" s="239"/>
      <c r="DM22" s="239"/>
      <c r="DN22" s="239"/>
      <c r="DO22" s="239">
        <v>32</v>
      </c>
      <c r="DP22" s="239"/>
      <c r="DQ22" s="239"/>
      <c r="DR22" s="239"/>
      <c r="DS22" s="239"/>
      <c r="DT22" s="239"/>
      <c r="DU22" s="239"/>
      <c r="DV22" s="239"/>
      <c r="DW22" s="239"/>
      <c r="DX22" s="239">
        <v>4</v>
      </c>
      <c r="DY22" s="239"/>
      <c r="DZ22" s="239"/>
      <c r="EA22" s="239"/>
      <c r="EB22" s="239"/>
      <c r="EC22" s="239"/>
      <c r="ED22" s="239"/>
      <c r="EE22" s="239"/>
      <c r="EF22" s="239"/>
      <c r="EG22" s="239">
        <v>28</v>
      </c>
      <c r="EH22" s="239"/>
      <c r="EI22" s="239"/>
      <c r="EJ22" s="239"/>
      <c r="EK22" s="239"/>
      <c r="EL22" s="239"/>
      <c r="EM22" s="239"/>
      <c r="EN22" s="239"/>
      <c r="EO22" s="241"/>
      <c r="EP22" s="242" t="str">
        <f>+A22</f>
        <v>20年</v>
      </c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</row>
    <row r="23" spans="1:169" s="75" customFormat="1" ht="18.75" customHeight="1" x14ac:dyDescent="0.2">
      <c r="A23" s="237" t="s">
        <v>155</v>
      </c>
      <c r="B23" s="238">
        <v>1977</v>
      </c>
      <c r="C23" s="239"/>
      <c r="D23" s="239"/>
      <c r="E23" s="239"/>
      <c r="F23" s="239"/>
      <c r="G23" s="239"/>
      <c r="H23" s="239"/>
      <c r="I23" s="239"/>
      <c r="J23" s="239"/>
      <c r="K23" s="239">
        <v>1851</v>
      </c>
      <c r="L23" s="239"/>
      <c r="M23" s="239"/>
      <c r="N23" s="239"/>
      <c r="O23" s="239"/>
      <c r="P23" s="239"/>
      <c r="Q23" s="239"/>
      <c r="R23" s="239"/>
      <c r="S23" s="239"/>
      <c r="T23" s="239">
        <v>0</v>
      </c>
      <c r="U23" s="239"/>
      <c r="V23" s="239"/>
      <c r="W23" s="239"/>
      <c r="X23" s="239"/>
      <c r="Y23" s="239"/>
      <c r="Z23" s="239"/>
      <c r="AA23" s="239"/>
      <c r="AB23" s="239"/>
      <c r="AC23" s="239">
        <v>43</v>
      </c>
      <c r="AD23" s="239"/>
      <c r="AE23" s="239"/>
      <c r="AF23" s="239"/>
      <c r="AG23" s="239"/>
      <c r="AH23" s="239"/>
      <c r="AI23" s="239"/>
      <c r="AJ23" s="239"/>
      <c r="AK23" s="239"/>
      <c r="AL23" s="239">
        <v>523</v>
      </c>
      <c r="AM23" s="239"/>
      <c r="AN23" s="239"/>
      <c r="AO23" s="239"/>
      <c r="AP23" s="239"/>
      <c r="AQ23" s="239"/>
      <c r="AR23" s="239"/>
      <c r="AS23" s="239"/>
      <c r="AT23" s="239"/>
      <c r="AU23" s="239">
        <v>173</v>
      </c>
      <c r="AV23" s="239"/>
      <c r="AW23" s="239"/>
      <c r="AX23" s="239"/>
      <c r="AY23" s="239"/>
      <c r="AZ23" s="239"/>
      <c r="BA23" s="239"/>
      <c r="BB23" s="239"/>
      <c r="BC23" s="239"/>
      <c r="BD23" s="239">
        <v>350</v>
      </c>
      <c r="BE23" s="239"/>
      <c r="BF23" s="239"/>
      <c r="BG23" s="239"/>
      <c r="BH23" s="239"/>
      <c r="BI23" s="239"/>
      <c r="BJ23" s="239"/>
      <c r="BK23" s="239"/>
      <c r="BL23" s="239"/>
      <c r="BM23" s="239">
        <v>788</v>
      </c>
      <c r="BN23" s="239"/>
      <c r="BO23" s="239"/>
      <c r="BP23" s="239"/>
      <c r="BQ23" s="239"/>
      <c r="BR23" s="239"/>
      <c r="BS23" s="239"/>
      <c r="BT23" s="239"/>
      <c r="BU23" s="239"/>
      <c r="BV23" s="239">
        <v>497</v>
      </c>
      <c r="BW23" s="239"/>
      <c r="BX23" s="239"/>
      <c r="BY23" s="239"/>
      <c r="BZ23" s="239"/>
      <c r="CA23" s="239"/>
      <c r="CB23" s="239"/>
      <c r="CC23" s="239"/>
      <c r="CD23" s="239"/>
      <c r="CE23" s="240">
        <v>0</v>
      </c>
      <c r="CF23" s="240"/>
      <c r="CG23" s="240"/>
      <c r="CH23" s="240"/>
      <c r="CI23" s="240"/>
      <c r="CJ23" s="240"/>
      <c r="CK23" s="240"/>
      <c r="CL23" s="240"/>
      <c r="CM23" s="240"/>
      <c r="CN23" s="239">
        <v>72</v>
      </c>
      <c r="CO23" s="239"/>
      <c r="CP23" s="239"/>
      <c r="CQ23" s="239"/>
      <c r="CR23" s="239"/>
      <c r="CS23" s="239"/>
      <c r="CT23" s="239"/>
      <c r="CU23" s="239"/>
      <c r="CV23" s="239"/>
      <c r="CW23" s="239">
        <v>65</v>
      </c>
      <c r="CX23" s="239"/>
      <c r="CY23" s="239"/>
      <c r="CZ23" s="239"/>
      <c r="DA23" s="239"/>
      <c r="DB23" s="239"/>
      <c r="DC23" s="239"/>
      <c r="DD23" s="239"/>
      <c r="DE23" s="239"/>
      <c r="DF23" s="239">
        <v>7</v>
      </c>
      <c r="DG23" s="239"/>
      <c r="DH23" s="239"/>
      <c r="DI23" s="239"/>
      <c r="DJ23" s="239"/>
      <c r="DK23" s="239"/>
      <c r="DL23" s="239"/>
      <c r="DM23" s="239"/>
      <c r="DN23" s="239"/>
      <c r="DO23" s="239">
        <v>54</v>
      </c>
      <c r="DP23" s="239"/>
      <c r="DQ23" s="239"/>
      <c r="DR23" s="239"/>
      <c r="DS23" s="239"/>
      <c r="DT23" s="239"/>
      <c r="DU23" s="239"/>
      <c r="DV23" s="239"/>
      <c r="DW23" s="239"/>
      <c r="DX23" s="239">
        <v>5</v>
      </c>
      <c r="DY23" s="239"/>
      <c r="DZ23" s="239"/>
      <c r="EA23" s="239"/>
      <c r="EB23" s="239"/>
      <c r="EC23" s="239"/>
      <c r="ED23" s="239"/>
      <c r="EE23" s="239"/>
      <c r="EF23" s="239"/>
      <c r="EG23" s="239">
        <v>49</v>
      </c>
      <c r="EH23" s="239"/>
      <c r="EI23" s="239"/>
      <c r="EJ23" s="239"/>
      <c r="EK23" s="239"/>
      <c r="EL23" s="239"/>
      <c r="EM23" s="239"/>
      <c r="EN23" s="239"/>
      <c r="EO23" s="241"/>
      <c r="EP23" s="242" t="str">
        <f>+A23</f>
        <v>22年</v>
      </c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</row>
    <row r="24" spans="1:169" s="75" customFormat="1" ht="18.75" customHeight="1" x14ac:dyDescent="0.2">
      <c r="A24" s="237" t="s">
        <v>41</v>
      </c>
      <c r="B24" s="239">
        <v>2117</v>
      </c>
      <c r="C24" s="239"/>
      <c r="D24" s="239"/>
      <c r="E24" s="239"/>
      <c r="F24" s="239"/>
      <c r="G24" s="239"/>
      <c r="H24" s="239"/>
      <c r="I24" s="239"/>
      <c r="J24" s="239"/>
      <c r="K24" s="239">
        <v>1988</v>
      </c>
      <c r="L24" s="239"/>
      <c r="M24" s="239"/>
      <c r="N24" s="239"/>
      <c r="O24" s="239"/>
      <c r="P24" s="239"/>
      <c r="Q24" s="239"/>
      <c r="R24" s="239"/>
      <c r="S24" s="239"/>
      <c r="T24" s="239">
        <v>0</v>
      </c>
      <c r="U24" s="239"/>
      <c r="V24" s="239"/>
      <c r="W24" s="239"/>
      <c r="X24" s="239"/>
      <c r="Y24" s="239"/>
      <c r="Z24" s="239"/>
      <c r="AA24" s="239"/>
      <c r="AB24" s="239"/>
      <c r="AC24" s="239">
        <v>40</v>
      </c>
      <c r="AD24" s="239"/>
      <c r="AE24" s="239"/>
      <c r="AF24" s="239"/>
      <c r="AG24" s="239"/>
      <c r="AH24" s="239"/>
      <c r="AI24" s="239"/>
      <c r="AJ24" s="239"/>
      <c r="AK24" s="239"/>
      <c r="AL24" s="239">
        <v>565</v>
      </c>
      <c r="AM24" s="239"/>
      <c r="AN24" s="239"/>
      <c r="AO24" s="239"/>
      <c r="AP24" s="239"/>
      <c r="AQ24" s="239"/>
      <c r="AR24" s="239"/>
      <c r="AS24" s="239"/>
      <c r="AT24" s="239"/>
      <c r="AU24" s="239">
        <v>173</v>
      </c>
      <c r="AV24" s="239"/>
      <c r="AW24" s="239"/>
      <c r="AX24" s="239"/>
      <c r="AY24" s="239"/>
      <c r="AZ24" s="239"/>
      <c r="BA24" s="239"/>
      <c r="BB24" s="239"/>
      <c r="BC24" s="239"/>
      <c r="BD24" s="239">
        <v>392</v>
      </c>
      <c r="BE24" s="239"/>
      <c r="BF24" s="239"/>
      <c r="BG24" s="239"/>
      <c r="BH24" s="239"/>
      <c r="BI24" s="239"/>
      <c r="BJ24" s="239"/>
      <c r="BK24" s="239"/>
      <c r="BL24" s="239"/>
      <c r="BM24" s="239">
        <v>822</v>
      </c>
      <c r="BN24" s="239"/>
      <c r="BO24" s="239"/>
      <c r="BP24" s="239"/>
      <c r="BQ24" s="239"/>
      <c r="BR24" s="239"/>
      <c r="BS24" s="239"/>
      <c r="BT24" s="239"/>
      <c r="BU24" s="239"/>
      <c r="BV24" s="239">
        <v>561</v>
      </c>
      <c r="BW24" s="239"/>
      <c r="BX24" s="239"/>
      <c r="BY24" s="239"/>
      <c r="BZ24" s="239"/>
      <c r="CA24" s="239"/>
      <c r="CB24" s="239"/>
      <c r="CC24" s="239"/>
      <c r="CD24" s="239"/>
      <c r="CE24" s="240">
        <v>0</v>
      </c>
      <c r="CF24" s="240"/>
      <c r="CG24" s="240"/>
      <c r="CH24" s="240"/>
      <c r="CI24" s="240"/>
      <c r="CJ24" s="240"/>
      <c r="CK24" s="240"/>
      <c r="CL24" s="240"/>
      <c r="CM24" s="240"/>
      <c r="CN24" s="239">
        <v>66</v>
      </c>
      <c r="CO24" s="239"/>
      <c r="CP24" s="239"/>
      <c r="CQ24" s="239"/>
      <c r="CR24" s="239"/>
      <c r="CS24" s="239"/>
      <c r="CT24" s="239"/>
      <c r="CU24" s="239"/>
      <c r="CV24" s="239"/>
      <c r="CW24" s="239">
        <v>62</v>
      </c>
      <c r="CX24" s="239"/>
      <c r="CY24" s="239"/>
      <c r="CZ24" s="239"/>
      <c r="DA24" s="239"/>
      <c r="DB24" s="239"/>
      <c r="DC24" s="239"/>
      <c r="DD24" s="239"/>
      <c r="DE24" s="239"/>
      <c r="DF24" s="239">
        <v>4</v>
      </c>
      <c r="DG24" s="239"/>
      <c r="DH24" s="239"/>
      <c r="DI24" s="239"/>
      <c r="DJ24" s="239"/>
      <c r="DK24" s="239"/>
      <c r="DL24" s="239"/>
      <c r="DM24" s="239"/>
      <c r="DN24" s="239"/>
      <c r="DO24" s="239">
        <v>63</v>
      </c>
      <c r="DP24" s="239"/>
      <c r="DQ24" s="239"/>
      <c r="DR24" s="239"/>
      <c r="DS24" s="239"/>
      <c r="DT24" s="239"/>
      <c r="DU24" s="239"/>
      <c r="DV24" s="239"/>
      <c r="DW24" s="239"/>
      <c r="DX24" s="239">
        <v>10</v>
      </c>
      <c r="DY24" s="239"/>
      <c r="DZ24" s="239"/>
      <c r="EA24" s="239"/>
      <c r="EB24" s="239"/>
      <c r="EC24" s="239"/>
      <c r="ED24" s="239"/>
      <c r="EE24" s="239"/>
      <c r="EF24" s="239"/>
      <c r="EG24" s="239">
        <v>53</v>
      </c>
      <c r="EH24" s="239"/>
      <c r="EI24" s="239"/>
      <c r="EJ24" s="239"/>
      <c r="EK24" s="239"/>
      <c r="EL24" s="239"/>
      <c r="EM24" s="239"/>
      <c r="EN24" s="239"/>
      <c r="EO24" s="241"/>
      <c r="EP24" s="242" t="str">
        <f>+A24</f>
        <v>24年</v>
      </c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</row>
    <row r="25" spans="1:169" s="2" customFormat="1" ht="18.75" customHeight="1" x14ac:dyDescent="0.2">
      <c r="A25" s="237" t="s">
        <v>43</v>
      </c>
      <c r="B25" s="238">
        <v>2179</v>
      </c>
      <c r="C25" s="239"/>
      <c r="D25" s="239"/>
      <c r="E25" s="239"/>
      <c r="F25" s="239"/>
      <c r="G25" s="239"/>
      <c r="H25" s="239"/>
      <c r="I25" s="239"/>
      <c r="J25" s="239"/>
      <c r="K25" s="243">
        <v>2049</v>
      </c>
      <c r="L25" s="243"/>
      <c r="M25" s="243"/>
      <c r="N25" s="243"/>
      <c r="O25" s="243"/>
      <c r="P25" s="243"/>
      <c r="Q25" s="243"/>
      <c r="R25" s="243"/>
      <c r="S25" s="243"/>
      <c r="T25" s="243">
        <v>0</v>
      </c>
      <c r="U25" s="243"/>
      <c r="V25" s="243"/>
      <c r="W25" s="243"/>
      <c r="X25" s="243"/>
      <c r="Y25" s="243"/>
      <c r="Z25" s="243"/>
      <c r="AA25" s="243"/>
      <c r="AB25" s="243"/>
      <c r="AC25" s="243">
        <v>46</v>
      </c>
      <c r="AD25" s="243"/>
      <c r="AE25" s="243"/>
      <c r="AF25" s="243"/>
      <c r="AG25" s="243"/>
      <c r="AH25" s="243"/>
      <c r="AI25" s="243"/>
      <c r="AJ25" s="243"/>
      <c r="AK25" s="243"/>
      <c r="AL25" s="243">
        <v>540</v>
      </c>
      <c r="AM25" s="243"/>
      <c r="AN25" s="243"/>
      <c r="AO25" s="243"/>
      <c r="AP25" s="243"/>
      <c r="AQ25" s="243"/>
      <c r="AR25" s="243"/>
      <c r="AS25" s="243"/>
      <c r="AT25" s="243"/>
      <c r="AU25" s="243">
        <v>168</v>
      </c>
      <c r="AV25" s="243"/>
      <c r="AW25" s="243"/>
      <c r="AX25" s="243"/>
      <c r="AY25" s="243"/>
      <c r="AZ25" s="243"/>
      <c r="BA25" s="243"/>
      <c r="BB25" s="243"/>
      <c r="BC25" s="243"/>
      <c r="BD25" s="243">
        <v>372</v>
      </c>
      <c r="BE25" s="243"/>
      <c r="BF25" s="243"/>
      <c r="BG25" s="243"/>
      <c r="BH25" s="243"/>
      <c r="BI25" s="243"/>
      <c r="BJ25" s="243"/>
      <c r="BK25" s="243"/>
      <c r="BL25" s="243"/>
      <c r="BM25" s="243">
        <v>855</v>
      </c>
      <c r="BN25" s="243"/>
      <c r="BO25" s="243"/>
      <c r="BP25" s="243"/>
      <c r="BQ25" s="243"/>
      <c r="BR25" s="243"/>
      <c r="BS25" s="243"/>
      <c r="BT25" s="243"/>
      <c r="BU25" s="243"/>
      <c r="BV25" s="243">
        <v>608</v>
      </c>
      <c r="BW25" s="243"/>
      <c r="BX25" s="243"/>
      <c r="BY25" s="243"/>
      <c r="BZ25" s="243"/>
      <c r="CA25" s="243"/>
      <c r="CB25" s="243"/>
      <c r="CC25" s="243"/>
      <c r="CD25" s="243"/>
      <c r="CE25" s="244">
        <v>0</v>
      </c>
      <c r="CF25" s="244"/>
      <c r="CG25" s="244"/>
      <c r="CH25" s="244"/>
      <c r="CI25" s="244"/>
      <c r="CJ25" s="244"/>
      <c r="CK25" s="244"/>
      <c r="CL25" s="244"/>
      <c r="CM25" s="244"/>
      <c r="CN25" s="243">
        <v>66</v>
      </c>
      <c r="CO25" s="243"/>
      <c r="CP25" s="243"/>
      <c r="CQ25" s="243"/>
      <c r="CR25" s="243"/>
      <c r="CS25" s="243"/>
      <c r="CT25" s="243"/>
      <c r="CU25" s="243"/>
      <c r="CV25" s="243"/>
      <c r="CW25" s="243">
        <v>58</v>
      </c>
      <c r="CX25" s="243"/>
      <c r="CY25" s="243"/>
      <c r="CZ25" s="243"/>
      <c r="DA25" s="243"/>
      <c r="DB25" s="243"/>
      <c r="DC25" s="243"/>
      <c r="DD25" s="243"/>
      <c r="DE25" s="243"/>
      <c r="DF25" s="243">
        <v>8</v>
      </c>
      <c r="DG25" s="243"/>
      <c r="DH25" s="243"/>
      <c r="DI25" s="243"/>
      <c r="DJ25" s="243"/>
      <c r="DK25" s="243"/>
      <c r="DL25" s="243"/>
      <c r="DM25" s="243"/>
      <c r="DN25" s="243"/>
      <c r="DO25" s="243">
        <v>64</v>
      </c>
      <c r="DP25" s="243"/>
      <c r="DQ25" s="243"/>
      <c r="DR25" s="243"/>
      <c r="DS25" s="243"/>
      <c r="DT25" s="243"/>
      <c r="DU25" s="243"/>
      <c r="DV25" s="243"/>
      <c r="DW25" s="243"/>
      <c r="DX25" s="243">
        <v>10</v>
      </c>
      <c r="DY25" s="243"/>
      <c r="DZ25" s="243"/>
      <c r="EA25" s="243"/>
      <c r="EB25" s="243"/>
      <c r="EC25" s="243"/>
      <c r="ED25" s="243"/>
      <c r="EE25" s="243"/>
      <c r="EF25" s="243"/>
      <c r="EG25" s="243">
        <v>54</v>
      </c>
      <c r="EH25" s="243"/>
      <c r="EI25" s="243"/>
      <c r="EJ25" s="243"/>
      <c r="EK25" s="243"/>
      <c r="EL25" s="243"/>
      <c r="EM25" s="243"/>
      <c r="EN25" s="243"/>
      <c r="EO25" s="245"/>
      <c r="EP25" s="242" t="s">
        <v>156</v>
      </c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</row>
    <row r="26" spans="1:169" s="2" customFormat="1" ht="18.75" customHeight="1" thickBot="1" x14ac:dyDescent="0.25">
      <c r="A26" s="237" t="s">
        <v>45</v>
      </c>
      <c r="B26" s="238">
        <v>2178</v>
      </c>
      <c r="C26" s="239"/>
      <c r="D26" s="239"/>
      <c r="E26" s="239"/>
      <c r="F26" s="239"/>
      <c r="G26" s="239"/>
      <c r="H26" s="239"/>
      <c r="I26" s="239"/>
      <c r="J26" s="239"/>
      <c r="K26" s="243">
        <v>2044</v>
      </c>
      <c r="L26" s="243"/>
      <c r="M26" s="243"/>
      <c r="N26" s="243"/>
      <c r="O26" s="243"/>
      <c r="P26" s="243"/>
      <c r="Q26" s="243"/>
      <c r="R26" s="243"/>
      <c r="S26" s="243"/>
      <c r="T26" s="243">
        <v>0</v>
      </c>
      <c r="U26" s="243"/>
      <c r="V26" s="243"/>
      <c r="W26" s="243"/>
      <c r="X26" s="243"/>
      <c r="Y26" s="243"/>
      <c r="Z26" s="243"/>
      <c r="AA26" s="243"/>
      <c r="AB26" s="243"/>
      <c r="AC26" s="243">
        <v>43</v>
      </c>
      <c r="AD26" s="243"/>
      <c r="AE26" s="243"/>
      <c r="AF26" s="243"/>
      <c r="AG26" s="243"/>
      <c r="AH26" s="243"/>
      <c r="AI26" s="243"/>
      <c r="AJ26" s="243"/>
      <c r="AK26" s="243"/>
      <c r="AL26" s="243">
        <v>525</v>
      </c>
      <c r="AM26" s="243"/>
      <c r="AN26" s="243"/>
      <c r="AO26" s="243"/>
      <c r="AP26" s="243"/>
      <c r="AQ26" s="243"/>
      <c r="AR26" s="243"/>
      <c r="AS26" s="243"/>
      <c r="AT26" s="243"/>
      <c r="AU26" s="243">
        <v>182</v>
      </c>
      <c r="AV26" s="243"/>
      <c r="AW26" s="243"/>
      <c r="AX26" s="243"/>
      <c r="AY26" s="243"/>
      <c r="AZ26" s="243"/>
      <c r="BA26" s="243"/>
      <c r="BB26" s="243"/>
      <c r="BC26" s="243"/>
      <c r="BD26" s="243">
        <v>343</v>
      </c>
      <c r="BE26" s="243"/>
      <c r="BF26" s="243"/>
      <c r="BG26" s="243"/>
      <c r="BH26" s="243"/>
      <c r="BI26" s="243"/>
      <c r="BJ26" s="243"/>
      <c r="BK26" s="243"/>
      <c r="BL26" s="243"/>
      <c r="BM26" s="243">
        <v>821</v>
      </c>
      <c r="BN26" s="243"/>
      <c r="BO26" s="243"/>
      <c r="BP26" s="243"/>
      <c r="BQ26" s="243"/>
      <c r="BR26" s="243"/>
      <c r="BS26" s="243"/>
      <c r="BT26" s="243"/>
      <c r="BU26" s="243"/>
      <c r="BV26" s="243">
        <v>655</v>
      </c>
      <c r="BW26" s="243"/>
      <c r="BX26" s="243"/>
      <c r="BY26" s="243"/>
      <c r="BZ26" s="243"/>
      <c r="CA26" s="243"/>
      <c r="CB26" s="243"/>
      <c r="CC26" s="243"/>
      <c r="CD26" s="243"/>
      <c r="CE26" s="244">
        <v>0</v>
      </c>
      <c r="CF26" s="244"/>
      <c r="CG26" s="244"/>
      <c r="CH26" s="244"/>
      <c r="CI26" s="244"/>
      <c r="CJ26" s="244"/>
      <c r="CK26" s="244"/>
      <c r="CL26" s="244"/>
      <c r="CM26" s="244"/>
      <c r="CN26" s="243">
        <v>69</v>
      </c>
      <c r="CO26" s="243"/>
      <c r="CP26" s="243"/>
      <c r="CQ26" s="243"/>
      <c r="CR26" s="243"/>
      <c r="CS26" s="243"/>
      <c r="CT26" s="243"/>
      <c r="CU26" s="243"/>
      <c r="CV26" s="243"/>
      <c r="CW26" s="243">
        <v>61</v>
      </c>
      <c r="CX26" s="243"/>
      <c r="CY26" s="243"/>
      <c r="CZ26" s="243"/>
      <c r="DA26" s="243"/>
      <c r="DB26" s="243"/>
      <c r="DC26" s="243"/>
      <c r="DD26" s="243"/>
      <c r="DE26" s="243"/>
      <c r="DF26" s="243">
        <v>8</v>
      </c>
      <c r="DG26" s="243"/>
      <c r="DH26" s="243"/>
      <c r="DI26" s="243"/>
      <c r="DJ26" s="243"/>
      <c r="DK26" s="243"/>
      <c r="DL26" s="243"/>
      <c r="DM26" s="243"/>
      <c r="DN26" s="243"/>
      <c r="DO26" s="243">
        <v>65</v>
      </c>
      <c r="DP26" s="243"/>
      <c r="DQ26" s="243"/>
      <c r="DR26" s="243"/>
      <c r="DS26" s="243"/>
      <c r="DT26" s="243"/>
      <c r="DU26" s="243"/>
      <c r="DV26" s="243"/>
      <c r="DW26" s="243"/>
      <c r="DX26" s="243">
        <v>10</v>
      </c>
      <c r="DY26" s="243"/>
      <c r="DZ26" s="243"/>
      <c r="EA26" s="243"/>
      <c r="EB26" s="243"/>
      <c r="EC26" s="243"/>
      <c r="ED26" s="243"/>
      <c r="EE26" s="243"/>
      <c r="EF26" s="243"/>
      <c r="EG26" s="243">
        <v>55</v>
      </c>
      <c r="EH26" s="243"/>
      <c r="EI26" s="243"/>
      <c r="EJ26" s="243"/>
      <c r="EK26" s="243"/>
      <c r="EL26" s="243"/>
      <c r="EM26" s="243"/>
      <c r="EN26" s="243"/>
      <c r="EO26" s="245"/>
      <c r="EP26" s="242" t="s">
        <v>45</v>
      </c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</row>
    <row r="27" spans="1:169" ht="11.25" customHeight="1" x14ac:dyDescent="0.2">
      <c r="A27" s="11"/>
      <c r="B27" s="12" t="s">
        <v>4</v>
      </c>
      <c r="C27" s="13"/>
      <c r="D27" s="13"/>
      <c r="E27" s="13"/>
      <c r="F27" s="13"/>
      <c r="G27" s="13"/>
      <c r="H27" s="13"/>
      <c r="I27" s="13"/>
      <c r="J27" s="14"/>
      <c r="K27" s="19" t="s">
        <v>143</v>
      </c>
      <c r="L27" s="20"/>
      <c r="M27" s="20"/>
      <c r="N27" s="20"/>
      <c r="O27" s="20"/>
      <c r="P27" s="20"/>
      <c r="Q27" s="20"/>
      <c r="R27" s="20"/>
      <c r="S27" s="20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8"/>
      <c r="CE27" s="15" t="s">
        <v>6</v>
      </c>
      <c r="CF27" s="16"/>
      <c r="CG27" s="16"/>
      <c r="CH27" s="16"/>
      <c r="CI27" s="16"/>
      <c r="CJ27" s="16"/>
      <c r="CK27" s="16"/>
      <c r="CL27" s="16"/>
      <c r="CM27" s="246"/>
      <c r="CN27" s="15" t="s">
        <v>157</v>
      </c>
      <c r="CO27" s="16"/>
      <c r="CP27" s="16"/>
      <c r="CQ27" s="16"/>
      <c r="CR27" s="16"/>
      <c r="CS27" s="16"/>
      <c r="CT27" s="16"/>
      <c r="CU27" s="16"/>
      <c r="CV27" s="246"/>
      <c r="CW27" s="15" t="s">
        <v>47</v>
      </c>
      <c r="CX27" s="247"/>
      <c r="CY27" s="247"/>
      <c r="CZ27" s="247"/>
      <c r="DA27" s="247"/>
      <c r="DB27" s="247"/>
      <c r="DC27" s="247"/>
      <c r="DD27" s="247"/>
      <c r="DE27" s="247"/>
      <c r="DF27" s="17"/>
      <c r="DG27" s="17"/>
      <c r="DH27" s="17"/>
      <c r="DI27" s="17"/>
      <c r="DJ27" s="17"/>
      <c r="DK27" s="17"/>
      <c r="DL27" s="17"/>
      <c r="DM27" s="17"/>
      <c r="DN27" s="17"/>
      <c r="DO27" s="248"/>
      <c r="DP27" s="249"/>
      <c r="DQ27" s="249"/>
      <c r="DR27" s="249"/>
      <c r="DS27" s="249"/>
      <c r="DT27" s="249"/>
      <c r="DU27" s="249"/>
      <c r="DV27" s="249"/>
      <c r="DW27" s="250"/>
      <c r="DX27" s="19" t="s">
        <v>158</v>
      </c>
      <c r="DY27" s="251"/>
      <c r="DZ27" s="251"/>
      <c r="EA27" s="251"/>
      <c r="EB27" s="251"/>
      <c r="EC27" s="251"/>
      <c r="ED27" s="251"/>
      <c r="EE27" s="251"/>
      <c r="EF27" s="251"/>
      <c r="EG27" s="17"/>
      <c r="EH27" s="17"/>
      <c r="EI27" s="17"/>
      <c r="EJ27" s="17"/>
      <c r="EK27" s="17"/>
      <c r="EL27" s="17"/>
      <c r="EM27" s="17"/>
      <c r="EN27" s="17"/>
      <c r="EO27" s="17"/>
      <c r="EP27" s="252"/>
      <c r="EQ27" s="253"/>
      <c r="ER27" s="22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</row>
    <row r="28" spans="1:169" ht="11.25" customHeight="1" x14ac:dyDescent="0.2">
      <c r="A28" s="24"/>
      <c r="B28" s="25"/>
      <c r="C28" s="26"/>
      <c r="D28" s="26"/>
      <c r="E28" s="26"/>
      <c r="F28" s="26"/>
      <c r="G28" s="26"/>
      <c r="H28" s="26"/>
      <c r="I28" s="26"/>
      <c r="J28" s="27"/>
      <c r="K28" s="39"/>
      <c r="L28" s="215"/>
      <c r="M28" s="215"/>
      <c r="N28" s="215"/>
      <c r="O28" s="215"/>
      <c r="P28" s="215"/>
      <c r="Q28" s="215"/>
      <c r="R28" s="215"/>
      <c r="S28" s="40"/>
      <c r="T28" s="30" t="s">
        <v>144</v>
      </c>
      <c r="U28" s="219"/>
      <c r="V28" s="219"/>
      <c r="W28" s="219"/>
      <c r="X28" s="219"/>
      <c r="Y28" s="219"/>
      <c r="Z28" s="219"/>
      <c r="AA28" s="219"/>
      <c r="AB28" s="220"/>
      <c r="AC28" s="30" t="s">
        <v>145</v>
      </c>
      <c r="AD28" s="219"/>
      <c r="AE28" s="219"/>
      <c r="AF28" s="219"/>
      <c r="AG28" s="219"/>
      <c r="AH28" s="219"/>
      <c r="AI28" s="219"/>
      <c r="AJ28" s="219"/>
      <c r="AK28" s="220"/>
      <c r="AL28" s="30" t="s">
        <v>11</v>
      </c>
      <c r="AM28" s="219"/>
      <c r="AN28" s="219"/>
      <c r="AO28" s="219"/>
      <c r="AP28" s="219"/>
      <c r="AQ28" s="219"/>
      <c r="AR28" s="219"/>
      <c r="AS28" s="219"/>
      <c r="AT28" s="219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6"/>
      <c r="BM28" s="30" t="s">
        <v>146</v>
      </c>
      <c r="BN28" s="219"/>
      <c r="BO28" s="219"/>
      <c r="BP28" s="219"/>
      <c r="BQ28" s="219"/>
      <c r="BR28" s="219"/>
      <c r="BS28" s="219"/>
      <c r="BT28" s="219"/>
      <c r="BU28" s="220"/>
      <c r="BV28" s="30" t="s">
        <v>13</v>
      </c>
      <c r="BW28" s="219"/>
      <c r="BX28" s="219"/>
      <c r="BY28" s="219"/>
      <c r="BZ28" s="219"/>
      <c r="CA28" s="219"/>
      <c r="CB28" s="219"/>
      <c r="CC28" s="219"/>
      <c r="CD28" s="220"/>
      <c r="CE28" s="28"/>
      <c r="CF28" s="80"/>
      <c r="CG28" s="80"/>
      <c r="CH28" s="80"/>
      <c r="CI28" s="80"/>
      <c r="CJ28" s="80"/>
      <c r="CK28" s="80"/>
      <c r="CL28" s="80"/>
      <c r="CM28" s="29"/>
      <c r="CN28" s="28"/>
      <c r="CO28" s="80"/>
      <c r="CP28" s="80"/>
      <c r="CQ28" s="80"/>
      <c r="CR28" s="80"/>
      <c r="CS28" s="80"/>
      <c r="CT28" s="80"/>
      <c r="CU28" s="80"/>
      <c r="CV28" s="29"/>
      <c r="CW28" s="216"/>
      <c r="CX28" s="254"/>
      <c r="CY28" s="254"/>
      <c r="CZ28" s="254"/>
      <c r="DA28" s="254"/>
      <c r="DB28" s="254"/>
      <c r="DC28" s="254"/>
      <c r="DD28" s="254"/>
      <c r="DE28" s="254"/>
      <c r="DF28" s="222" t="s">
        <v>159</v>
      </c>
      <c r="DG28" s="223"/>
      <c r="DH28" s="223"/>
      <c r="DI28" s="223"/>
      <c r="DJ28" s="223"/>
      <c r="DK28" s="223"/>
      <c r="DL28" s="223"/>
      <c r="DM28" s="223"/>
      <c r="DN28" s="224"/>
      <c r="DO28" s="82" t="s">
        <v>160</v>
      </c>
      <c r="DP28" s="255"/>
      <c r="DQ28" s="255"/>
      <c r="DR28" s="255"/>
      <c r="DS28" s="255"/>
      <c r="DT28" s="255"/>
      <c r="DU28" s="255"/>
      <c r="DV28" s="255"/>
      <c r="DW28" s="83"/>
      <c r="DX28" s="214"/>
      <c r="DY28" s="256"/>
      <c r="DZ28" s="256"/>
      <c r="EA28" s="256"/>
      <c r="EB28" s="256"/>
      <c r="EC28" s="256"/>
      <c r="ED28" s="256"/>
      <c r="EE28" s="256"/>
      <c r="EF28" s="256"/>
      <c r="EG28" s="30" t="s">
        <v>149</v>
      </c>
      <c r="EH28" s="257"/>
      <c r="EI28" s="257"/>
      <c r="EJ28" s="257"/>
      <c r="EK28" s="257"/>
      <c r="EL28" s="257"/>
      <c r="EM28" s="257"/>
      <c r="EN28" s="257"/>
      <c r="EO28" s="258"/>
      <c r="EP28" s="259" t="s">
        <v>161</v>
      </c>
      <c r="EQ28" s="220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</row>
    <row r="29" spans="1:169" ht="63.4" customHeight="1" x14ac:dyDescent="0.2">
      <c r="A29" s="45"/>
      <c r="B29" s="46"/>
      <c r="C29" s="47"/>
      <c r="D29" s="47"/>
      <c r="E29" s="47"/>
      <c r="F29" s="47"/>
      <c r="G29" s="47"/>
      <c r="H29" s="47"/>
      <c r="I29" s="47"/>
      <c r="J29" s="48"/>
      <c r="K29" s="51"/>
      <c r="L29" s="226"/>
      <c r="M29" s="226"/>
      <c r="N29" s="226"/>
      <c r="O29" s="226"/>
      <c r="P29" s="226"/>
      <c r="Q29" s="226"/>
      <c r="R29" s="226"/>
      <c r="S29" s="52"/>
      <c r="T29" s="49"/>
      <c r="U29" s="85"/>
      <c r="V29" s="85"/>
      <c r="W29" s="85"/>
      <c r="X29" s="85"/>
      <c r="Y29" s="85"/>
      <c r="Z29" s="85"/>
      <c r="AA29" s="85"/>
      <c r="AB29" s="50"/>
      <c r="AC29" s="49"/>
      <c r="AD29" s="85"/>
      <c r="AE29" s="85"/>
      <c r="AF29" s="85"/>
      <c r="AG29" s="85"/>
      <c r="AH29" s="85"/>
      <c r="AI29" s="85"/>
      <c r="AJ29" s="85"/>
      <c r="AK29" s="50"/>
      <c r="AL29" s="49"/>
      <c r="AM29" s="85"/>
      <c r="AN29" s="85"/>
      <c r="AO29" s="85"/>
      <c r="AP29" s="85"/>
      <c r="AQ29" s="85"/>
      <c r="AR29" s="85"/>
      <c r="AS29" s="85"/>
      <c r="AT29" s="50"/>
      <c r="AU29" s="227" t="s">
        <v>151</v>
      </c>
      <c r="AV29" s="228"/>
      <c r="AW29" s="228"/>
      <c r="AX29" s="228"/>
      <c r="AY29" s="228"/>
      <c r="AZ29" s="228"/>
      <c r="BA29" s="228"/>
      <c r="BB29" s="228"/>
      <c r="BC29" s="229"/>
      <c r="BD29" s="230" t="s">
        <v>152</v>
      </c>
      <c r="BE29" s="231"/>
      <c r="BF29" s="231"/>
      <c r="BG29" s="231"/>
      <c r="BH29" s="231"/>
      <c r="BI29" s="231"/>
      <c r="BJ29" s="231"/>
      <c r="BK29" s="231"/>
      <c r="BL29" s="232"/>
      <c r="BM29" s="49"/>
      <c r="BN29" s="85"/>
      <c r="BO29" s="85"/>
      <c r="BP29" s="85"/>
      <c r="BQ29" s="85"/>
      <c r="BR29" s="85"/>
      <c r="BS29" s="85"/>
      <c r="BT29" s="85"/>
      <c r="BU29" s="50"/>
      <c r="BV29" s="49"/>
      <c r="BW29" s="85"/>
      <c r="BX29" s="85"/>
      <c r="BY29" s="85"/>
      <c r="BZ29" s="85"/>
      <c r="CA29" s="85"/>
      <c r="CB29" s="85"/>
      <c r="CC29" s="85"/>
      <c r="CD29" s="50"/>
      <c r="CE29" s="49"/>
      <c r="CF29" s="85"/>
      <c r="CG29" s="85"/>
      <c r="CH29" s="85"/>
      <c r="CI29" s="85"/>
      <c r="CJ29" s="85"/>
      <c r="CK29" s="85"/>
      <c r="CL29" s="85"/>
      <c r="CM29" s="50"/>
      <c r="CN29" s="49"/>
      <c r="CO29" s="85"/>
      <c r="CP29" s="85"/>
      <c r="CQ29" s="85"/>
      <c r="CR29" s="85"/>
      <c r="CS29" s="85"/>
      <c r="CT29" s="85"/>
      <c r="CU29" s="85"/>
      <c r="CV29" s="50"/>
      <c r="CW29" s="260"/>
      <c r="CX29" s="261"/>
      <c r="CY29" s="261"/>
      <c r="CZ29" s="261"/>
      <c r="DA29" s="261"/>
      <c r="DB29" s="261"/>
      <c r="DC29" s="261"/>
      <c r="DD29" s="261"/>
      <c r="DE29" s="261"/>
      <c r="DF29" s="233"/>
      <c r="DG29" s="234"/>
      <c r="DH29" s="234"/>
      <c r="DI29" s="234"/>
      <c r="DJ29" s="234"/>
      <c r="DK29" s="234"/>
      <c r="DL29" s="234"/>
      <c r="DM29" s="234"/>
      <c r="DN29" s="235"/>
      <c r="DO29" s="57"/>
      <c r="DP29" s="236"/>
      <c r="DQ29" s="236"/>
      <c r="DR29" s="236"/>
      <c r="DS29" s="236"/>
      <c r="DT29" s="236"/>
      <c r="DU29" s="236"/>
      <c r="DV29" s="236"/>
      <c r="DW29" s="58"/>
      <c r="DX29" s="262"/>
      <c r="DY29" s="263"/>
      <c r="DZ29" s="263"/>
      <c r="EA29" s="263"/>
      <c r="EB29" s="263"/>
      <c r="EC29" s="263"/>
      <c r="ED29" s="263"/>
      <c r="EE29" s="263"/>
      <c r="EF29" s="263"/>
      <c r="EG29" s="260"/>
      <c r="EH29" s="261"/>
      <c r="EI29" s="261"/>
      <c r="EJ29" s="261"/>
      <c r="EK29" s="261"/>
      <c r="EL29" s="261"/>
      <c r="EM29" s="261"/>
      <c r="EN29" s="261"/>
      <c r="EO29" s="264"/>
      <c r="EP29" s="49"/>
      <c r="EQ29" s="50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</row>
    <row r="30" spans="1:169" s="2" customFormat="1" ht="18.75" customHeight="1" x14ac:dyDescent="0.2">
      <c r="A30" s="237" t="s">
        <v>88</v>
      </c>
      <c r="B30" s="239">
        <v>2230</v>
      </c>
      <c r="C30" s="239"/>
      <c r="D30" s="239"/>
      <c r="E30" s="239"/>
      <c r="F30" s="239"/>
      <c r="G30" s="239"/>
      <c r="H30" s="239"/>
      <c r="I30" s="239"/>
      <c r="J30" s="239"/>
      <c r="K30" s="239">
        <v>2069</v>
      </c>
      <c r="L30" s="239"/>
      <c r="M30" s="239"/>
      <c r="N30" s="239"/>
      <c r="O30" s="239"/>
      <c r="P30" s="239"/>
      <c r="Q30" s="239"/>
      <c r="R30" s="239"/>
      <c r="S30" s="239"/>
      <c r="T30" s="239">
        <v>0</v>
      </c>
      <c r="U30" s="239"/>
      <c r="V30" s="239"/>
      <c r="W30" s="239"/>
      <c r="X30" s="239"/>
      <c r="Y30" s="239"/>
      <c r="Z30" s="239"/>
      <c r="AA30" s="239"/>
      <c r="AB30" s="239"/>
      <c r="AC30" s="239">
        <v>47</v>
      </c>
      <c r="AD30" s="239"/>
      <c r="AE30" s="239"/>
      <c r="AF30" s="239"/>
      <c r="AG30" s="239"/>
      <c r="AH30" s="239"/>
      <c r="AI30" s="239"/>
      <c r="AJ30" s="239"/>
      <c r="AK30" s="239"/>
      <c r="AL30" s="239">
        <v>499</v>
      </c>
      <c r="AM30" s="239"/>
      <c r="AN30" s="239"/>
      <c r="AO30" s="239"/>
      <c r="AP30" s="239"/>
      <c r="AQ30" s="239"/>
      <c r="AR30" s="239"/>
      <c r="AS30" s="239"/>
      <c r="AT30" s="239"/>
      <c r="AU30" s="239">
        <v>154</v>
      </c>
      <c r="AV30" s="239"/>
      <c r="AW30" s="239"/>
      <c r="AX30" s="239"/>
      <c r="AY30" s="239"/>
      <c r="AZ30" s="239"/>
      <c r="BA30" s="239"/>
      <c r="BB30" s="239"/>
      <c r="BC30" s="239"/>
      <c r="BD30" s="239">
        <v>345</v>
      </c>
      <c r="BE30" s="239"/>
      <c r="BF30" s="239"/>
      <c r="BG30" s="239"/>
      <c r="BH30" s="239"/>
      <c r="BI30" s="239"/>
      <c r="BJ30" s="239"/>
      <c r="BK30" s="239"/>
      <c r="BL30" s="239"/>
      <c r="BM30" s="239">
        <v>827</v>
      </c>
      <c r="BN30" s="239"/>
      <c r="BO30" s="239"/>
      <c r="BP30" s="239"/>
      <c r="BQ30" s="239"/>
      <c r="BR30" s="239"/>
      <c r="BS30" s="239"/>
      <c r="BT30" s="239"/>
      <c r="BU30" s="239"/>
      <c r="BV30" s="239">
        <v>696</v>
      </c>
      <c r="BW30" s="239"/>
      <c r="BX30" s="239"/>
      <c r="BY30" s="239"/>
      <c r="BZ30" s="239"/>
      <c r="CA30" s="239"/>
      <c r="CB30" s="239"/>
      <c r="CC30" s="239"/>
      <c r="CD30" s="239"/>
      <c r="CE30" s="240">
        <v>0</v>
      </c>
      <c r="CF30" s="240"/>
      <c r="CG30" s="240"/>
      <c r="CH30" s="240"/>
      <c r="CI30" s="240"/>
      <c r="CJ30" s="240"/>
      <c r="CK30" s="240"/>
      <c r="CL30" s="240"/>
      <c r="CM30" s="240"/>
      <c r="CN30" s="239">
        <v>0</v>
      </c>
      <c r="CO30" s="239"/>
      <c r="CP30" s="239"/>
      <c r="CQ30" s="239"/>
      <c r="CR30" s="239"/>
      <c r="CS30" s="239"/>
      <c r="CT30" s="239"/>
      <c r="CU30" s="239"/>
      <c r="CV30" s="239"/>
      <c r="CW30" s="239">
        <v>73</v>
      </c>
      <c r="CX30" s="239"/>
      <c r="CY30" s="239"/>
      <c r="CZ30" s="239"/>
      <c r="DA30" s="239"/>
      <c r="DB30" s="239"/>
      <c r="DC30" s="239"/>
      <c r="DD30" s="239"/>
      <c r="DE30" s="239"/>
      <c r="DF30" s="239">
        <v>67</v>
      </c>
      <c r="DG30" s="239"/>
      <c r="DH30" s="239"/>
      <c r="DI30" s="239"/>
      <c r="DJ30" s="239"/>
      <c r="DK30" s="239"/>
      <c r="DL30" s="239"/>
      <c r="DM30" s="239"/>
      <c r="DN30" s="239"/>
      <c r="DO30" s="239">
        <v>6</v>
      </c>
      <c r="DP30" s="239"/>
      <c r="DQ30" s="239"/>
      <c r="DR30" s="239"/>
      <c r="DS30" s="239"/>
      <c r="DT30" s="239"/>
      <c r="DU30" s="239"/>
      <c r="DV30" s="239"/>
      <c r="DW30" s="239"/>
      <c r="DX30" s="239">
        <v>88</v>
      </c>
      <c r="DY30" s="239"/>
      <c r="DZ30" s="239"/>
      <c r="EA30" s="239"/>
      <c r="EB30" s="239"/>
      <c r="EC30" s="239"/>
      <c r="ED30" s="239"/>
      <c r="EE30" s="239"/>
      <c r="EF30" s="239"/>
      <c r="EG30" s="239">
        <v>10</v>
      </c>
      <c r="EH30" s="239"/>
      <c r="EI30" s="239"/>
      <c r="EJ30" s="239"/>
      <c r="EK30" s="239"/>
      <c r="EL30" s="239"/>
      <c r="EM30" s="239"/>
      <c r="EN30" s="239"/>
      <c r="EO30" s="239"/>
      <c r="EP30" s="265">
        <v>78</v>
      </c>
      <c r="EQ30" s="266"/>
      <c r="ER30" s="242" t="str">
        <f>+A30</f>
        <v>30年</v>
      </c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</row>
    <row r="31" spans="1:169" s="75" customFormat="1" ht="18.75" customHeight="1" x14ac:dyDescent="0.2">
      <c r="A31" s="267" t="s">
        <v>89</v>
      </c>
      <c r="B31" s="268">
        <f>SUM(B33:B40)</f>
        <v>2265</v>
      </c>
      <c r="C31" s="268"/>
      <c r="D31" s="268"/>
      <c r="E31" s="268"/>
      <c r="F31" s="268"/>
      <c r="G31" s="268"/>
      <c r="H31" s="268"/>
      <c r="I31" s="268"/>
      <c r="J31" s="268"/>
      <c r="K31" s="268">
        <f>SUM(K33:K40)</f>
        <v>2105</v>
      </c>
      <c r="L31" s="268"/>
      <c r="M31" s="268"/>
      <c r="N31" s="268"/>
      <c r="O31" s="268"/>
      <c r="P31" s="268"/>
      <c r="Q31" s="268"/>
      <c r="R31" s="268"/>
      <c r="S31" s="268"/>
      <c r="T31" s="268">
        <f>SUM(T34:T40)</f>
        <v>0</v>
      </c>
      <c r="U31" s="268"/>
      <c r="V31" s="268"/>
      <c r="W31" s="268"/>
      <c r="X31" s="268"/>
      <c r="Y31" s="268"/>
      <c r="Z31" s="268"/>
      <c r="AA31" s="268"/>
      <c r="AB31" s="268"/>
      <c r="AC31" s="268">
        <f>SUM(AC33:AC40)</f>
        <v>46</v>
      </c>
      <c r="AD31" s="268"/>
      <c r="AE31" s="268"/>
      <c r="AF31" s="268"/>
      <c r="AG31" s="268"/>
      <c r="AH31" s="268"/>
      <c r="AI31" s="268"/>
      <c r="AJ31" s="268"/>
      <c r="AK31" s="268"/>
      <c r="AL31" s="268">
        <f>SUM(AL33:AL40)</f>
        <v>546</v>
      </c>
      <c r="AM31" s="268"/>
      <c r="AN31" s="268"/>
      <c r="AO31" s="268"/>
      <c r="AP31" s="268"/>
      <c r="AQ31" s="268"/>
      <c r="AR31" s="268"/>
      <c r="AS31" s="268"/>
      <c r="AT31" s="268"/>
      <c r="AU31" s="268">
        <f>SUM(AU33:AU40)</f>
        <v>195</v>
      </c>
      <c r="AV31" s="268"/>
      <c r="AW31" s="268"/>
      <c r="AX31" s="268"/>
      <c r="AY31" s="268"/>
      <c r="AZ31" s="268"/>
      <c r="BA31" s="268"/>
      <c r="BB31" s="268"/>
      <c r="BC31" s="268"/>
      <c r="BD31" s="268">
        <f>SUM(BD33:BD40)</f>
        <v>351</v>
      </c>
      <c r="BE31" s="268"/>
      <c r="BF31" s="268"/>
      <c r="BG31" s="268"/>
      <c r="BH31" s="268"/>
      <c r="BI31" s="268"/>
      <c r="BJ31" s="268"/>
      <c r="BK31" s="268"/>
      <c r="BL31" s="268"/>
      <c r="BM31" s="268">
        <f>SUM(BM33:BM40)</f>
        <v>809</v>
      </c>
      <c r="BN31" s="268"/>
      <c r="BO31" s="268"/>
      <c r="BP31" s="268"/>
      <c r="BQ31" s="268"/>
      <c r="BR31" s="268"/>
      <c r="BS31" s="268"/>
      <c r="BT31" s="268"/>
      <c r="BU31" s="268"/>
      <c r="BV31" s="268">
        <f>SUM(BV33:BV40)</f>
        <v>704</v>
      </c>
      <c r="BW31" s="268"/>
      <c r="BX31" s="268"/>
      <c r="BY31" s="268"/>
      <c r="BZ31" s="268"/>
      <c r="CA31" s="268"/>
      <c r="CB31" s="268"/>
      <c r="CC31" s="268"/>
      <c r="CD31" s="268"/>
      <c r="CE31" s="269">
        <f>SUM(CE34:CE40)</f>
        <v>0</v>
      </c>
      <c r="CF31" s="269"/>
      <c r="CG31" s="269"/>
      <c r="CH31" s="269"/>
      <c r="CI31" s="269"/>
      <c r="CJ31" s="269"/>
      <c r="CK31" s="269"/>
      <c r="CL31" s="269"/>
      <c r="CM31" s="269"/>
      <c r="CN31" s="268">
        <f>SUM(CN33:CN40)</f>
        <v>0</v>
      </c>
      <c r="CO31" s="268"/>
      <c r="CP31" s="268"/>
      <c r="CQ31" s="268"/>
      <c r="CR31" s="268"/>
      <c r="CS31" s="268"/>
      <c r="CT31" s="268"/>
      <c r="CU31" s="268"/>
      <c r="CV31" s="268"/>
      <c r="CW31" s="268">
        <f>SUM(CW33:CW40)</f>
        <v>78</v>
      </c>
      <c r="CX31" s="268"/>
      <c r="CY31" s="268"/>
      <c r="CZ31" s="268"/>
      <c r="DA31" s="268"/>
      <c r="DB31" s="268"/>
      <c r="DC31" s="268"/>
      <c r="DD31" s="268"/>
      <c r="DE31" s="268"/>
      <c r="DF31" s="268">
        <f>SUM(DF33:DF40)</f>
        <v>71</v>
      </c>
      <c r="DG31" s="268"/>
      <c r="DH31" s="268"/>
      <c r="DI31" s="268"/>
      <c r="DJ31" s="268"/>
      <c r="DK31" s="268"/>
      <c r="DL31" s="268"/>
      <c r="DM31" s="268"/>
      <c r="DN31" s="268"/>
      <c r="DO31" s="268">
        <f>SUM(DO33:DO40)</f>
        <v>7</v>
      </c>
      <c r="DP31" s="268"/>
      <c r="DQ31" s="268"/>
      <c r="DR31" s="268"/>
      <c r="DS31" s="268"/>
      <c r="DT31" s="268"/>
      <c r="DU31" s="268"/>
      <c r="DV31" s="268"/>
      <c r="DW31" s="268"/>
      <c r="DX31" s="268">
        <f>SUM(DX33:DX40)</f>
        <v>82</v>
      </c>
      <c r="DY31" s="268"/>
      <c r="DZ31" s="268"/>
      <c r="EA31" s="268"/>
      <c r="EB31" s="268"/>
      <c r="EC31" s="268"/>
      <c r="ED31" s="268"/>
      <c r="EE31" s="268"/>
      <c r="EF31" s="268"/>
      <c r="EG31" s="268">
        <f>SUM(EG33:EG40)</f>
        <v>10</v>
      </c>
      <c r="EH31" s="268"/>
      <c r="EI31" s="268"/>
      <c r="EJ31" s="268"/>
      <c r="EK31" s="268"/>
      <c r="EL31" s="268"/>
      <c r="EM31" s="268"/>
      <c r="EN31" s="268"/>
      <c r="EO31" s="268"/>
      <c r="EP31" s="270">
        <f>SUM(EP33:EQ39)</f>
        <v>72</v>
      </c>
      <c r="EQ31" s="271"/>
      <c r="ER31" s="272" t="str">
        <f>+A31</f>
        <v>令和２年</v>
      </c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</row>
    <row r="32" spans="1:169" ht="3.95" customHeight="1" x14ac:dyDescent="0.2">
      <c r="A32" s="24"/>
      <c r="B32" s="238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40" t="s">
        <v>23</v>
      </c>
      <c r="U32" s="240"/>
      <c r="V32" s="240"/>
      <c r="W32" s="240"/>
      <c r="X32" s="240"/>
      <c r="Y32" s="240"/>
      <c r="Z32" s="240"/>
      <c r="AA32" s="240"/>
      <c r="AB32" s="240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40" t="s">
        <v>23</v>
      </c>
      <c r="CF32" s="240"/>
      <c r="CG32" s="240"/>
      <c r="CH32" s="240"/>
      <c r="CI32" s="240"/>
      <c r="CJ32" s="240"/>
      <c r="CK32" s="240"/>
      <c r="CL32" s="240"/>
      <c r="CM32" s="240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196"/>
      <c r="EQ32" s="273"/>
      <c r="ER32" s="43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</row>
    <row r="33" spans="1:169" ht="18.75" customHeight="1" x14ac:dyDescent="0.2">
      <c r="A33" s="274" t="s">
        <v>55</v>
      </c>
      <c r="B33" s="238">
        <f>K33+CE33+CN33+CW33+DX33</f>
        <v>580</v>
      </c>
      <c r="C33" s="239"/>
      <c r="D33" s="239"/>
      <c r="E33" s="239"/>
      <c r="F33" s="239"/>
      <c r="G33" s="239"/>
      <c r="H33" s="239"/>
      <c r="I33" s="239"/>
      <c r="J33" s="239"/>
      <c r="K33" s="239">
        <f>T33+AC33+AL33+BM33+BV33</f>
        <v>533</v>
      </c>
      <c r="L33" s="239"/>
      <c r="M33" s="239"/>
      <c r="N33" s="239"/>
      <c r="O33" s="239"/>
      <c r="P33" s="239"/>
      <c r="Q33" s="239"/>
      <c r="R33" s="239"/>
      <c r="S33" s="239"/>
      <c r="T33" s="240">
        <v>0</v>
      </c>
      <c r="U33" s="240"/>
      <c r="V33" s="240"/>
      <c r="W33" s="240"/>
      <c r="X33" s="240"/>
      <c r="Y33" s="240"/>
      <c r="Z33" s="240"/>
      <c r="AA33" s="240"/>
      <c r="AB33" s="240"/>
      <c r="AC33" s="244">
        <v>8</v>
      </c>
      <c r="AD33" s="244"/>
      <c r="AE33" s="244"/>
      <c r="AF33" s="244"/>
      <c r="AG33" s="244"/>
      <c r="AH33" s="244"/>
      <c r="AI33" s="244"/>
      <c r="AJ33" s="244"/>
      <c r="AK33" s="244"/>
      <c r="AL33" s="240">
        <f t="shared" ref="AL33:AL39" si="0">AU33+BD33</f>
        <v>291</v>
      </c>
      <c r="AM33" s="240"/>
      <c r="AN33" s="240"/>
      <c r="AO33" s="240"/>
      <c r="AP33" s="240"/>
      <c r="AQ33" s="240"/>
      <c r="AR33" s="240"/>
      <c r="AS33" s="240"/>
      <c r="AT33" s="240"/>
      <c r="AU33" s="240">
        <v>93</v>
      </c>
      <c r="AV33" s="240"/>
      <c r="AW33" s="240"/>
      <c r="AX33" s="240"/>
      <c r="AY33" s="240"/>
      <c r="AZ33" s="240"/>
      <c r="BA33" s="240"/>
      <c r="BB33" s="240"/>
      <c r="BC33" s="240"/>
      <c r="BD33" s="244">
        <f>73+125</f>
        <v>198</v>
      </c>
      <c r="BE33" s="244"/>
      <c r="BF33" s="244"/>
      <c r="BG33" s="244"/>
      <c r="BH33" s="244"/>
      <c r="BI33" s="244"/>
      <c r="BJ33" s="244"/>
      <c r="BK33" s="244"/>
      <c r="BL33" s="244"/>
      <c r="BM33" s="244">
        <v>113</v>
      </c>
      <c r="BN33" s="244"/>
      <c r="BO33" s="244"/>
      <c r="BP33" s="244"/>
      <c r="BQ33" s="244"/>
      <c r="BR33" s="244"/>
      <c r="BS33" s="244"/>
      <c r="BT33" s="244"/>
      <c r="BU33" s="244"/>
      <c r="BV33" s="244">
        <v>121</v>
      </c>
      <c r="BW33" s="244"/>
      <c r="BX33" s="244"/>
      <c r="BY33" s="244"/>
      <c r="BZ33" s="244"/>
      <c r="CA33" s="244"/>
      <c r="CB33" s="244"/>
      <c r="CC33" s="244"/>
      <c r="CD33" s="244"/>
      <c r="CE33" s="240">
        <v>0</v>
      </c>
      <c r="CF33" s="240"/>
      <c r="CG33" s="240"/>
      <c r="CH33" s="240"/>
      <c r="CI33" s="240"/>
      <c r="CJ33" s="240"/>
      <c r="CK33" s="240"/>
      <c r="CL33" s="240"/>
      <c r="CM33" s="240"/>
      <c r="CN33" s="240">
        <v>0</v>
      </c>
      <c r="CO33" s="240"/>
      <c r="CP33" s="240"/>
      <c r="CQ33" s="240"/>
      <c r="CR33" s="240"/>
      <c r="CS33" s="240"/>
      <c r="CT33" s="240"/>
      <c r="CU33" s="240"/>
      <c r="CV33" s="240"/>
      <c r="CW33" s="244">
        <f>+DF33+DO33</f>
        <v>35</v>
      </c>
      <c r="CX33" s="244"/>
      <c r="CY33" s="244"/>
      <c r="CZ33" s="244"/>
      <c r="DA33" s="244"/>
      <c r="DB33" s="244"/>
      <c r="DC33" s="244"/>
      <c r="DD33" s="244"/>
      <c r="DE33" s="244"/>
      <c r="DF33" s="240">
        <f>6+29</f>
        <v>35</v>
      </c>
      <c r="DG33" s="240"/>
      <c r="DH33" s="240"/>
      <c r="DI33" s="240"/>
      <c r="DJ33" s="240"/>
      <c r="DK33" s="240"/>
      <c r="DL33" s="240"/>
      <c r="DM33" s="240"/>
      <c r="DN33" s="240"/>
      <c r="DO33" s="240">
        <v>0</v>
      </c>
      <c r="DP33" s="240"/>
      <c r="DQ33" s="240"/>
      <c r="DR33" s="240"/>
      <c r="DS33" s="240"/>
      <c r="DT33" s="240"/>
      <c r="DU33" s="240"/>
      <c r="DV33" s="240"/>
      <c r="DW33" s="240"/>
      <c r="DX33" s="244">
        <f>+EG33+EP33</f>
        <v>12</v>
      </c>
      <c r="DY33" s="244"/>
      <c r="DZ33" s="244"/>
      <c r="EA33" s="244"/>
      <c r="EB33" s="244"/>
      <c r="EC33" s="244"/>
      <c r="ED33" s="244"/>
      <c r="EE33" s="244"/>
      <c r="EF33" s="244"/>
      <c r="EG33" s="244">
        <v>1</v>
      </c>
      <c r="EH33" s="244"/>
      <c r="EI33" s="244"/>
      <c r="EJ33" s="244"/>
      <c r="EK33" s="244"/>
      <c r="EL33" s="244"/>
      <c r="EM33" s="244"/>
      <c r="EN33" s="244"/>
      <c r="EO33" s="244"/>
      <c r="EP33" s="265">
        <v>11</v>
      </c>
      <c r="EQ33" s="266"/>
      <c r="ER33" s="275" t="s">
        <v>55</v>
      </c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</row>
    <row r="34" spans="1:169" ht="18.75" customHeight="1" x14ac:dyDescent="0.2">
      <c r="A34" s="274" t="s">
        <v>56</v>
      </c>
      <c r="B34" s="238">
        <f t="shared" ref="B34:B39" si="1">K34+CE34+CN34+CW34+DX34</f>
        <v>303</v>
      </c>
      <c r="C34" s="239"/>
      <c r="D34" s="239"/>
      <c r="E34" s="239"/>
      <c r="F34" s="239"/>
      <c r="G34" s="239"/>
      <c r="H34" s="239"/>
      <c r="I34" s="239"/>
      <c r="J34" s="239"/>
      <c r="K34" s="239">
        <f t="shared" ref="K34:K39" si="2">T34+AC34+AL34+BM34+BV34</f>
        <v>292</v>
      </c>
      <c r="L34" s="239"/>
      <c r="M34" s="239"/>
      <c r="N34" s="239"/>
      <c r="O34" s="239"/>
      <c r="P34" s="239"/>
      <c r="Q34" s="239"/>
      <c r="R34" s="239"/>
      <c r="S34" s="239"/>
      <c r="T34" s="240">
        <v>0</v>
      </c>
      <c r="U34" s="240"/>
      <c r="V34" s="240"/>
      <c r="W34" s="240"/>
      <c r="X34" s="240"/>
      <c r="Y34" s="240"/>
      <c r="Z34" s="240"/>
      <c r="AA34" s="240"/>
      <c r="AB34" s="240"/>
      <c r="AC34" s="240">
        <v>4</v>
      </c>
      <c r="AD34" s="240"/>
      <c r="AE34" s="240"/>
      <c r="AF34" s="240"/>
      <c r="AG34" s="240"/>
      <c r="AH34" s="240"/>
      <c r="AI34" s="240"/>
      <c r="AJ34" s="240"/>
      <c r="AK34" s="240"/>
      <c r="AL34" s="240">
        <f t="shared" si="0"/>
        <v>15</v>
      </c>
      <c r="AM34" s="240"/>
      <c r="AN34" s="240"/>
      <c r="AO34" s="240"/>
      <c r="AP34" s="240"/>
      <c r="AQ34" s="240"/>
      <c r="AR34" s="240"/>
      <c r="AS34" s="240"/>
      <c r="AT34" s="240"/>
      <c r="AU34" s="240">
        <v>9</v>
      </c>
      <c r="AV34" s="240"/>
      <c r="AW34" s="240"/>
      <c r="AX34" s="240"/>
      <c r="AY34" s="240"/>
      <c r="AZ34" s="240"/>
      <c r="BA34" s="240"/>
      <c r="BB34" s="240"/>
      <c r="BC34" s="240"/>
      <c r="BD34" s="240">
        <v>6</v>
      </c>
      <c r="BE34" s="240"/>
      <c r="BF34" s="240"/>
      <c r="BG34" s="240"/>
      <c r="BH34" s="240"/>
      <c r="BI34" s="240"/>
      <c r="BJ34" s="240"/>
      <c r="BK34" s="240"/>
      <c r="BL34" s="240"/>
      <c r="BM34" s="244">
        <v>129</v>
      </c>
      <c r="BN34" s="244"/>
      <c r="BO34" s="244"/>
      <c r="BP34" s="244"/>
      <c r="BQ34" s="244"/>
      <c r="BR34" s="244"/>
      <c r="BS34" s="244"/>
      <c r="BT34" s="244"/>
      <c r="BU34" s="244"/>
      <c r="BV34" s="244">
        <v>144</v>
      </c>
      <c r="BW34" s="244"/>
      <c r="BX34" s="244"/>
      <c r="BY34" s="244"/>
      <c r="BZ34" s="244"/>
      <c r="CA34" s="244"/>
      <c r="CB34" s="244"/>
      <c r="CC34" s="244"/>
      <c r="CD34" s="244"/>
      <c r="CE34" s="240">
        <v>0</v>
      </c>
      <c r="CF34" s="240"/>
      <c r="CG34" s="240"/>
      <c r="CH34" s="240"/>
      <c r="CI34" s="240"/>
      <c r="CJ34" s="240"/>
      <c r="CK34" s="240"/>
      <c r="CL34" s="240"/>
      <c r="CM34" s="240"/>
      <c r="CN34" s="240">
        <v>0</v>
      </c>
      <c r="CO34" s="240"/>
      <c r="CP34" s="240"/>
      <c r="CQ34" s="240"/>
      <c r="CR34" s="240"/>
      <c r="CS34" s="240"/>
      <c r="CT34" s="240"/>
      <c r="CU34" s="240"/>
      <c r="CV34" s="240"/>
      <c r="CW34" s="244">
        <f t="shared" ref="CW34:CW39" si="3">+DF34+DO34</f>
        <v>6</v>
      </c>
      <c r="CX34" s="244"/>
      <c r="CY34" s="244"/>
      <c r="CZ34" s="244"/>
      <c r="DA34" s="244"/>
      <c r="DB34" s="244"/>
      <c r="DC34" s="244"/>
      <c r="DD34" s="244"/>
      <c r="DE34" s="244"/>
      <c r="DF34" s="240">
        <v>0</v>
      </c>
      <c r="DG34" s="240"/>
      <c r="DH34" s="240"/>
      <c r="DI34" s="240"/>
      <c r="DJ34" s="240"/>
      <c r="DK34" s="240"/>
      <c r="DL34" s="240"/>
      <c r="DM34" s="240"/>
      <c r="DN34" s="240"/>
      <c r="DO34" s="240">
        <v>6</v>
      </c>
      <c r="DP34" s="240"/>
      <c r="DQ34" s="240"/>
      <c r="DR34" s="240"/>
      <c r="DS34" s="240"/>
      <c r="DT34" s="240"/>
      <c r="DU34" s="240"/>
      <c r="DV34" s="240"/>
      <c r="DW34" s="240"/>
      <c r="DX34" s="244">
        <f t="shared" ref="DX34:DX39" si="4">+EG34+EP34</f>
        <v>5</v>
      </c>
      <c r="DY34" s="244"/>
      <c r="DZ34" s="244"/>
      <c r="EA34" s="244"/>
      <c r="EB34" s="244"/>
      <c r="EC34" s="244"/>
      <c r="ED34" s="244"/>
      <c r="EE34" s="244"/>
      <c r="EF34" s="244"/>
      <c r="EG34" s="244">
        <v>0</v>
      </c>
      <c r="EH34" s="244"/>
      <c r="EI34" s="244"/>
      <c r="EJ34" s="244"/>
      <c r="EK34" s="244"/>
      <c r="EL34" s="244"/>
      <c r="EM34" s="244"/>
      <c r="EN34" s="244"/>
      <c r="EO34" s="244"/>
      <c r="EP34" s="265">
        <v>5</v>
      </c>
      <c r="EQ34" s="266"/>
      <c r="ER34" s="275" t="s">
        <v>56</v>
      </c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</row>
    <row r="35" spans="1:169" ht="18.75" customHeight="1" x14ac:dyDescent="0.2">
      <c r="A35" s="274" t="s">
        <v>58</v>
      </c>
      <c r="B35" s="238">
        <f t="shared" si="1"/>
        <v>381</v>
      </c>
      <c r="C35" s="239"/>
      <c r="D35" s="239"/>
      <c r="E35" s="239"/>
      <c r="F35" s="239"/>
      <c r="G35" s="239"/>
      <c r="H35" s="239"/>
      <c r="I35" s="239"/>
      <c r="J35" s="239"/>
      <c r="K35" s="239">
        <f t="shared" si="2"/>
        <v>353</v>
      </c>
      <c r="L35" s="239"/>
      <c r="M35" s="239"/>
      <c r="N35" s="239"/>
      <c r="O35" s="239"/>
      <c r="P35" s="239"/>
      <c r="Q35" s="239"/>
      <c r="R35" s="239"/>
      <c r="S35" s="239"/>
      <c r="T35" s="240">
        <v>0</v>
      </c>
      <c r="U35" s="240"/>
      <c r="V35" s="240"/>
      <c r="W35" s="240"/>
      <c r="X35" s="240"/>
      <c r="Y35" s="240"/>
      <c r="Z35" s="240"/>
      <c r="AA35" s="240"/>
      <c r="AB35" s="240"/>
      <c r="AC35" s="240">
        <v>12</v>
      </c>
      <c r="AD35" s="240"/>
      <c r="AE35" s="240"/>
      <c r="AF35" s="240"/>
      <c r="AG35" s="240"/>
      <c r="AH35" s="240"/>
      <c r="AI35" s="240"/>
      <c r="AJ35" s="240"/>
      <c r="AK35" s="240"/>
      <c r="AL35" s="240">
        <f t="shared" si="0"/>
        <v>0</v>
      </c>
      <c r="AM35" s="240"/>
      <c r="AN35" s="240"/>
      <c r="AO35" s="240"/>
      <c r="AP35" s="240"/>
      <c r="AQ35" s="240"/>
      <c r="AR35" s="240"/>
      <c r="AS35" s="240"/>
      <c r="AT35" s="240"/>
      <c r="AU35" s="240">
        <v>0</v>
      </c>
      <c r="AV35" s="240"/>
      <c r="AW35" s="240"/>
      <c r="AX35" s="240"/>
      <c r="AY35" s="240"/>
      <c r="AZ35" s="240"/>
      <c r="BA35" s="240"/>
      <c r="BB35" s="240"/>
      <c r="BC35" s="240"/>
      <c r="BD35" s="240">
        <v>0</v>
      </c>
      <c r="BE35" s="240"/>
      <c r="BF35" s="240"/>
      <c r="BG35" s="240"/>
      <c r="BH35" s="240"/>
      <c r="BI35" s="240"/>
      <c r="BJ35" s="240"/>
      <c r="BK35" s="240"/>
      <c r="BL35" s="240"/>
      <c r="BM35" s="244">
        <v>182</v>
      </c>
      <c r="BN35" s="244"/>
      <c r="BO35" s="244"/>
      <c r="BP35" s="244"/>
      <c r="BQ35" s="244"/>
      <c r="BR35" s="244"/>
      <c r="BS35" s="244"/>
      <c r="BT35" s="244"/>
      <c r="BU35" s="244"/>
      <c r="BV35" s="244">
        <v>159</v>
      </c>
      <c r="BW35" s="244"/>
      <c r="BX35" s="244"/>
      <c r="BY35" s="244"/>
      <c r="BZ35" s="244"/>
      <c r="CA35" s="244"/>
      <c r="CB35" s="244"/>
      <c r="CC35" s="244"/>
      <c r="CD35" s="244"/>
      <c r="CE35" s="240">
        <v>0</v>
      </c>
      <c r="CF35" s="240"/>
      <c r="CG35" s="240"/>
      <c r="CH35" s="240"/>
      <c r="CI35" s="240"/>
      <c r="CJ35" s="240"/>
      <c r="CK35" s="240"/>
      <c r="CL35" s="240"/>
      <c r="CM35" s="240"/>
      <c r="CN35" s="240">
        <v>0</v>
      </c>
      <c r="CO35" s="240"/>
      <c r="CP35" s="240"/>
      <c r="CQ35" s="240"/>
      <c r="CR35" s="240"/>
      <c r="CS35" s="240"/>
      <c r="CT35" s="240"/>
      <c r="CU35" s="240"/>
      <c r="CV35" s="240"/>
      <c r="CW35" s="244">
        <f t="shared" si="3"/>
        <v>6</v>
      </c>
      <c r="CX35" s="244"/>
      <c r="CY35" s="244"/>
      <c r="CZ35" s="244"/>
      <c r="DA35" s="244"/>
      <c r="DB35" s="244"/>
      <c r="DC35" s="244"/>
      <c r="DD35" s="244"/>
      <c r="DE35" s="244"/>
      <c r="DF35" s="240">
        <v>5</v>
      </c>
      <c r="DG35" s="240"/>
      <c r="DH35" s="240"/>
      <c r="DI35" s="240"/>
      <c r="DJ35" s="240"/>
      <c r="DK35" s="240"/>
      <c r="DL35" s="240"/>
      <c r="DM35" s="240"/>
      <c r="DN35" s="240"/>
      <c r="DO35" s="240">
        <v>1</v>
      </c>
      <c r="DP35" s="240"/>
      <c r="DQ35" s="240"/>
      <c r="DR35" s="240"/>
      <c r="DS35" s="240"/>
      <c r="DT35" s="240"/>
      <c r="DU35" s="240"/>
      <c r="DV35" s="240"/>
      <c r="DW35" s="240"/>
      <c r="DX35" s="244">
        <f t="shared" si="4"/>
        <v>22</v>
      </c>
      <c r="DY35" s="244"/>
      <c r="DZ35" s="244"/>
      <c r="EA35" s="244"/>
      <c r="EB35" s="244"/>
      <c r="EC35" s="244"/>
      <c r="ED35" s="244"/>
      <c r="EE35" s="244"/>
      <c r="EF35" s="244"/>
      <c r="EG35" s="244">
        <v>4</v>
      </c>
      <c r="EH35" s="244"/>
      <c r="EI35" s="244"/>
      <c r="EJ35" s="244"/>
      <c r="EK35" s="244"/>
      <c r="EL35" s="244"/>
      <c r="EM35" s="244"/>
      <c r="EN35" s="244"/>
      <c r="EO35" s="244"/>
      <c r="EP35" s="265">
        <v>18</v>
      </c>
      <c r="EQ35" s="266"/>
      <c r="ER35" s="275" t="s">
        <v>58</v>
      </c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</row>
    <row r="36" spans="1:169" ht="18.75" customHeight="1" x14ac:dyDescent="0.2">
      <c r="A36" s="274" t="s">
        <v>60</v>
      </c>
      <c r="B36" s="238">
        <f t="shared" si="1"/>
        <v>251</v>
      </c>
      <c r="C36" s="239"/>
      <c r="D36" s="239"/>
      <c r="E36" s="239"/>
      <c r="F36" s="239"/>
      <c r="G36" s="239"/>
      <c r="H36" s="239"/>
      <c r="I36" s="239"/>
      <c r="J36" s="239"/>
      <c r="K36" s="239">
        <f t="shared" si="2"/>
        <v>235</v>
      </c>
      <c r="L36" s="239"/>
      <c r="M36" s="239"/>
      <c r="N36" s="239"/>
      <c r="O36" s="239"/>
      <c r="P36" s="239"/>
      <c r="Q36" s="239"/>
      <c r="R36" s="239"/>
      <c r="S36" s="239"/>
      <c r="T36" s="240">
        <v>0</v>
      </c>
      <c r="U36" s="240"/>
      <c r="V36" s="240"/>
      <c r="W36" s="240"/>
      <c r="X36" s="240"/>
      <c r="Y36" s="240"/>
      <c r="Z36" s="240"/>
      <c r="AA36" s="240"/>
      <c r="AB36" s="240"/>
      <c r="AC36" s="240">
        <v>13</v>
      </c>
      <c r="AD36" s="240"/>
      <c r="AE36" s="240"/>
      <c r="AF36" s="240"/>
      <c r="AG36" s="240"/>
      <c r="AH36" s="240"/>
      <c r="AI36" s="240"/>
      <c r="AJ36" s="240"/>
      <c r="AK36" s="240"/>
      <c r="AL36" s="240">
        <f t="shared" si="0"/>
        <v>0</v>
      </c>
      <c r="AM36" s="240"/>
      <c r="AN36" s="240"/>
      <c r="AO36" s="240"/>
      <c r="AP36" s="240"/>
      <c r="AQ36" s="240"/>
      <c r="AR36" s="240"/>
      <c r="AS36" s="240"/>
      <c r="AT36" s="240"/>
      <c r="AU36" s="240">
        <v>0</v>
      </c>
      <c r="AV36" s="240"/>
      <c r="AW36" s="240"/>
      <c r="AX36" s="240"/>
      <c r="AY36" s="240"/>
      <c r="AZ36" s="240"/>
      <c r="BA36" s="240"/>
      <c r="BB36" s="240"/>
      <c r="BC36" s="240"/>
      <c r="BD36" s="240">
        <v>0</v>
      </c>
      <c r="BE36" s="240"/>
      <c r="BF36" s="240"/>
      <c r="BG36" s="240"/>
      <c r="BH36" s="240"/>
      <c r="BI36" s="240"/>
      <c r="BJ36" s="240"/>
      <c r="BK36" s="240"/>
      <c r="BL36" s="240"/>
      <c r="BM36" s="244">
        <v>123</v>
      </c>
      <c r="BN36" s="244"/>
      <c r="BO36" s="244"/>
      <c r="BP36" s="244"/>
      <c r="BQ36" s="244"/>
      <c r="BR36" s="244"/>
      <c r="BS36" s="244"/>
      <c r="BT36" s="244"/>
      <c r="BU36" s="244"/>
      <c r="BV36" s="244">
        <v>99</v>
      </c>
      <c r="BW36" s="244"/>
      <c r="BX36" s="244"/>
      <c r="BY36" s="244"/>
      <c r="BZ36" s="244"/>
      <c r="CA36" s="244"/>
      <c r="CB36" s="244"/>
      <c r="CC36" s="244"/>
      <c r="CD36" s="244"/>
      <c r="CE36" s="240">
        <v>0</v>
      </c>
      <c r="CF36" s="240"/>
      <c r="CG36" s="240"/>
      <c r="CH36" s="240"/>
      <c r="CI36" s="240"/>
      <c r="CJ36" s="240"/>
      <c r="CK36" s="240"/>
      <c r="CL36" s="240"/>
      <c r="CM36" s="240"/>
      <c r="CN36" s="240">
        <v>0</v>
      </c>
      <c r="CO36" s="240"/>
      <c r="CP36" s="240"/>
      <c r="CQ36" s="240"/>
      <c r="CR36" s="240"/>
      <c r="CS36" s="240"/>
      <c r="CT36" s="240"/>
      <c r="CU36" s="240"/>
      <c r="CV36" s="240"/>
      <c r="CW36" s="244">
        <f t="shared" si="3"/>
        <v>1</v>
      </c>
      <c r="CX36" s="244"/>
      <c r="CY36" s="244"/>
      <c r="CZ36" s="244"/>
      <c r="DA36" s="244"/>
      <c r="DB36" s="244"/>
      <c r="DC36" s="244"/>
      <c r="DD36" s="244"/>
      <c r="DE36" s="244"/>
      <c r="DF36" s="240">
        <v>1</v>
      </c>
      <c r="DG36" s="240"/>
      <c r="DH36" s="240"/>
      <c r="DI36" s="240"/>
      <c r="DJ36" s="240"/>
      <c r="DK36" s="240"/>
      <c r="DL36" s="240"/>
      <c r="DM36" s="240"/>
      <c r="DN36" s="240"/>
      <c r="DO36" s="240">
        <v>0</v>
      </c>
      <c r="DP36" s="240"/>
      <c r="DQ36" s="240"/>
      <c r="DR36" s="240"/>
      <c r="DS36" s="240"/>
      <c r="DT36" s="240"/>
      <c r="DU36" s="240"/>
      <c r="DV36" s="240"/>
      <c r="DW36" s="240"/>
      <c r="DX36" s="244">
        <f t="shared" si="4"/>
        <v>15</v>
      </c>
      <c r="DY36" s="244"/>
      <c r="DZ36" s="244"/>
      <c r="EA36" s="244"/>
      <c r="EB36" s="244"/>
      <c r="EC36" s="244"/>
      <c r="ED36" s="244"/>
      <c r="EE36" s="244"/>
      <c r="EF36" s="244"/>
      <c r="EG36" s="244">
        <v>3</v>
      </c>
      <c r="EH36" s="244"/>
      <c r="EI36" s="244"/>
      <c r="EJ36" s="244"/>
      <c r="EK36" s="244"/>
      <c r="EL36" s="244"/>
      <c r="EM36" s="244"/>
      <c r="EN36" s="244"/>
      <c r="EO36" s="244"/>
      <c r="EP36" s="265">
        <v>12</v>
      </c>
      <c r="EQ36" s="266"/>
      <c r="ER36" s="275" t="s">
        <v>60</v>
      </c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</row>
    <row r="37" spans="1:169" ht="18.75" customHeight="1" x14ac:dyDescent="0.2">
      <c r="A37" s="274" t="s">
        <v>61</v>
      </c>
      <c r="B37" s="238">
        <f t="shared" si="1"/>
        <v>124</v>
      </c>
      <c r="C37" s="239"/>
      <c r="D37" s="239"/>
      <c r="E37" s="239"/>
      <c r="F37" s="239"/>
      <c r="G37" s="239"/>
      <c r="H37" s="239"/>
      <c r="I37" s="239"/>
      <c r="J37" s="239"/>
      <c r="K37" s="239">
        <f t="shared" si="2"/>
        <v>117</v>
      </c>
      <c r="L37" s="239"/>
      <c r="M37" s="239"/>
      <c r="N37" s="239"/>
      <c r="O37" s="239"/>
      <c r="P37" s="239"/>
      <c r="Q37" s="239"/>
      <c r="R37" s="239"/>
      <c r="S37" s="239"/>
      <c r="T37" s="240">
        <v>0</v>
      </c>
      <c r="U37" s="240"/>
      <c r="V37" s="240"/>
      <c r="W37" s="240"/>
      <c r="X37" s="240"/>
      <c r="Y37" s="240"/>
      <c r="Z37" s="240"/>
      <c r="AA37" s="240"/>
      <c r="AB37" s="240"/>
      <c r="AC37" s="240">
        <v>0</v>
      </c>
      <c r="AD37" s="240"/>
      <c r="AE37" s="240"/>
      <c r="AF37" s="240"/>
      <c r="AG37" s="240"/>
      <c r="AH37" s="240"/>
      <c r="AI37" s="240"/>
      <c r="AJ37" s="240"/>
      <c r="AK37" s="240"/>
      <c r="AL37" s="240">
        <f t="shared" si="0"/>
        <v>15</v>
      </c>
      <c r="AM37" s="240"/>
      <c r="AN37" s="240"/>
      <c r="AO37" s="240"/>
      <c r="AP37" s="240"/>
      <c r="AQ37" s="240"/>
      <c r="AR37" s="240"/>
      <c r="AS37" s="240"/>
      <c r="AT37" s="240"/>
      <c r="AU37" s="240">
        <v>6</v>
      </c>
      <c r="AV37" s="240"/>
      <c r="AW37" s="240"/>
      <c r="AX37" s="240"/>
      <c r="AY37" s="240"/>
      <c r="AZ37" s="240"/>
      <c r="BA37" s="240"/>
      <c r="BB37" s="240"/>
      <c r="BC37" s="240"/>
      <c r="BD37" s="276">
        <v>9</v>
      </c>
      <c r="BE37" s="276"/>
      <c r="BF37" s="276"/>
      <c r="BG37" s="276"/>
      <c r="BH37" s="276"/>
      <c r="BI37" s="276"/>
      <c r="BJ37" s="276"/>
      <c r="BK37" s="276"/>
      <c r="BL37" s="277"/>
      <c r="BM37" s="244">
        <v>62</v>
      </c>
      <c r="BN37" s="244"/>
      <c r="BO37" s="244"/>
      <c r="BP37" s="244"/>
      <c r="BQ37" s="244"/>
      <c r="BR37" s="244"/>
      <c r="BS37" s="244"/>
      <c r="BT37" s="244"/>
      <c r="BU37" s="244"/>
      <c r="BV37" s="244">
        <v>40</v>
      </c>
      <c r="BW37" s="244"/>
      <c r="BX37" s="244"/>
      <c r="BY37" s="244"/>
      <c r="BZ37" s="244"/>
      <c r="CA37" s="244"/>
      <c r="CB37" s="244"/>
      <c r="CC37" s="244"/>
      <c r="CD37" s="244"/>
      <c r="CE37" s="240">
        <v>0</v>
      </c>
      <c r="CF37" s="240"/>
      <c r="CG37" s="240"/>
      <c r="CH37" s="240"/>
      <c r="CI37" s="240"/>
      <c r="CJ37" s="240"/>
      <c r="CK37" s="240"/>
      <c r="CL37" s="240"/>
      <c r="CM37" s="240"/>
      <c r="CN37" s="240">
        <v>0</v>
      </c>
      <c r="CO37" s="240"/>
      <c r="CP37" s="240"/>
      <c r="CQ37" s="240"/>
      <c r="CR37" s="240"/>
      <c r="CS37" s="240"/>
      <c r="CT37" s="240"/>
      <c r="CU37" s="240"/>
      <c r="CV37" s="240"/>
      <c r="CW37" s="244">
        <f t="shared" si="3"/>
        <v>0</v>
      </c>
      <c r="CX37" s="244"/>
      <c r="CY37" s="244"/>
      <c r="CZ37" s="244"/>
      <c r="DA37" s="244"/>
      <c r="DB37" s="244"/>
      <c r="DC37" s="244"/>
      <c r="DD37" s="244"/>
      <c r="DE37" s="244"/>
      <c r="DF37" s="240" t="s">
        <v>53</v>
      </c>
      <c r="DG37" s="240"/>
      <c r="DH37" s="240"/>
      <c r="DI37" s="240"/>
      <c r="DJ37" s="240"/>
      <c r="DK37" s="240"/>
      <c r="DL37" s="240"/>
      <c r="DM37" s="240"/>
      <c r="DN37" s="240"/>
      <c r="DO37" s="240">
        <v>0</v>
      </c>
      <c r="DP37" s="240"/>
      <c r="DQ37" s="240"/>
      <c r="DR37" s="240"/>
      <c r="DS37" s="240"/>
      <c r="DT37" s="240"/>
      <c r="DU37" s="240"/>
      <c r="DV37" s="240"/>
      <c r="DW37" s="240"/>
      <c r="DX37" s="240">
        <f>+EG37+EP37</f>
        <v>7</v>
      </c>
      <c r="DY37" s="240"/>
      <c r="DZ37" s="240"/>
      <c r="EA37" s="240"/>
      <c r="EB37" s="240"/>
      <c r="EC37" s="240"/>
      <c r="ED37" s="240"/>
      <c r="EE37" s="240"/>
      <c r="EF37" s="240"/>
      <c r="EG37" s="244">
        <v>1</v>
      </c>
      <c r="EH37" s="244"/>
      <c r="EI37" s="244"/>
      <c r="EJ37" s="244"/>
      <c r="EK37" s="244"/>
      <c r="EL37" s="244"/>
      <c r="EM37" s="244"/>
      <c r="EN37" s="244"/>
      <c r="EO37" s="244"/>
      <c r="EP37" s="265">
        <v>6</v>
      </c>
      <c r="EQ37" s="266"/>
      <c r="ER37" s="275" t="s">
        <v>61</v>
      </c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</row>
    <row r="38" spans="1:169" ht="18.75" customHeight="1" x14ac:dyDescent="0.2">
      <c r="A38" s="274" t="s">
        <v>63</v>
      </c>
      <c r="B38" s="238">
        <f t="shared" si="1"/>
        <v>465</v>
      </c>
      <c r="C38" s="239"/>
      <c r="D38" s="239"/>
      <c r="E38" s="239"/>
      <c r="F38" s="239"/>
      <c r="G38" s="239"/>
      <c r="H38" s="239"/>
      <c r="I38" s="239"/>
      <c r="J38" s="239"/>
      <c r="K38" s="239">
        <f t="shared" si="2"/>
        <v>419</v>
      </c>
      <c r="L38" s="239"/>
      <c r="M38" s="239"/>
      <c r="N38" s="239"/>
      <c r="O38" s="239"/>
      <c r="P38" s="239"/>
      <c r="Q38" s="239"/>
      <c r="R38" s="239"/>
      <c r="S38" s="239"/>
      <c r="T38" s="240">
        <v>0</v>
      </c>
      <c r="U38" s="240"/>
      <c r="V38" s="240"/>
      <c r="W38" s="240"/>
      <c r="X38" s="240"/>
      <c r="Y38" s="240"/>
      <c r="Z38" s="240"/>
      <c r="AA38" s="240"/>
      <c r="AB38" s="240"/>
      <c r="AC38" s="240">
        <v>2</v>
      </c>
      <c r="AD38" s="240"/>
      <c r="AE38" s="240"/>
      <c r="AF38" s="240"/>
      <c r="AG38" s="240"/>
      <c r="AH38" s="240"/>
      <c r="AI38" s="240"/>
      <c r="AJ38" s="240"/>
      <c r="AK38" s="240"/>
      <c r="AL38" s="240">
        <f t="shared" si="0"/>
        <v>224</v>
      </c>
      <c r="AM38" s="240"/>
      <c r="AN38" s="240"/>
      <c r="AO38" s="240"/>
      <c r="AP38" s="240"/>
      <c r="AQ38" s="240"/>
      <c r="AR38" s="240"/>
      <c r="AS38" s="240"/>
      <c r="AT38" s="240"/>
      <c r="AU38" s="240">
        <v>86</v>
      </c>
      <c r="AV38" s="240"/>
      <c r="AW38" s="240"/>
      <c r="AX38" s="240"/>
      <c r="AY38" s="240"/>
      <c r="AZ38" s="240"/>
      <c r="BA38" s="240"/>
      <c r="BB38" s="240"/>
      <c r="BC38" s="240"/>
      <c r="BD38" s="240">
        <f>31+107</f>
        <v>138</v>
      </c>
      <c r="BE38" s="240"/>
      <c r="BF38" s="240"/>
      <c r="BG38" s="240"/>
      <c r="BH38" s="240"/>
      <c r="BI38" s="240"/>
      <c r="BJ38" s="240"/>
      <c r="BK38" s="240"/>
      <c r="BL38" s="240"/>
      <c r="BM38" s="244">
        <v>119</v>
      </c>
      <c r="BN38" s="244"/>
      <c r="BO38" s="244"/>
      <c r="BP38" s="244"/>
      <c r="BQ38" s="244"/>
      <c r="BR38" s="244"/>
      <c r="BS38" s="244"/>
      <c r="BT38" s="244"/>
      <c r="BU38" s="244"/>
      <c r="BV38" s="244">
        <v>74</v>
      </c>
      <c r="BW38" s="244"/>
      <c r="BX38" s="244"/>
      <c r="BY38" s="244"/>
      <c r="BZ38" s="244"/>
      <c r="CA38" s="244"/>
      <c r="CB38" s="244"/>
      <c r="CC38" s="244"/>
      <c r="CD38" s="244"/>
      <c r="CE38" s="240">
        <v>0</v>
      </c>
      <c r="CF38" s="240"/>
      <c r="CG38" s="240"/>
      <c r="CH38" s="240"/>
      <c r="CI38" s="240"/>
      <c r="CJ38" s="240"/>
      <c r="CK38" s="240"/>
      <c r="CL38" s="240"/>
      <c r="CM38" s="240"/>
      <c r="CN38" s="240">
        <v>0</v>
      </c>
      <c r="CO38" s="240"/>
      <c r="CP38" s="240"/>
      <c r="CQ38" s="240"/>
      <c r="CR38" s="240"/>
      <c r="CS38" s="240"/>
      <c r="CT38" s="240"/>
      <c r="CU38" s="240"/>
      <c r="CV38" s="240"/>
      <c r="CW38" s="244">
        <f t="shared" si="3"/>
        <v>30</v>
      </c>
      <c r="CX38" s="244"/>
      <c r="CY38" s="244"/>
      <c r="CZ38" s="244"/>
      <c r="DA38" s="244"/>
      <c r="DB38" s="244"/>
      <c r="DC38" s="244"/>
      <c r="DD38" s="244"/>
      <c r="DE38" s="244"/>
      <c r="DF38" s="240">
        <f>5+24+1</f>
        <v>30</v>
      </c>
      <c r="DG38" s="240"/>
      <c r="DH38" s="240"/>
      <c r="DI38" s="240"/>
      <c r="DJ38" s="240"/>
      <c r="DK38" s="240"/>
      <c r="DL38" s="240"/>
      <c r="DM38" s="240"/>
      <c r="DN38" s="240"/>
      <c r="DO38" s="240">
        <v>0</v>
      </c>
      <c r="DP38" s="240"/>
      <c r="DQ38" s="240"/>
      <c r="DR38" s="240"/>
      <c r="DS38" s="240"/>
      <c r="DT38" s="240"/>
      <c r="DU38" s="240"/>
      <c r="DV38" s="240"/>
      <c r="DW38" s="240"/>
      <c r="DX38" s="244">
        <f t="shared" si="4"/>
        <v>16</v>
      </c>
      <c r="DY38" s="244"/>
      <c r="DZ38" s="244"/>
      <c r="EA38" s="244"/>
      <c r="EB38" s="244"/>
      <c r="EC38" s="244"/>
      <c r="ED38" s="244"/>
      <c r="EE38" s="244"/>
      <c r="EF38" s="244"/>
      <c r="EG38" s="244">
        <v>1</v>
      </c>
      <c r="EH38" s="244"/>
      <c r="EI38" s="244"/>
      <c r="EJ38" s="244"/>
      <c r="EK38" s="244"/>
      <c r="EL38" s="244"/>
      <c r="EM38" s="244"/>
      <c r="EN38" s="244"/>
      <c r="EO38" s="244"/>
      <c r="EP38" s="265">
        <v>15</v>
      </c>
      <c r="EQ38" s="266"/>
      <c r="ER38" s="275" t="s">
        <v>63</v>
      </c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</row>
    <row r="39" spans="1:169" ht="18.75" customHeight="1" thickBot="1" x14ac:dyDescent="0.25">
      <c r="A39" s="274" t="s">
        <v>65</v>
      </c>
      <c r="B39" s="278">
        <f t="shared" si="1"/>
        <v>161</v>
      </c>
      <c r="C39" s="279"/>
      <c r="D39" s="279"/>
      <c r="E39" s="279"/>
      <c r="F39" s="279"/>
      <c r="G39" s="279"/>
      <c r="H39" s="279"/>
      <c r="I39" s="279"/>
      <c r="J39" s="279"/>
      <c r="K39" s="279">
        <f t="shared" si="2"/>
        <v>156</v>
      </c>
      <c r="L39" s="279"/>
      <c r="M39" s="279"/>
      <c r="N39" s="279"/>
      <c r="O39" s="279"/>
      <c r="P39" s="279"/>
      <c r="Q39" s="279"/>
      <c r="R39" s="279"/>
      <c r="S39" s="279"/>
      <c r="T39" s="280">
        <v>0</v>
      </c>
      <c r="U39" s="280"/>
      <c r="V39" s="280"/>
      <c r="W39" s="280"/>
      <c r="X39" s="280"/>
      <c r="Y39" s="280"/>
      <c r="Z39" s="280"/>
      <c r="AA39" s="280"/>
      <c r="AB39" s="280"/>
      <c r="AC39" s="280">
        <v>7</v>
      </c>
      <c r="AD39" s="280"/>
      <c r="AE39" s="280"/>
      <c r="AF39" s="280"/>
      <c r="AG39" s="280"/>
      <c r="AH39" s="280"/>
      <c r="AI39" s="280"/>
      <c r="AJ39" s="280"/>
      <c r="AK39" s="280"/>
      <c r="AL39" s="280">
        <f t="shared" si="0"/>
        <v>1</v>
      </c>
      <c r="AM39" s="280"/>
      <c r="AN39" s="280"/>
      <c r="AO39" s="280"/>
      <c r="AP39" s="280"/>
      <c r="AQ39" s="280"/>
      <c r="AR39" s="280"/>
      <c r="AS39" s="280"/>
      <c r="AT39" s="280"/>
      <c r="AU39" s="280">
        <v>1</v>
      </c>
      <c r="AV39" s="280"/>
      <c r="AW39" s="280"/>
      <c r="AX39" s="280"/>
      <c r="AY39" s="280"/>
      <c r="AZ39" s="280"/>
      <c r="BA39" s="280"/>
      <c r="BB39" s="280"/>
      <c r="BC39" s="280"/>
      <c r="BD39" s="280">
        <v>0</v>
      </c>
      <c r="BE39" s="280"/>
      <c r="BF39" s="280"/>
      <c r="BG39" s="280"/>
      <c r="BH39" s="280"/>
      <c r="BI39" s="280"/>
      <c r="BJ39" s="280"/>
      <c r="BK39" s="280"/>
      <c r="BL39" s="280"/>
      <c r="BM39" s="281">
        <v>81</v>
      </c>
      <c r="BN39" s="281"/>
      <c r="BO39" s="281"/>
      <c r="BP39" s="281"/>
      <c r="BQ39" s="281"/>
      <c r="BR39" s="281"/>
      <c r="BS39" s="281"/>
      <c r="BT39" s="281"/>
      <c r="BU39" s="281"/>
      <c r="BV39" s="281">
        <v>67</v>
      </c>
      <c r="BW39" s="281"/>
      <c r="BX39" s="281"/>
      <c r="BY39" s="281"/>
      <c r="BZ39" s="281"/>
      <c r="CA39" s="281"/>
      <c r="CB39" s="281"/>
      <c r="CC39" s="281"/>
      <c r="CD39" s="281"/>
      <c r="CE39" s="280">
        <v>0</v>
      </c>
      <c r="CF39" s="280"/>
      <c r="CG39" s="280"/>
      <c r="CH39" s="280"/>
      <c r="CI39" s="280"/>
      <c r="CJ39" s="280"/>
      <c r="CK39" s="280"/>
      <c r="CL39" s="280"/>
      <c r="CM39" s="280"/>
      <c r="CN39" s="240">
        <v>0</v>
      </c>
      <c r="CO39" s="240"/>
      <c r="CP39" s="240"/>
      <c r="CQ39" s="240"/>
      <c r="CR39" s="240"/>
      <c r="CS39" s="240"/>
      <c r="CT39" s="240"/>
      <c r="CU39" s="240"/>
      <c r="CV39" s="240"/>
      <c r="CW39" s="281">
        <f t="shared" si="3"/>
        <v>0</v>
      </c>
      <c r="CX39" s="281"/>
      <c r="CY39" s="281"/>
      <c r="CZ39" s="281"/>
      <c r="DA39" s="281"/>
      <c r="DB39" s="281"/>
      <c r="DC39" s="281"/>
      <c r="DD39" s="281"/>
      <c r="DE39" s="281"/>
      <c r="DF39" s="280">
        <v>0</v>
      </c>
      <c r="DG39" s="280"/>
      <c r="DH39" s="280"/>
      <c r="DI39" s="280"/>
      <c r="DJ39" s="280"/>
      <c r="DK39" s="280"/>
      <c r="DL39" s="280"/>
      <c r="DM39" s="280"/>
      <c r="DN39" s="280"/>
      <c r="DO39" s="240">
        <v>0</v>
      </c>
      <c r="DP39" s="240"/>
      <c r="DQ39" s="240"/>
      <c r="DR39" s="240"/>
      <c r="DS39" s="240"/>
      <c r="DT39" s="240"/>
      <c r="DU39" s="240"/>
      <c r="DV39" s="240"/>
      <c r="DW39" s="240"/>
      <c r="DX39" s="281">
        <f t="shared" si="4"/>
        <v>5</v>
      </c>
      <c r="DY39" s="281"/>
      <c r="DZ39" s="281"/>
      <c r="EA39" s="281"/>
      <c r="EB39" s="281"/>
      <c r="EC39" s="281"/>
      <c r="ED39" s="281"/>
      <c r="EE39" s="281"/>
      <c r="EF39" s="281"/>
      <c r="EG39" s="281">
        <v>0</v>
      </c>
      <c r="EH39" s="281"/>
      <c r="EI39" s="281"/>
      <c r="EJ39" s="281"/>
      <c r="EK39" s="281"/>
      <c r="EL39" s="281"/>
      <c r="EM39" s="281"/>
      <c r="EN39" s="281"/>
      <c r="EO39" s="281"/>
      <c r="EP39" s="282">
        <v>5</v>
      </c>
      <c r="EQ39" s="283"/>
      <c r="ER39" s="284" t="s">
        <v>65</v>
      </c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</row>
    <row r="40" spans="1:169" ht="0.9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240">
        <v>0</v>
      </c>
      <c r="AV40" s="240"/>
      <c r="AW40" s="240"/>
      <c r="AX40" s="240"/>
      <c r="AY40" s="240"/>
      <c r="AZ40" s="240"/>
      <c r="BA40" s="240"/>
      <c r="BB40" s="240"/>
      <c r="BC40" s="24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>
        <v>0</v>
      </c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285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</row>
    <row r="41" spans="1:169" ht="1.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40">
        <v>0</v>
      </c>
      <c r="AV41" s="240"/>
      <c r="AW41" s="240"/>
      <c r="AX41" s="240"/>
      <c r="AY41" s="240"/>
      <c r="AZ41" s="240"/>
      <c r="BA41" s="240"/>
      <c r="BB41" s="240"/>
      <c r="BC41" s="240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</row>
    <row r="42" spans="1:169" ht="23.1" customHeight="1" thickBot="1" x14ac:dyDescent="0.25">
      <c r="A42" s="6" t="s">
        <v>162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23"/>
      <c r="BO42" s="23"/>
      <c r="BP42" s="23"/>
      <c r="BQ42" s="23"/>
      <c r="BR42" s="23"/>
      <c r="BS42" s="23"/>
      <c r="BT42" s="23"/>
      <c r="BU42" s="23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8" t="s">
        <v>67</v>
      </c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</row>
    <row r="43" spans="1:169" ht="7.5" customHeight="1" x14ac:dyDescent="0.2">
      <c r="A43" s="11"/>
      <c r="B43" s="213" t="s">
        <v>4</v>
      </c>
      <c r="C43" s="26"/>
      <c r="D43" s="26"/>
      <c r="E43" s="26"/>
      <c r="F43" s="26"/>
      <c r="G43" s="26"/>
      <c r="H43" s="26"/>
      <c r="I43" s="26"/>
      <c r="J43" s="28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8"/>
      <c r="Z43" s="213" t="s">
        <v>68</v>
      </c>
      <c r="AA43" s="26"/>
      <c r="AB43" s="26"/>
      <c r="AC43" s="26"/>
      <c r="AD43" s="26"/>
      <c r="AE43" s="26"/>
      <c r="AF43" s="26"/>
      <c r="AG43" s="27"/>
      <c r="AH43" s="213" t="s">
        <v>69</v>
      </c>
      <c r="AI43" s="26"/>
      <c r="AJ43" s="26"/>
      <c r="AK43" s="26"/>
      <c r="AL43" s="26"/>
      <c r="AM43" s="26"/>
      <c r="AN43" s="26"/>
      <c r="AO43" s="27"/>
      <c r="AP43" s="213" t="s">
        <v>70</v>
      </c>
      <c r="AQ43" s="26"/>
      <c r="AR43" s="26"/>
      <c r="AS43" s="26"/>
      <c r="AT43" s="26"/>
      <c r="AU43" s="26"/>
      <c r="AV43" s="26"/>
      <c r="AW43" s="27"/>
      <c r="AX43" s="213" t="s">
        <v>71</v>
      </c>
      <c r="AY43" s="26"/>
      <c r="AZ43" s="26"/>
      <c r="BA43" s="26"/>
      <c r="BB43" s="26"/>
      <c r="BC43" s="26"/>
      <c r="BD43" s="26"/>
      <c r="BE43" s="27"/>
      <c r="BF43" s="213" t="s">
        <v>72</v>
      </c>
      <c r="BG43" s="26"/>
      <c r="BH43" s="26"/>
      <c r="BI43" s="26"/>
      <c r="BJ43" s="26"/>
      <c r="BK43" s="26"/>
      <c r="BL43" s="26"/>
      <c r="BM43" s="27"/>
      <c r="BN43" s="12" t="s">
        <v>73</v>
      </c>
      <c r="BO43" s="13"/>
      <c r="BP43" s="13"/>
      <c r="BQ43" s="13"/>
      <c r="BR43" s="13"/>
      <c r="BS43" s="13"/>
      <c r="BT43" s="13"/>
      <c r="BU43" s="14"/>
      <c r="BV43" s="12" t="s">
        <v>74</v>
      </c>
      <c r="BW43" s="13"/>
      <c r="BX43" s="13"/>
      <c r="BY43" s="13"/>
      <c r="BZ43" s="13"/>
      <c r="CA43" s="13"/>
      <c r="CB43" s="13"/>
      <c r="CC43" s="14"/>
      <c r="CD43" s="213" t="s">
        <v>75</v>
      </c>
      <c r="CE43" s="26"/>
      <c r="CF43" s="26"/>
      <c r="CG43" s="26"/>
      <c r="CH43" s="26"/>
      <c r="CI43" s="26"/>
      <c r="CJ43" s="26"/>
      <c r="CK43" s="27"/>
      <c r="CL43" s="213" t="s">
        <v>76</v>
      </c>
      <c r="CM43" s="26"/>
      <c r="CN43" s="26"/>
      <c r="CO43" s="26"/>
      <c r="CP43" s="26"/>
      <c r="CQ43" s="26"/>
      <c r="CR43" s="26"/>
      <c r="CS43" s="27"/>
      <c r="CT43" s="213" t="s">
        <v>77</v>
      </c>
      <c r="CU43" s="26"/>
      <c r="CV43" s="26"/>
      <c r="CW43" s="26"/>
      <c r="CX43" s="26"/>
      <c r="CY43" s="26"/>
      <c r="CZ43" s="26"/>
      <c r="DA43" s="27"/>
      <c r="DB43" s="213" t="s">
        <v>78</v>
      </c>
      <c r="DC43" s="26"/>
      <c r="DD43" s="26"/>
      <c r="DE43" s="26"/>
      <c r="DF43" s="26"/>
      <c r="DG43" s="26"/>
      <c r="DH43" s="26"/>
      <c r="DI43" s="27"/>
      <c r="DJ43" s="213" t="s">
        <v>79</v>
      </c>
      <c r="DK43" s="26"/>
      <c r="DL43" s="26"/>
      <c r="DM43" s="26"/>
      <c r="DN43" s="26"/>
      <c r="DO43" s="26"/>
      <c r="DP43" s="26"/>
      <c r="DQ43" s="27"/>
      <c r="DR43" s="213" t="s">
        <v>80</v>
      </c>
      <c r="DS43" s="26"/>
      <c r="DT43" s="26"/>
      <c r="DU43" s="26"/>
      <c r="DV43" s="26"/>
      <c r="DW43" s="26"/>
      <c r="DX43" s="26"/>
      <c r="DY43" s="27"/>
      <c r="DZ43" s="213" t="s">
        <v>81</v>
      </c>
      <c r="EA43" s="26"/>
      <c r="EB43" s="26"/>
      <c r="EC43" s="26"/>
      <c r="ED43" s="26"/>
      <c r="EE43" s="26"/>
      <c r="EF43" s="26"/>
      <c r="EG43" s="27"/>
      <c r="EH43" s="213" t="s">
        <v>82</v>
      </c>
      <c r="EI43" s="26"/>
      <c r="EJ43" s="26"/>
      <c r="EK43" s="26"/>
      <c r="EL43" s="26"/>
      <c r="EM43" s="26"/>
      <c r="EN43" s="26"/>
      <c r="EO43" s="27"/>
      <c r="EP43" s="21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</row>
    <row r="44" spans="1:169" ht="18.75" customHeight="1" x14ac:dyDescent="0.2">
      <c r="A44" s="45"/>
      <c r="B44" s="46"/>
      <c r="C44" s="47"/>
      <c r="D44" s="47"/>
      <c r="E44" s="47"/>
      <c r="F44" s="47"/>
      <c r="G44" s="47"/>
      <c r="H44" s="47"/>
      <c r="I44" s="48"/>
      <c r="J44" s="287" t="s">
        <v>83</v>
      </c>
      <c r="K44" s="288"/>
      <c r="L44" s="288"/>
      <c r="M44" s="288"/>
      <c r="N44" s="288"/>
      <c r="O44" s="288"/>
      <c r="P44" s="288"/>
      <c r="Q44" s="289"/>
      <c r="R44" s="287" t="s">
        <v>84</v>
      </c>
      <c r="S44" s="288"/>
      <c r="T44" s="288"/>
      <c r="U44" s="288"/>
      <c r="V44" s="288"/>
      <c r="W44" s="288"/>
      <c r="X44" s="288"/>
      <c r="Y44" s="289"/>
      <c r="Z44" s="46"/>
      <c r="AA44" s="47"/>
      <c r="AB44" s="47"/>
      <c r="AC44" s="47"/>
      <c r="AD44" s="47"/>
      <c r="AE44" s="47"/>
      <c r="AF44" s="47"/>
      <c r="AG44" s="48"/>
      <c r="AH44" s="46"/>
      <c r="AI44" s="47"/>
      <c r="AJ44" s="47"/>
      <c r="AK44" s="47"/>
      <c r="AL44" s="47"/>
      <c r="AM44" s="47"/>
      <c r="AN44" s="47"/>
      <c r="AO44" s="48"/>
      <c r="AP44" s="46"/>
      <c r="AQ44" s="47"/>
      <c r="AR44" s="47"/>
      <c r="AS44" s="47"/>
      <c r="AT44" s="47"/>
      <c r="AU44" s="47"/>
      <c r="AV44" s="47"/>
      <c r="AW44" s="48"/>
      <c r="AX44" s="46"/>
      <c r="AY44" s="47"/>
      <c r="AZ44" s="47"/>
      <c r="BA44" s="47"/>
      <c r="BB44" s="47"/>
      <c r="BC44" s="47"/>
      <c r="BD44" s="47"/>
      <c r="BE44" s="48"/>
      <c r="BF44" s="46"/>
      <c r="BG44" s="47"/>
      <c r="BH44" s="47"/>
      <c r="BI44" s="47"/>
      <c r="BJ44" s="47"/>
      <c r="BK44" s="47"/>
      <c r="BL44" s="47"/>
      <c r="BM44" s="48"/>
      <c r="BN44" s="46"/>
      <c r="BO44" s="47"/>
      <c r="BP44" s="47"/>
      <c r="BQ44" s="47"/>
      <c r="BR44" s="47"/>
      <c r="BS44" s="47"/>
      <c r="BT44" s="47"/>
      <c r="BU44" s="48"/>
      <c r="BV44" s="46"/>
      <c r="BW44" s="47"/>
      <c r="BX44" s="47"/>
      <c r="BY44" s="47"/>
      <c r="BZ44" s="47"/>
      <c r="CA44" s="47"/>
      <c r="CB44" s="47"/>
      <c r="CC44" s="48"/>
      <c r="CD44" s="46"/>
      <c r="CE44" s="47"/>
      <c r="CF44" s="47"/>
      <c r="CG44" s="47"/>
      <c r="CH44" s="47"/>
      <c r="CI44" s="47"/>
      <c r="CJ44" s="47"/>
      <c r="CK44" s="48"/>
      <c r="CL44" s="46"/>
      <c r="CM44" s="47"/>
      <c r="CN44" s="47"/>
      <c r="CO44" s="47"/>
      <c r="CP44" s="47"/>
      <c r="CQ44" s="47"/>
      <c r="CR44" s="47"/>
      <c r="CS44" s="48"/>
      <c r="CT44" s="46"/>
      <c r="CU44" s="47"/>
      <c r="CV44" s="47"/>
      <c r="CW44" s="47"/>
      <c r="CX44" s="47"/>
      <c r="CY44" s="47"/>
      <c r="CZ44" s="47"/>
      <c r="DA44" s="48"/>
      <c r="DB44" s="46"/>
      <c r="DC44" s="47"/>
      <c r="DD44" s="47"/>
      <c r="DE44" s="47"/>
      <c r="DF44" s="47"/>
      <c r="DG44" s="47"/>
      <c r="DH44" s="47"/>
      <c r="DI44" s="48"/>
      <c r="DJ44" s="46"/>
      <c r="DK44" s="47"/>
      <c r="DL44" s="47"/>
      <c r="DM44" s="47"/>
      <c r="DN44" s="47"/>
      <c r="DO44" s="47"/>
      <c r="DP44" s="47"/>
      <c r="DQ44" s="48"/>
      <c r="DR44" s="46"/>
      <c r="DS44" s="47"/>
      <c r="DT44" s="47"/>
      <c r="DU44" s="47"/>
      <c r="DV44" s="47"/>
      <c r="DW44" s="47"/>
      <c r="DX44" s="47"/>
      <c r="DY44" s="48"/>
      <c r="DZ44" s="46"/>
      <c r="EA44" s="47"/>
      <c r="EB44" s="47"/>
      <c r="EC44" s="47"/>
      <c r="ED44" s="47"/>
      <c r="EE44" s="47"/>
      <c r="EF44" s="47"/>
      <c r="EG44" s="48"/>
      <c r="EH44" s="46"/>
      <c r="EI44" s="47"/>
      <c r="EJ44" s="47"/>
      <c r="EK44" s="47"/>
      <c r="EL44" s="47"/>
      <c r="EM44" s="47"/>
      <c r="EN44" s="47"/>
      <c r="EO44" s="48"/>
      <c r="EP44" s="61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</row>
    <row r="45" spans="1:169" ht="18.75" customHeight="1" x14ac:dyDescent="0.2">
      <c r="A45" s="290" t="s">
        <v>85</v>
      </c>
      <c r="B45" s="291">
        <v>978</v>
      </c>
      <c r="C45" s="292"/>
      <c r="D45" s="292"/>
      <c r="E45" s="292"/>
      <c r="F45" s="292"/>
      <c r="G45" s="292"/>
      <c r="H45" s="292"/>
      <c r="I45" s="292"/>
      <c r="J45" s="292">
        <v>870</v>
      </c>
      <c r="K45" s="292"/>
      <c r="L45" s="292"/>
      <c r="M45" s="292"/>
      <c r="N45" s="292"/>
      <c r="O45" s="292"/>
      <c r="P45" s="292"/>
      <c r="Q45" s="292"/>
      <c r="R45" s="292">
        <f>B45-J45</f>
        <v>108</v>
      </c>
      <c r="S45" s="292"/>
      <c r="T45" s="292"/>
      <c r="U45" s="292"/>
      <c r="V45" s="292"/>
      <c r="W45" s="292"/>
      <c r="X45" s="292"/>
      <c r="Y45" s="292"/>
      <c r="Z45" s="292">
        <v>6</v>
      </c>
      <c r="AA45" s="292"/>
      <c r="AB45" s="292"/>
      <c r="AC45" s="292"/>
      <c r="AD45" s="292"/>
      <c r="AE45" s="292"/>
      <c r="AF45" s="292"/>
      <c r="AG45" s="292"/>
      <c r="AH45" s="292">
        <v>240</v>
      </c>
      <c r="AI45" s="292"/>
      <c r="AJ45" s="292"/>
      <c r="AK45" s="292"/>
      <c r="AL45" s="292"/>
      <c r="AM45" s="292"/>
      <c r="AN45" s="292"/>
      <c r="AO45" s="292"/>
      <c r="AP45" s="292">
        <v>215</v>
      </c>
      <c r="AQ45" s="292"/>
      <c r="AR45" s="292"/>
      <c r="AS45" s="292"/>
      <c r="AT45" s="292"/>
      <c r="AU45" s="292"/>
      <c r="AV45" s="292"/>
      <c r="AW45" s="292"/>
      <c r="AX45" s="292">
        <v>99</v>
      </c>
      <c r="AY45" s="292"/>
      <c r="AZ45" s="292"/>
      <c r="BA45" s="292"/>
      <c r="BB45" s="292"/>
      <c r="BC45" s="292"/>
      <c r="BD45" s="292"/>
      <c r="BE45" s="292"/>
      <c r="BF45" s="292">
        <v>99</v>
      </c>
      <c r="BG45" s="292"/>
      <c r="BH45" s="292"/>
      <c r="BI45" s="292"/>
      <c r="BJ45" s="292"/>
      <c r="BK45" s="292"/>
      <c r="BL45" s="292"/>
      <c r="BM45" s="292"/>
      <c r="BN45" s="292">
        <v>72</v>
      </c>
      <c r="BO45" s="292"/>
      <c r="BP45" s="292"/>
      <c r="BQ45" s="292"/>
      <c r="BR45" s="292"/>
      <c r="BS45" s="292"/>
      <c r="BT45" s="292"/>
      <c r="BU45" s="292"/>
      <c r="BV45" s="292">
        <v>58</v>
      </c>
      <c r="BW45" s="292"/>
      <c r="BX45" s="292"/>
      <c r="BY45" s="292"/>
      <c r="BZ45" s="292"/>
      <c r="CA45" s="292"/>
      <c r="CB45" s="292"/>
      <c r="CC45" s="292"/>
      <c r="CD45" s="292">
        <v>46</v>
      </c>
      <c r="CE45" s="292"/>
      <c r="CF45" s="292"/>
      <c r="CG45" s="292"/>
      <c r="CH45" s="292"/>
      <c r="CI45" s="292"/>
      <c r="CJ45" s="292"/>
      <c r="CK45" s="292"/>
      <c r="CL45" s="292">
        <v>29</v>
      </c>
      <c r="CM45" s="292"/>
      <c r="CN45" s="292"/>
      <c r="CO45" s="292"/>
      <c r="CP45" s="292"/>
      <c r="CQ45" s="292"/>
      <c r="CR45" s="292"/>
      <c r="CS45" s="292"/>
      <c r="CT45" s="292">
        <v>45</v>
      </c>
      <c r="CU45" s="292"/>
      <c r="CV45" s="292"/>
      <c r="CW45" s="292"/>
      <c r="CX45" s="292"/>
      <c r="CY45" s="292"/>
      <c r="CZ45" s="292"/>
      <c r="DA45" s="292"/>
      <c r="DB45" s="292">
        <v>47</v>
      </c>
      <c r="DC45" s="292"/>
      <c r="DD45" s="292"/>
      <c r="DE45" s="292"/>
      <c r="DF45" s="292"/>
      <c r="DG45" s="292"/>
      <c r="DH45" s="292"/>
      <c r="DI45" s="292"/>
      <c r="DJ45" s="292">
        <v>16</v>
      </c>
      <c r="DK45" s="292"/>
      <c r="DL45" s="292"/>
      <c r="DM45" s="292"/>
      <c r="DN45" s="292"/>
      <c r="DO45" s="292"/>
      <c r="DP45" s="292"/>
      <c r="DQ45" s="292"/>
      <c r="DR45" s="292">
        <v>5</v>
      </c>
      <c r="DS45" s="292"/>
      <c r="DT45" s="292"/>
      <c r="DU45" s="292"/>
      <c r="DV45" s="292"/>
      <c r="DW45" s="292"/>
      <c r="DX45" s="292"/>
      <c r="DY45" s="292"/>
      <c r="DZ45" s="292">
        <v>1</v>
      </c>
      <c r="EA45" s="292"/>
      <c r="EB45" s="292"/>
      <c r="EC45" s="292"/>
      <c r="ED45" s="292"/>
      <c r="EE45" s="292"/>
      <c r="EF45" s="292"/>
      <c r="EG45" s="292"/>
      <c r="EH45" s="293">
        <v>41.6</v>
      </c>
      <c r="EI45" s="293"/>
      <c r="EJ45" s="293"/>
      <c r="EK45" s="293"/>
      <c r="EL45" s="293"/>
      <c r="EM45" s="293"/>
      <c r="EN45" s="293"/>
      <c r="EO45" s="293"/>
      <c r="EP45" s="294" t="s">
        <v>85</v>
      </c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</row>
    <row r="46" spans="1:169" ht="18.75" customHeight="1" x14ac:dyDescent="0.2">
      <c r="A46" s="295" t="s">
        <v>27</v>
      </c>
      <c r="B46" s="296">
        <v>1092</v>
      </c>
      <c r="C46" s="297"/>
      <c r="D46" s="297"/>
      <c r="E46" s="297"/>
      <c r="F46" s="297"/>
      <c r="G46" s="297"/>
      <c r="H46" s="297"/>
      <c r="I46" s="297"/>
      <c r="J46" s="297">
        <v>977</v>
      </c>
      <c r="K46" s="297"/>
      <c r="L46" s="297"/>
      <c r="M46" s="297"/>
      <c r="N46" s="297"/>
      <c r="O46" s="297"/>
      <c r="P46" s="297"/>
      <c r="Q46" s="297"/>
      <c r="R46" s="297">
        <v>115</v>
      </c>
      <c r="S46" s="297"/>
      <c r="T46" s="297"/>
      <c r="U46" s="297"/>
      <c r="V46" s="297"/>
      <c r="W46" s="297"/>
      <c r="X46" s="297"/>
      <c r="Y46" s="297"/>
      <c r="Z46" s="297">
        <v>6</v>
      </c>
      <c r="AA46" s="297"/>
      <c r="AB46" s="297"/>
      <c r="AC46" s="297"/>
      <c r="AD46" s="297"/>
      <c r="AE46" s="297"/>
      <c r="AF46" s="297"/>
      <c r="AG46" s="297"/>
      <c r="AH46" s="297">
        <v>242</v>
      </c>
      <c r="AI46" s="297"/>
      <c r="AJ46" s="297"/>
      <c r="AK46" s="297"/>
      <c r="AL46" s="297"/>
      <c r="AM46" s="297"/>
      <c r="AN46" s="297"/>
      <c r="AO46" s="297"/>
      <c r="AP46" s="297">
        <v>186</v>
      </c>
      <c r="AQ46" s="297"/>
      <c r="AR46" s="297"/>
      <c r="AS46" s="297"/>
      <c r="AT46" s="297"/>
      <c r="AU46" s="297"/>
      <c r="AV46" s="297"/>
      <c r="AW46" s="297"/>
      <c r="AX46" s="297">
        <v>189</v>
      </c>
      <c r="AY46" s="297"/>
      <c r="AZ46" s="297"/>
      <c r="BA46" s="297"/>
      <c r="BB46" s="297"/>
      <c r="BC46" s="297"/>
      <c r="BD46" s="297"/>
      <c r="BE46" s="297"/>
      <c r="BF46" s="297">
        <v>94</v>
      </c>
      <c r="BG46" s="297"/>
      <c r="BH46" s="297"/>
      <c r="BI46" s="297"/>
      <c r="BJ46" s="297"/>
      <c r="BK46" s="297"/>
      <c r="BL46" s="297"/>
      <c r="BM46" s="297"/>
      <c r="BN46" s="297">
        <v>100</v>
      </c>
      <c r="BO46" s="297"/>
      <c r="BP46" s="297"/>
      <c r="BQ46" s="297"/>
      <c r="BR46" s="297"/>
      <c r="BS46" s="297"/>
      <c r="BT46" s="297"/>
      <c r="BU46" s="297"/>
      <c r="BV46" s="297">
        <v>61</v>
      </c>
      <c r="BW46" s="297"/>
      <c r="BX46" s="297"/>
      <c r="BY46" s="297"/>
      <c r="BZ46" s="297"/>
      <c r="CA46" s="297"/>
      <c r="CB46" s="297"/>
      <c r="CC46" s="297"/>
      <c r="CD46" s="297">
        <v>52</v>
      </c>
      <c r="CE46" s="297"/>
      <c r="CF46" s="297"/>
      <c r="CG46" s="297"/>
      <c r="CH46" s="297"/>
      <c r="CI46" s="297"/>
      <c r="CJ46" s="297"/>
      <c r="CK46" s="297"/>
      <c r="CL46" s="297">
        <v>40</v>
      </c>
      <c r="CM46" s="297"/>
      <c r="CN46" s="297"/>
      <c r="CO46" s="297"/>
      <c r="CP46" s="297"/>
      <c r="CQ46" s="297"/>
      <c r="CR46" s="297"/>
      <c r="CS46" s="297"/>
      <c r="CT46" s="297">
        <v>30</v>
      </c>
      <c r="CU46" s="297"/>
      <c r="CV46" s="297"/>
      <c r="CW46" s="297"/>
      <c r="CX46" s="297"/>
      <c r="CY46" s="297"/>
      <c r="CZ46" s="297"/>
      <c r="DA46" s="297"/>
      <c r="DB46" s="297">
        <v>45</v>
      </c>
      <c r="DC46" s="297"/>
      <c r="DD46" s="297"/>
      <c r="DE46" s="297"/>
      <c r="DF46" s="297"/>
      <c r="DG46" s="297"/>
      <c r="DH46" s="297"/>
      <c r="DI46" s="297"/>
      <c r="DJ46" s="297">
        <v>35</v>
      </c>
      <c r="DK46" s="297"/>
      <c r="DL46" s="297"/>
      <c r="DM46" s="297"/>
      <c r="DN46" s="297"/>
      <c r="DO46" s="297"/>
      <c r="DP46" s="297"/>
      <c r="DQ46" s="297"/>
      <c r="DR46" s="297">
        <v>9</v>
      </c>
      <c r="DS46" s="297"/>
      <c r="DT46" s="297"/>
      <c r="DU46" s="297"/>
      <c r="DV46" s="297"/>
      <c r="DW46" s="297"/>
      <c r="DX46" s="297"/>
      <c r="DY46" s="297"/>
      <c r="DZ46" s="297">
        <v>3</v>
      </c>
      <c r="EA46" s="297"/>
      <c r="EB46" s="297"/>
      <c r="EC46" s="297"/>
      <c r="ED46" s="297"/>
      <c r="EE46" s="297"/>
      <c r="EF46" s="297"/>
      <c r="EG46" s="297"/>
      <c r="EH46" s="298">
        <v>42.3</v>
      </c>
      <c r="EI46" s="298"/>
      <c r="EJ46" s="298"/>
      <c r="EK46" s="298"/>
      <c r="EL46" s="298"/>
      <c r="EM46" s="298"/>
      <c r="EN46" s="298"/>
      <c r="EO46" s="298"/>
      <c r="EP46" s="299" t="s">
        <v>27</v>
      </c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</row>
    <row r="47" spans="1:169" ht="18.75" customHeight="1" x14ac:dyDescent="0.2">
      <c r="A47" s="295" t="s">
        <v>28</v>
      </c>
      <c r="B47" s="296">
        <v>1110</v>
      </c>
      <c r="C47" s="297"/>
      <c r="D47" s="297"/>
      <c r="E47" s="297"/>
      <c r="F47" s="297"/>
      <c r="G47" s="297"/>
      <c r="H47" s="297"/>
      <c r="I47" s="297"/>
      <c r="J47" s="297">
        <v>985</v>
      </c>
      <c r="K47" s="297"/>
      <c r="L47" s="297"/>
      <c r="M47" s="297"/>
      <c r="N47" s="297"/>
      <c r="O47" s="297"/>
      <c r="P47" s="297"/>
      <c r="Q47" s="297"/>
      <c r="R47" s="297">
        <f t="shared" ref="R47:R52" si="5">B47-J47</f>
        <v>125</v>
      </c>
      <c r="S47" s="297"/>
      <c r="T47" s="297"/>
      <c r="U47" s="297"/>
      <c r="V47" s="297"/>
      <c r="W47" s="297"/>
      <c r="X47" s="297"/>
      <c r="Y47" s="297"/>
      <c r="Z47" s="297">
        <v>8</v>
      </c>
      <c r="AA47" s="297"/>
      <c r="AB47" s="297"/>
      <c r="AC47" s="297"/>
      <c r="AD47" s="297"/>
      <c r="AE47" s="297"/>
      <c r="AF47" s="297"/>
      <c r="AG47" s="297"/>
      <c r="AH47" s="297">
        <v>205</v>
      </c>
      <c r="AI47" s="297"/>
      <c r="AJ47" s="297"/>
      <c r="AK47" s="297"/>
      <c r="AL47" s="297"/>
      <c r="AM47" s="297"/>
      <c r="AN47" s="297"/>
      <c r="AO47" s="297"/>
      <c r="AP47" s="297">
        <v>185</v>
      </c>
      <c r="AQ47" s="297"/>
      <c r="AR47" s="297"/>
      <c r="AS47" s="297"/>
      <c r="AT47" s="297"/>
      <c r="AU47" s="297"/>
      <c r="AV47" s="297"/>
      <c r="AW47" s="297"/>
      <c r="AX47" s="297">
        <v>201</v>
      </c>
      <c r="AY47" s="297"/>
      <c r="AZ47" s="297"/>
      <c r="BA47" s="297"/>
      <c r="BB47" s="297"/>
      <c r="BC47" s="297"/>
      <c r="BD47" s="297"/>
      <c r="BE47" s="297"/>
      <c r="BF47" s="297">
        <v>103</v>
      </c>
      <c r="BG47" s="297"/>
      <c r="BH47" s="297"/>
      <c r="BI47" s="297"/>
      <c r="BJ47" s="297"/>
      <c r="BK47" s="297"/>
      <c r="BL47" s="297"/>
      <c r="BM47" s="297"/>
      <c r="BN47" s="297">
        <v>103</v>
      </c>
      <c r="BO47" s="297"/>
      <c r="BP47" s="297"/>
      <c r="BQ47" s="297"/>
      <c r="BR47" s="297"/>
      <c r="BS47" s="297"/>
      <c r="BT47" s="297"/>
      <c r="BU47" s="297"/>
      <c r="BV47" s="297">
        <v>79</v>
      </c>
      <c r="BW47" s="297"/>
      <c r="BX47" s="297"/>
      <c r="BY47" s="297"/>
      <c r="BZ47" s="297"/>
      <c r="CA47" s="297"/>
      <c r="CB47" s="297"/>
      <c r="CC47" s="297"/>
      <c r="CD47" s="297">
        <v>55</v>
      </c>
      <c r="CE47" s="297"/>
      <c r="CF47" s="297"/>
      <c r="CG47" s="297"/>
      <c r="CH47" s="297"/>
      <c r="CI47" s="297"/>
      <c r="CJ47" s="297"/>
      <c r="CK47" s="297"/>
      <c r="CL47" s="297">
        <v>48</v>
      </c>
      <c r="CM47" s="297"/>
      <c r="CN47" s="297"/>
      <c r="CO47" s="297"/>
      <c r="CP47" s="297"/>
      <c r="CQ47" s="297"/>
      <c r="CR47" s="297"/>
      <c r="CS47" s="297"/>
      <c r="CT47" s="297">
        <v>31</v>
      </c>
      <c r="CU47" s="297"/>
      <c r="CV47" s="297"/>
      <c r="CW47" s="297"/>
      <c r="CX47" s="297"/>
      <c r="CY47" s="297"/>
      <c r="CZ47" s="297"/>
      <c r="DA47" s="297"/>
      <c r="DB47" s="297">
        <v>40</v>
      </c>
      <c r="DC47" s="297"/>
      <c r="DD47" s="297"/>
      <c r="DE47" s="297"/>
      <c r="DF47" s="297"/>
      <c r="DG47" s="297"/>
      <c r="DH47" s="297"/>
      <c r="DI47" s="297"/>
      <c r="DJ47" s="297">
        <v>36</v>
      </c>
      <c r="DK47" s="297"/>
      <c r="DL47" s="297"/>
      <c r="DM47" s="297"/>
      <c r="DN47" s="297"/>
      <c r="DO47" s="297"/>
      <c r="DP47" s="297"/>
      <c r="DQ47" s="297"/>
      <c r="DR47" s="297">
        <v>12</v>
      </c>
      <c r="DS47" s="297"/>
      <c r="DT47" s="297"/>
      <c r="DU47" s="297"/>
      <c r="DV47" s="297"/>
      <c r="DW47" s="297"/>
      <c r="DX47" s="297"/>
      <c r="DY47" s="297"/>
      <c r="DZ47" s="297">
        <v>4</v>
      </c>
      <c r="EA47" s="297"/>
      <c r="EB47" s="297"/>
      <c r="EC47" s="297"/>
      <c r="ED47" s="297"/>
      <c r="EE47" s="297"/>
      <c r="EF47" s="297"/>
      <c r="EG47" s="297"/>
      <c r="EH47" s="298">
        <v>43.4</v>
      </c>
      <c r="EI47" s="298"/>
      <c r="EJ47" s="298"/>
      <c r="EK47" s="298"/>
      <c r="EL47" s="298"/>
      <c r="EM47" s="298"/>
      <c r="EN47" s="298"/>
      <c r="EO47" s="298"/>
      <c r="EP47" s="299" t="s">
        <v>28</v>
      </c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</row>
    <row r="48" spans="1:169" ht="18.75" customHeight="1" x14ac:dyDescent="0.2">
      <c r="A48" s="295" t="s">
        <v>29</v>
      </c>
      <c r="B48" s="296">
        <v>1159</v>
      </c>
      <c r="C48" s="297"/>
      <c r="D48" s="297"/>
      <c r="E48" s="297"/>
      <c r="F48" s="297"/>
      <c r="G48" s="297"/>
      <c r="H48" s="297"/>
      <c r="I48" s="297"/>
      <c r="J48" s="297">
        <v>1029</v>
      </c>
      <c r="K48" s="297"/>
      <c r="L48" s="297"/>
      <c r="M48" s="297"/>
      <c r="N48" s="297"/>
      <c r="O48" s="297"/>
      <c r="P48" s="297"/>
      <c r="Q48" s="297"/>
      <c r="R48" s="297">
        <f t="shared" si="5"/>
        <v>130</v>
      </c>
      <c r="S48" s="297"/>
      <c r="T48" s="297"/>
      <c r="U48" s="297"/>
      <c r="V48" s="297"/>
      <c r="W48" s="297"/>
      <c r="X48" s="297"/>
      <c r="Y48" s="297"/>
      <c r="Z48" s="297">
        <v>8</v>
      </c>
      <c r="AA48" s="297"/>
      <c r="AB48" s="297"/>
      <c r="AC48" s="297"/>
      <c r="AD48" s="297"/>
      <c r="AE48" s="297"/>
      <c r="AF48" s="297"/>
      <c r="AG48" s="297"/>
      <c r="AH48" s="297">
        <v>224</v>
      </c>
      <c r="AI48" s="297"/>
      <c r="AJ48" s="297"/>
      <c r="AK48" s="297"/>
      <c r="AL48" s="297"/>
      <c r="AM48" s="297"/>
      <c r="AN48" s="297"/>
      <c r="AO48" s="297"/>
      <c r="AP48" s="297">
        <v>196</v>
      </c>
      <c r="AQ48" s="297"/>
      <c r="AR48" s="297"/>
      <c r="AS48" s="297"/>
      <c r="AT48" s="297"/>
      <c r="AU48" s="297"/>
      <c r="AV48" s="297"/>
      <c r="AW48" s="297"/>
      <c r="AX48" s="297">
        <v>177</v>
      </c>
      <c r="AY48" s="297"/>
      <c r="AZ48" s="297"/>
      <c r="BA48" s="297"/>
      <c r="BB48" s="297"/>
      <c r="BC48" s="297"/>
      <c r="BD48" s="297"/>
      <c r="BE48" s="297"/>
      <c r="BF48" s="297">
        <v>154</v>
      </c>
      <c r="BG48" s="297"/>
      <c r="BH48" s="297"/>
      <c r="BI48" s="297"/>
      <c r="BJ48" s="297"/>
      <c r="BK48" s="297"/>
      <c r="BL48" s="297"/>
      <c r="BM48" s="297"/>
      <c r="BN48" s="297">
        <v>88</v>
      </c>
      <c r="BO48" s="297"/>
      <c r="BP48" s="297"/>
      <c r="BQ48" s="297"/>
      <c r="BR48" s="297"/>
      <c r="BS48" s="297"/>
      <c r="BT48" s="297"/>
      <c r="BU48" s="297"/>
      <c r="BV48" s="297">
        <v>83</v>
      </c>
      <c r="BW48" s="297"/>
      <c r="BX48" s="297"/>
      <c r="BY48" s="297"/>
      <c r="BZ48" s="297"/>
      <c r="CA48" s="297"/>
      <c r="CB48" s="297"/>
      <c r="CC48" s="297"/>
      <c r="CD48" s="297">
        <v>59</v>
      </c>
      <c r="CE48" s="297"/>
      <c r="CF48" s="297"/>
      <c r="CG48" s="297"/>
      <c r="CH48" s="297"/>
      <c r="CI48" s="297"/>
      <c r="CJ48" s="297"/>
      <c r="CK48" s="297"/>
      <c r="CL48" s="297">
        <v>55</v>
      </c>
      <c r="CM48" s="297"/>
      <c r="CN48" s="297"/>
      <c r="CO48" s="297"/>
      <c r="CP48" s="297"/>
      <c r="CQ48" s="297"/>
      <c r="CR48" s="297"/>
      <c r="CS48" s="297"/>
      <c r="CT48" s="297">
        <v>28</v>
      </c>
      <c r="CU48" s="297"/>
      <c r="CV48" s="297"/>
      <c r="CW48" s="297"/>
      <c r="CX48" s="297"/>
      <c r="CY48" s="297"/>
      <c r="CZ48" s="297"/>
      <c r="DA48" s="297"/>
      <c r="DB48" s="297">
        <v>30</v>
      </c>
      <c r="DC48" s="297"/>
      <c r="DD48" s="297"/>
      <c r="DE48" s="297"/>
      <c r="DF48" s="297"/>
      <c r="DG48" s="297"/>
      <c r="DH48" s="297"/>
      <c r="DI48" s="297"/>
      <c r="DJ48" s="297">
        <v>31</v>
      </c>
      <c r="DK48" s="297"/>
      <c r="DL48" s="297"/>
      <c r="DM48" s="297"/>
      <c r="DN48" s="297"/>
      <c r="DO48" s="297"/>
      <c r="DP48" s="297"/>
      <c r="DQ48" s="297"/>
      <c r="DR48" s="297">
        <v>20</v>
      </c>
      <c r="DS48" s="297"/>
      <c r="DT48" s="297"/>
      <c r="DU48" s="297"/>
      <c r="DV48" s="297"/>
      <c r="DW48" s="297"/>
      <c r="DX48" s="297"/>
      <c r="DY48" s="297"/>
      <c r="DZ48" s="297">
        <v>6</v>
      </c>
      <c r="EA48" s="297"/>
      <c r="EB48" s="297"/>
      <c r="EC48" s="297"/>
      <c r="ED48" s="297"/>
      <c r="EE48" s="297"/>
      <c r="EF48" s="297"/>
      <c r="EG48" s="297"/>
      <c r="EH48" s="298">
        <v>43.1</v>
      </c>
      <c r="EI48" s="298"/>
      <c r="EJ48" s="298"/>
      <c r="EK48" s="298"/>
      <c r="EL48" s="298"/>
      <c r="EM48" s="298"/>
      <c r="EN48" s="298"/>
      <c r="EO48" s="298"/>
      <c r="EP48" s="299" t="s">
        <v>29</v>
      </c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</row>
    <row r="49" spans="1:169" ht="18.75" customHeight="1" x14ac:dyDescent="0.2">
      <c r="A49" s="295" t="s">
        <v>30</v>
      </c>
      <c r="B49" s="296">
        <v>1091</v>
      </c>
      <c r="C49" s="297"/>
      <c r="D49" s="297"/>
      <c r="E49" s="297"/>
      <c r="F49" s="297"/>
      <c r="G49" s="297"/>
      <c r="H49" s="297"/>
      <c r="I49" s="297"/>
      <c r="J49" s="297">
        <v>948</v>
      </c>
      <c r="K49" s="297"/>
      <c r="L49" s="297"/>
      <c r="M49" s="297"/>
      <c r="N49" s="297"/>
      <c r="O49" s="297"/>
      <c r="P49" s="297"/>
      <c r="Q49" s="297"/>
      <c r="R49" s="297">
        <f t="shared" si="5"/>
        <v>143</v>
      </c>
      <c r="S49" s="297"/>
      <c r="T49" s="297"/>
      <c r="U49" s="297"/>
      <c r="V49" s="297"/>
      <c r="W49" s="297"/>
      <c r="X49" s="297"/>
      <c r="Y49" s="297"/>
      <c r="Z49" s="297" t="s">
        <v>23</v>
      </c>
      <c r="AA49" s="297"/>
      <c r="AB49" s="297"/>
      <c r="AC49" s="297"/>
      <c r="AD49" s="297"/>
      <c r="AE49" s="297"/>
      <c r="AF49" s="297"/>
      <c r="AG49" s="297"/>
      <c r="AH49" s="297">
        <v>164</v>
      </c>
      <c r="AI49" s="297"/>
      <c r="AJ49" s="297"/>
      <c r="AK49" s="297"/>
      <c r="AL49" s="297"/>
      <c r="AM49" s="297"/>
      <c r="AN49" s="297"/>
      <c r="AO49" s="297"/>
      <c r="AP49" s="297">
        <v>191</v>
      </c>
      <c r="AQ49" s="297"/>
      <c r="AR49" s="297"/>
      <c r="AS49" s="297"/>
      <c r="AT49" s="297"/>
      <c r="AU49" s="297"/>
      <c r="AV49" s="297"/>
      <c r="AW49" s="297"/>
      <c r="AX49" s="297">
        <v>150</v>
      </c>
      <c r="AY49" s="297"/>
      <c r="AZ49" s="297"/>
      <c r="BA49" s="297"/>
      <c r="BB49" s="297"/>
      <c r="BC49" s="297"/>
      <c r="BD49" s="297"/>
      <c r="BE49" s="297"/>
      <c r="BF49" s="297">
        <v>183</v>
      </c>
      <c r="BG49" s="297"/>
      <c r="BH49" s="297"/>
      <c r="BI49" s="297"/>
      <c r="BJ49" s="297"/>
      <c r="BK49" s="297"/>
      <c r="BL49" s="297"/>
      <c r="BM49" s="297"/>
      <c r="BN49" s="297">
        <v>89</v>
      </c>
      <c r="BO49" s="297"/>
      <c r="BP49" s="297"/>
      <c r="BQ49" s="297"/>
      <c r="BR49" s="297"/>
      <c r="BS49" s="297"/>
      <c r="BT49" s="297"/>
      <c r="BU49" s="297"/>
      <c r="BV49" s="297">
        <v>89</v>
      </c>
      <c r="BW49" s="297"/>
      <c r="BX49" s="297"/>
      <c r="BY49" s="297"/>
      <c r="BZ49" s="297"/>
      <c r="CA49" s="297"/>
      <c r="CB49" s="297"/>
      <c r="CC49" s="297"/>
      <c r="CD49" s="297">
        <v>63</v>
      </c>
      <c r="CE49" s="297"/>
      <c r="CF49" s="297"/>
      <c r="CG49" s="297"/>
      <c r="CH49" s="297"/>
      <c r="CI49" s="297"/>
      <c r="CJ49" s="297"/>
      <c r="CK49" s="297"/>
      <c r="CL49" s="297">
        <v>49</v>
      </c>
      <c r="CM49" s="297"/>
      <c r="CN49" s="297"/>
      <c r="CO49" s="297"/>
      <c r="CP49" s="297"/>
      <c r="CQ49" s="297"/>
      <c r="CR49" s="297"/>
      <c r="CS49" s="297"/>
      <c r="CT49" s="297">
        <v>35</v>
      </c>
      <c r="CU49" s="297"/>
      <c r="CV49" s="297"/>
      <c r="CW49" s="297"/>
      <c r="CX49" s="297"/>
      <c r="CY49" s="297"/>
      <c r="CZ49" s="297"/>
      <c r="DA49" s="297"/>
      <c r="DB49" s="297">
        <v>25</v>
      </c>
      <c r="DC49" s="297"/>
      <c r="DD49" s="297"/>
      <c r="DE49" s="297"/>
      <c r="DF49" s="297"/>
      <c r="DG49" s="297"/>
      <c r="DH49" s="297"/>
      <c r="DI49" s="297"/>
      <c r="DJ49" s="297">
        <v>25</v>
      </c>
      <c r="DK49" s="297"/>
      <c r="DL49" s="297"/>
      <c r="DM49" s="297"/>
      <c r="DN49" s="297"/>
      <c r="DO49" s="297"/>
      <c r="DP49" s="297"/>
      <c r="DQ49" s="297"/>
      <c r="DR49" s="297">
        <v>19</v>
      </c>
      <c r="DS49" s="297"/>
      <c r="DT49" s="297"/>
      <c r="DU49" s="297"/>
      <c r="DV49" s="297"/>
      <c r="DW49" s="297"/>
      <c r="DX49" s="297"/>
      <c r="DY49" s="297"/>
      <c r="DZ49" s="297">
        <v>9</v>
      </c>
      <c r="EA49" s="297"/>
      <c r="EB49" s="297"/>
      <c r="EC49" s="297"/>
      <c r="ED49" s="297"/>
      <c r="EE49" s="297"/>
      <c r="EF49" s="297"/>
      <c r="EG49" s="297"/>
      <c r="EH49" s="298">
        <v>44.1</v>
      </c>
      <c r="EI49" s="298"/>
      <c r="EJ49" s="298"/>
      <c r="EK49" s="298"/>
      <c r="EL49" s="298"/>
      <c r="EM49" s="298"/>
      <c r="EN49" s="298"/>
      <c r="EO49" s="298"/>
      <c r="EP49" s="299" t="s">
        <v>30</v>
      </c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</row>
    <row r="50" spans="1:169" ht="18.75" customHeight="1" x14ac:dyDescent="0.2">
      <c r="A50" s="295" t="s">
        <v>31</v>
      </c>
      <c r="B50" s="296">
        <v>1301</v>
      </c>
      <c r="C50" s="297"/>
      <c r="D50" s="297"/>
      <c r="E50" s="297"/>
      <c r="F50" s="297"/>
      <c r="G50" s="297"/>
      <c r="H50" s="297"/>
      <c r="I50" s="297"/>
      <c r="J50" s="297">
        <v>1110</v>
      </c>
      <c r="K50" s="297"/>
      <c r="L50" s="297"/>
      <c r="M50" s="297"/>
      <c r="N50" s="297"/>
      <c r="O50" s="297"/>
      <c r="P50" s="297"/>
      <c r="Q50" s="297"/>
      <c r="R50" s="297">
        <f t="shared" si="5"/>
        <v>191</v>
      </c>
      <c r="S50" s="297"/>
      <c r="T50" s="297"/>
      <c r="U50" s="297"/>
      <c r="V50" s="297"/>
      <c r="W50" s="297"/>
      <c r="X50" s="297"/>
      <c r="Y50" s="297"/>
      <c r="Z50" s="297">
        <v>14</v>
      </c>
      <c r="AA50" s="297"/>
      <c r="AB50" s="297"/>
      <c r="AC50" s="297"/>
      <c r="AD50" s="297"/>
      <c r="AE50" s="297"/>
      <c r="AF50" s="297"/>
      <c r="AG50" s="297"/>
      <c r="AH50" s="297">
        <v>255</v>
      </c>
      <c r="AI50" s="297"/>
      <c r="AJ50" s="297"/>
      <c r="AK50" s="297"/>
      <c r="AL50" s="297"/>
      <c r="AM50" s="297"/>
      <c r="AN50" s="297"/>
      <c r="AO50" s="297"/>
      <c r="AP50" s="297">
        <v>214</v>
      </c>
      <c r="AQ50" s="297"/>
      <c r="AR50" s="297"/>
      <c r="AS50" s="297"/>
      <c r="AT50" s="297"/>
      <c r="AU50" s="297"/>
      <c r="AV50" s="297"/>
      <c r="AW50" s="297"/>
      <c r="AX50" s="297">
        <v>188</v>
      </c>
      <c r="AY50" s="297"/>
      <c r="AZ50" s="297"/>
      <c r="BA50" s="297"/>
      <c r="BB50" s="297"/>
      <c r="BC50" s="297"/>
      <c r="BD50" s="297"/>
      <c r="BE50" s="297"/>
      <c r="BF50" s="297">
        <v>193</v>
      </c>
      <c r="BG50" s="297"/>
      <c r="BH50" s="297"/>
      <c r="BI50" s="297"/>
      <c r="BJ50" s="297"/>
      <c r="BK50" s="297"/>
      <c r="BL50" s="297"/>
      <c r="BM50" s="297"/>
      <c r="BN50" s="297">
        <v>118</v>
      </c>
      <c r="BO50" s="297"/>
      <c r="BP50" s="297"/>
      <c r="BQ50" s="297"/>
      <c r="BR50" s="297"/>
      <c r="BS50" s="297"/>
      <c r="BT50" s="297"/>
      <c r="BU50" s="297"/>
      <c r="BV50" s="297">
        <v>86</v>
      </c>
      <c r="BW50" s="297"/>
      <c r="BX50" s="297"/>
      <c r="BY50" s="297"/>
      <c r="BZ50" s="297"/>
      <c r="CA50" s="297"/>
      <c r="CB50" s="297"/>
      <c r="CC50" s="297"/>
      <c r="CD50" s="297">
        <v>72</v>
      </c>
      <c r="CE50" s="297"/>
      <c r="CF50" s="297"/>
      <c r="CG50" s="297"/>
      <c r="CH50" s="297"/>
      <c r="CI50" s="297"/>
      <c r="CJ50" s="297"/>
      <c r="CK50" s="297"/>
      <c r="CL50" s="297">
        <v>52</v>
      </c>
      <c r="CM50" s="297"/>
      <c r="CN50" s="297"/>
      <c r="CO50" s="297"/>
      <c r="CP50" s="297"/>
      <c r="CQ50" s="297"/>
      <c r="CR50" s="297"/>
      <c r="CS50" s="297"/>
      <c r="CT50" s="297">
        <v>44</v>
      </c>
      <c r="CU50" s="297"/>
      <c r="CV50" s="297"/>
      <c r="CW50" s="297"/>
      <c r="CX50" s="297"/>
      <c r="CY50" s="297"/>
      <c r="CZ50" s="297"/>
      <c r="DA50" s="297"/>
      <c r="DB50" s="297">
        <v>26</v>
      </c>
      <c r="DC50" s="297"/>
      <c r="DD50" s="297"/>
      <c r="DE50" s="297"/>
      <c r="DF50" s="297"/>
      <c r="DG50" s="297"/>
      <c r="DH50" s="297"/>
      <c r="DI50" s="297"/>
      <c r="DJ50" s="297">
        <v>20</v>
      </c>
      <c r="DK50" s="297"/>
      <c r="DL50" s="297"/>
      <c r="DM50" s="297"/>
      <c r="DN50" s="297"/>
      <c r="DO50" s="297"/>
      <c r="DP50" s="297"/>
      <c r="DQ50" s="297"/>
      <c r="DR50" s="297">
        <v>10</v>
      </c>
      <c r="DS50" s="297"/>
      <c r="DT50" s="297"/>
      <c r="DU50" s="297"/>
      <c r="DV50" s="297"/>
      <c r="DW50" s="297"/>
      <c r="DX50" s="297"/>
      <c r="DY50" s="297"/>
      <c r="DZ50" s="297">
        <v>9</v>
      </c>
      <c r="EA50" s="297"/>
      <c r="EB50" s="297"/>
      <c r="EC50" s="297"/>
      <c r="ED50" s="297"/>
      <c r="EE50" s="297"/>
      <c r="EF50" s="297"/>
      <c r="EG50" s="297"/>
      <c r="EH50" s="298">
        <v>42.3</v>
      </c>
      <c r="EI50" s="298"/>
      <c r="EJ50" s="298"/>
      <c r="EK50" s="298"/>
      <c r="EL50" s="298"/>
      <c r="EM50" s="298"/>
      <c r="EN50" s="298"/>
      <c r="EO50" s="298"/>
      <c r="EP50" s="299" t="s">
        <v>31</v>
      </c>
    </row>
    <row r="51" spans="1:169" ht="18.75" customHeight="1" x14ac:dyDescent="0.2">
      <c r="A51" s="295" t="s">
        <v>32</v>
      </c>
      <c r="B51" s="296">
        <v>1572</v>
      </c>
      <c r="C51" s="297"/>
      <c r="D51" s="297"/>
      <c r="E51" s="297"/>
      <c r="F51" s="297"/>
      <c r="G51" s="297"/>
      <c r="H51" s="297"/>
      <c r="I51" s="297"/>
      <c r="J51" s="297">
        <v>1306</v>
      </c>
      <c r="K51" s="297"/>
      <c r="L51" s="297"/>
      <c r="M51" s="297"/>
      <c r="N51" s="297"/>
      <c r="O51" s="297"/>
      <c r="P51" s="297"/>
      <c r="Q51" s="297"/>
      <c r="R51" s="297">
        <f t="shared" si="5"/>
        <v>266</v>
      </c>
      <c r="S51" s="297"/>
      <c r="T51" s="297"/>
      <c r="U51" s="297"/>
      <c r="V51" s="297"/>
      <c r="W51" s="297"/>
      <c r="X51" s="297"/>
      <c r="Y51" s="297"/>
      <c r="Z51" s="297">
        <v>11</v>
      </c>
      <c r="AA51" s="297"/>
      <c r="AB51" s="297"/>
      <c r="AC51" s="297"/>
      <c r="AD51" s="297"/>
      <c r="AE51" s="297"/>
      <c r="AF51" s="297"/>
      <c r="AG51" s="297"/>
      <c r="AH51" s="297">
        <v>289</v>
      </c>
      <c r="AI51" s="297"/>
      <c r="AJ51" s="297"/>
      <c r="AK51" s="297"/>
      <c r="AL51" s="297"/>
      <c r="AM51" s="297"/>
      <c r="AN51" s="297"/>
      <c r="AO51" s="297"/>
      <c r="AP51" s="297">
        <v>261</v>
      </c>
      <c r="AQ51" s="297"/>
      <c r="AR51" s="297"/>
      <c r="AS51" s="297"/>
      <c r="AT51" s="297"/>
      <c r="AU51" s="297"/>
      <c r="AV51" s="297"/>
      <c r="AW51" s="297"/>
      <c r="AX51" s="297">
        <v>240</v>
      </c>
      <c r="AY51" s="297"/>
      <c r="AZ51" s="297"/>
      <c r="BA51" s="297"/>
      <c r="BB51" s="297"/>
      <c r="BC51" s="297"/>
      <c r="BD51" s="297"/>
      <c r="BE51" s="297"/>
      <c r="BF51" s="297">
        <v>199</v>
      </c>
      <c r="BG51" s="297"/>
      <c r="BH51" s="297"/>
      <c r="BI51" s="297"/>
      <c r="BJ51" s="297"/>
      <c r="BK51" s="297"/>
      <c r="BL51" s="297"/>
      <c r="BM51" s="297"/>
      <c r="BN51" s="297">
        <v>189</v>
      </c>
      <c r="BO51" s="297"/>
      <c r="BP51" s="297"/>
      <c r="BQ51" s="297"/>
      <c r="BR51" s="297"/>
      <c r="BS51" s="297"/>
      <c r="BT51" s="297"/>
      <c r="BU51" s="297"/>
      <c r="BV51" s="297">
        <v>95</v>
      </c>
      <c r="BW51" s="297"/>
      <c r="BX51" s="297"/>
      <c r="BY51" s="297"/>
      <c r="BZ51" s="297"/>
      <c r="CA51" s="297"/>
      <c r="CB51" s="297"/>
      <c r="CC51" s="297"/>
      <c r="CD51" s="297">
        <v>97</v>
      </c>
      <c r="CE51" s="297"/>
      <c r="CF51" s="297"/>
      <c r="CG51" s="297"/>
      <c r="CH51" s="297"/>
      <c r="CI51" s="297"/>
      <c r="CJ51" s="297"/>
      <c r="CK51" s="297"/>
      <c r="CL51" s="297">
        <v>56</v>
      </c>
      <c r="CM51" s="297"/>
      <c r="CN51" s="297"/>
      <c r="CO51" s="297"/>
      <c r="CP51" s="297"/>
      <c r="CQ51" s="297"/>
      <c r="CR51" s="297"/>
      <c r="CS51" s="297"/>
      <c r="CT51" s="297">
        <v>44</v>
      </c>
      <c r="CU51" s="297"/>
      <c r="CV51" s="297"/>
      <c r="CW51" s="297"/>
      <c r="CX51" s="297"/>
      <c r="CY51" s="297"/>
      <c r="CZ51" s="297"/>
      <c r="DA51" s="297"/>
      <c r="DB51" s="297">
        <v>31</v>
      </c>
      <c r="DC51" s="297"/>
      <c r="DD51" s="297"/>
      <c r="DE51" s="297"/>
      <c r="DF51" s="297"/>
      <c r="DG51" s="297"/>
      <c r="DH51" s="297"/>
      <c r="DI51" s="297"/>
      <c r="DJ51" s="297">
        <v>26</v>
      </c>
      <c r="DK51" s="297"/>
      <c r="DL51" s="297"/>
      <c r="DM51" s="297"/>
      <c r="DN51" s="297"/>
      <c r="DO51" s="297"/>
      <c r="DP51" s="297"/>
      <c r="DQ51" s="297"/>
      <c r="DR51" s="297">
        <v>22</v>
      </c>
      <c r="DS51" s="297"/>
      <c r="DT51" s="297"/>
      <c r="DU51" s="297"/>
      <c r="DV51" s="297"/>
      <c r="DW51" s="297"/>
      <c r="DX51" s="297"/>
      <c r="DY51" s="297"/>
      <c r="DZ51" s="297">
        <v>12</v>
      </c>
      <c r="EA51" s="297"/>
      <c r="EB51" s="297"/>
      <c r="EC51" s="297"/>
      <c r="ED51" s="297"/>
      <c r="EE51" s="297"/>
      <c r="EF51" s="297"/>
      <c r="EG51" s="297"/>
      <c r="EH51" s="298">
        <v>42.6</v>
      </c>
      <c r="EI51" s="298"/>
      <c r="EJ51" s="298"/>
      <c r="EK51" s="298"/>
      <c r="EL51" s="298"/>
      <c r="EM51" s="298"/>
      <c r="EN51" s="298"/>
      <c r="EO51" s="298"/>
      <c r="EP51" s="299" t="s">
        <v>32</v>
      </c>
    </row>
    <row r="52" spans="1:169" ht="18.75" customHeight="1" x14ac:dyDescent="0.2">
      <c r="A52" s="295" t="s">
        <v>33</v>
      </c>
      <c r="B52" s="296">
        <v>1676</v>
      </c>
      <c r="C52" s="297"/>
      <c r="D52" s="297"/>
      <c r="E52" s="297"/>
      <c r="F52" s="297"/>
      <c r="G52" s="297"/>
      <c r="H52" s="297"/>
      <c r="I52" s="297"/>
      <c r="J52" s="297">
        <v>1383</v>
      </c>
      <c r="K52" s="297"/>
      <c r="L52" s="297"/>
      <c r="M52" s="297"/>
      <c r="N52" s="297"/>
      <c r="O52" s="297"/>
      <c r="P52" s="297"/>
      <c r="Q52" s="297"/>
      <c r="R52" s="297">
        <f t="shared" si="5"/>
        <v>293</v>
      </c>
      <c r="S52" s="297"/>
      <c r="T52" s="297"/>
      <c r="U52" s="297"/>
      <c r="V52" s="297"/>
      <c r="W52" s="297"/>
      <c r="X52" s="297"/>
      <c r="Y52" s="297"/>
      <c r="Z52" s="297">
        <v>13</v>
      </c>
      <c r="AA52" s="297"/>
      <c r="AB52" s="297"/>
      <c r="AC52" s="297"/>
      <c r="AD52" s="297"/>
      <c r="AE52" s="297"/>
      <c r="AF52" s="297"/>
      <c r="AG52" s="297"/>
      <c r="AH52" s="297">
        <v>307</v>
      </c>
      <c r="AI52" s="297"/>
      <c r="AJ52" s="297"/>
      <c r="AK52" s="297"/>
      <c r="AL52" s="297"/>
      <c r="AM52" s="297"/>
      <c r="AN52" s="297"/>
      <c r="AO52" s="297"/>
      <c r="AP52" s="297">
        <v>289</v>
      </c>
      <c r="AQ52" s="297"/>
      <c r="AR52" s="297"/>
      <c r="AS52" s="297"/>
      <c r="AT52" s="297"/>
      <c r="AU52" s="297"/>
      <c r="AV52" s="297"/>
      <c r="AW52" s="297"/>
      <c r="AX52" s="297">
        <v>238</v>
      </c>
      <c r="AY52" s="297"/>
      <c r="AZ52" s="297"/>
      <c r="BA52" s="297"/>
      <c r="BB52" s="297"/>
      <c r="BC52" s="297"/>
      <c r="BD52" s="297"/>
      <c r="BE52" s="297"/>
      <c r="BF52" s="297">
        <v>196</v>
      </c>
      <c r="BG52" s="297"/>
      <c r="BH52" s="297"/>
      <c r="BI52" s="297"/>
      <c r="BJ52" s="297"/>
      <c r="BK52" s="297"/>
      <c r="BL52" s="297"/>
      <c r="BM52" s="297"/>
      <c r="BN52" s="297">
        <v>221</v>
      </c>
      <c r="BO52" s="297"/>
      <c r="BP52" s="297"/>
      <c r="BQ52" s="297"/>
      <c r="BR52" s="297"/>
      <c r="BS52" s="297"/>
      <c r="BT52" s="297"/>
      <c r="BU52" s="297"/>
      <c r="BV52" s="297">
        <v>99</v>
      </c>
      <c r="BW52" s="297"/>
      <c r="BX52" s="297"/>
      <c r="BY52" s="297"/>
      <c r="BZ52" s="297"/>
      <c r="CA52" s="297"/>
      <c r="CB52" s="297"/>
      <c r="CC52" s="297"/>
      <c r="CD52" s="297">
        <v>97</v>
      </c>
      <c r="CE52" s="297"/>
      <c r="CF52" s="297"/>
      <c r="CG52" s="297"/>
      <c r="CH52" s="297"/>
      <c r="CI52" s="297"/>
      <c r="CJ52" s="297"/>
      <c r="CK52" s="297"/>
      <c r="CL52" s="297">
        <v>74</v>
      </c>
      <c r="CM52" s="297"/>
      <c r="CN52" s="297"/>
      <c r="CO52" s="297"/>
      <c r="CP52" s="297"/>
      <c r="CQ52" s="297"/>
      <c r="CR52" s="297"/>
      <c r="CS52" s="297"/>
      <c r="CT52" s="297">
        <v>46</v>
      </c>
      <c r="CU52" s="297"/>
      <c r="CV52" s="297"/>
      <c r="CW52" s="297"/>
      <c r="CX52" s="297"/>
      <c r="CY52" s="297"/>
      <c r="CZ52" s="297"/>
      <c r="DA52" s="297"/>
      <c r="DB52" s="297">
        <v>38</v>
      </c>
      <c r="DC52" s="297"/>
      <c r="DD52" s="297"/>
      <c r="DE52" s="297"/>
      <c r="DF52" s="297"/>
      <c r="DG52" s="297"/>
      <c r="DH52" s="297"/>
      <c r="DI52" s="297"/>
      <c r="DJ52" s="297">
        <v>21</v>
      </c>
      <c r="DK52" s="297"/>
      <c r="DL52" s="297"/>
      <c r="DM52" s="297"/>
      <c r="DN52" s="297"/>
      <c r="DO52" s="297"/>
      <c r="DP52" s="297"/>
      <c r="DQ52" s="297"/>
      <c r="DR52" s="297">
        <v>25</v>
      </c>
      <c r="DS52" s="297"/>
      <c r="DT52" s="297"/>
      <c r="DU52" s="297"/>
      <c r="DV52" s="297"/>
      <c r="DW52" s="297"/>
      <c r="DX52" s="297"/>
      <c r="DY52" s="297"/>
      <c r="DZ52" s="297">
        <v>12</v>
      </c>
      <c r="EA52" s="297"/>
      <c r="EB52" s="297"/>
      <c r="EC52" s="297"/>
      <c r="ED52" s="297"/>
      <c r="EE52" s="297"/>
      <c r="EF52" s="297"/>
      <c r="EG52" s="297"/>
      <c r="EH52" s="298">
        <v>43</v>
      </c>
      <c r="EI52" s="298"/>
      <c r="EJ52" s="298"/>
      <c r="EK52" s="298"/>
      <c r="EL52" s="298"/>
      <c r="EM52" s="298"/>
      <c r="EN52" s="298"/>
      <c r="EO52" s="298"/>
      <c r="EP52" s="299" t="s">
        <v>33</v>
      </c>
    </row>
    <row r="53" spans="1:169" ht="18.75" customHeight="1" x14ac:dyDescent="0.2">
      <c r="A53" s="295" t="s">
        <v>34</v>
      </c>
      <c r="B53" s="296">
        <v>1750</v>
      </c>
      <c r="C53" s="297"/>
      <c r="D53" s="297"/>
      <c r="E53" s="297"/>
      <c r="F53" s="297"/>
      <c r="G53" s="297"/>
      <c r="H53" s="297"/>
      <c r="I53" s="297"/>
      <c r="J53" s="297">
        <v>1395</v>
      </c>
      <c r="K53" s="297"/>
      <c r="L53" s="297"/>
      <c r="M53" s="297"/>
      <c r="N53" s="297"/>
      <c r="O53" s="297"/>
      <c r="P53" s="297"/>
      <c r="Q53" s="297"/>
      <c r="R53" s="297">
        <v>355</v>
      </c>
      <c r="S53" s="297"/>
      <c r="T53" s="297"/>
      <c r="U53" s="297"/>
      <c r="V53" s="297"/>
      <c r="W53" s="297"/>
      <c r="X53" s="297"/>
      <c r="Y53" s="297"/>
      <c r="Z53" s="297">
        <v>12</v>
      </c>
      <c r="AA53" s="297"/>
      <c r="AB53" s="297"/>
      <c r="AC53" s="297"/>
      <c r="AD53" s="297"/>
      <c r="AE53" s="297"/>
      <c r="AF53" s="297"/>
      <c r="AG53" s="297"/>
      <c r="AH53" s="297">
        <v>345</v>
      </c>
      <c r="AI53" s="297"/>
      <c r="AJ53" s="297"/>
      <c r="AK53" s="297"/>
      <c r="AL53" s="297"/>
      <c r="AM53" s="297"/>
      <c r="AN53" s="297"/>
      <c r="AO53" s="297"/>
      <c r="AP53" s="297">
        <v>282</v>
      </c>
      <c r="AQ53" s="297"/>
      <c r="AR53" s="297"/>
      <c r="AS53" s="297"/>
      <c r="AT53" s="297"/>
      <c r="AU53" s="297"/>
      <c r="AV53" s="297"/>
      <c r="AW53" s="297"/>
      <c r="AX53" s="297">
        <v>229</v>
      </c>
      <c r="AY53" s="297"/>
      <c r="AZ53" s="297"/>
      <c r="BA53" s="297"/>
      <c r="BB53" s="297"/>
      <c r="BC53" s="297"/>
      <c r="BD53" s="297"/>
      <c r="BE53" s="297"/>
      <c r="BF53" s="297">
        <v>205</v>
      </c>
      <c r="BG53" s="297"/>
      <c r="BH53" s="297"/>
      <c r="BI53" s="297"/>
      <c r="BJ53" s="297"/>
      <c r="BK53" s="297"/>
      <c r="BL53" s="297"/>
      <c r="BM53" s="297"/>
      <c r="BN53" s="297">
        <v>194</v>
      </c>
      <c r="BO53" s="297"/>
      <c r="BP53" s="297"/>
      <c r="BQ53" s="297"/>
      <c r="BR53" s="297"/>
      <c r="BS53" s="297"/>
      <c r="BT53" s="297"/>
      <c r="BU53" s="297"/>
      <c r="BV53" s="297">
        <v>170</v>
      </c>
      <c r="BW53" s="297"/>
      <c r="BX53" s="297"/>
      <c r="BY53" s="297"/>
      <c r="BZ53" s="297"/>
      <c r="CA53" s="297"/>
      <c r="CB53" s="297"/>
      <c r="CC53" s="297"/>
      <c r="CD53" s="297">
        <v>82</v>
      </c>
      <c r="CE53" s="297"/>
      <c r="CF53" s="297"/>
      <c r="CG53" s="297"/>
      <c r="CH53" s="297"/>
      <c r="CI53" s="297"/>
      <c r="CJ53" s="297"/>
      <c r="CK53" s="297"/>
      <c r="CL53" s="297">
        <v>82</v>
      </c>
      <c r="CM53" s="297"/>
      <c r="CN53" s="297"/>
      <c r="CO53" s="297"/>
      <c r="CP53" s="297"/>
      <c r="CQ53" s="297"/>
      <c r="CR53" s="297"/>
      <c r="CS53" s="297"/>
      <c r="CT53" s="297">
        <v>52</v>
      </c>
      <c r="CU53" s="297"/>
      <c r="CV53" s="297"/>
      <c r="CW53" s="297"/>
      <c r="CX53" s="297"/>
      <c r="CY53" s="297"/>
      <c r="CZ53" s="297"/>
      <c r="DA53" s="297"/>
      <c r="DB53" s="297">
        <v>42</v>
      </c>
      <c r="DC53" s="297"/>
      <c r="DD53" s="297"/>
      <c r="DE53" s="297"/>
      <c r="DF53" s="297"/>
      <c r="DG53" s="297"/>
      <c r="DH53" s="297"/>
      <c r="DI53" s="297"/>
      <c r="DJ53" s="297">
        <v>20</v>
      </c>
      <c r="DK53" s="297"/>
      <c r="DL53" s="297"/>
      <c r="DM53" s="297"/>
      <c r="DN53" s="297"/>
      <c r="DO53" s="297"/>
      <c r="DP53" s="297"/>
      <c r="DQ53" s="297"/>
      <c r="DR53" s="297">
        <v>16</v>
      </c>
      <c r="DS53" s="297"/>
      <c r="DT53" s="297"/>
      <c r="DU53" s="297"/>
      <c r="DV53" s="297"/>
      <c r="DW53" s="297"/>
      <c r="DX53" s="297"/>
      <c r="DY53" s="297"/>
      <c r="DZ53" s="297">
        <v>19</v>
      </c>
      <c r="EA53" s="297"/>
      <c r="EB53" s="297"/>
      <c r="EC53" s="297"/>
      <c r="ED53" s="297"/>
      <c r="EE53" s="297"/>
      <c r="EF53" s="297"/>
      <c r="EG53" s="297"/>
      <c r="EH53" s="298">
        <v>43</v>
      </c>
      <c r="EI53" s="298"/>
      <c r="EJ53" s="298"/>
      <c r="EK53" s="298"/>
      <c r="EL53" s="298"/>
      <c r="EM53" s="298"/>
      <c r="EN53" s="298"/>
      <c r="EO53" s="298"/>
      <c r="EP53" s="299" t="s">
        <v>34</v>
      </c>
    </row>
    <row r="54" spans="1:169" ht="18.75" customHeight="1" x14ac:dyDescent="0.2">
      <c r="A54" s="295" t="s">
        <v>35</v>
      </c>
      <c r="B54" s="296">
        <v>1794</v>
      </c>
      <c r="C54" s="297"/>
      <c r="D54" s="297"/>
      <c r="E54" s="297"/>
      <c r="F54" s="297"/>
      <c r="G54" s="297"/>
      <c r="H54" s="297"/>
      <c r="I54" s="297"/>
      <c r="J54" s="297">
        <v>1428</v>
      </c>
      <c r="K54" s="297"/>
      <c r="L54" s="297"/>
      <c r="M54" s="297"/>
      <c r="N54" s="297"/>
      <c r="O54" s="297"/>
      <c r="P54" s="297"/>
      <c r="Q54" s="297"/>
      <c r="R54" s="297">
        <v>366</v>
      </c>
      <c r="S54" s="297"/>
      <c r="T54" s="297"/>
      <c r="U54" s="297"/>
      <c r="V54" s="297"/>
      <c r="W54" s="297"/>
      <c r="X54" s="297"/>
      <c r="Y54" s="297"/>
      <c r="Z54" s="297">
        <v>12</v>
      </c>
      <c r="AA54" s="297"/>
      <c r="AB54" s="297"/>
      <c r="AC54" s="297"/>
      <c r="AD54" s="297"/>
      <c r="AE54" s="297"/>
      <c r="AF54" s="297"/>
      <c r="AG54" s="297"/>
      <c r="AH54" s="297">
        <v>327</v>
      </c>
      <c r="AI54" s="297"/>
      <c r="AJ54" s="297"/>
      <c r="AK54" s="297"/>
      <c r="AL54" s="297"/>
      <c r="AM54" s="297"/>
      <c r="AN54" s="297"/>
      <c r="AO54" s="297"/>
      <c r="AP54" s="297">
        <v>268</v>
      </c>
      <c r="AQ54" s="297"/>
      <c r="AR54" s="297"/>
      <c r="AS54" s="297"/>
      <c r="AT54" s="297"/>
      <c r="AU54" s="297"/>
      <c r="AV54" s="297"/>
      <c r="AW54" s="297"/>
      <c r="AX54" s="297">
        <v>246</v>
      </c>
      <c r="AY54" s="297"/>
      <c r="AZ54" s="297"/>
      <c r="BA54" s="297"/>
      <c r="BB54" s="297"/>
      <c r="BC54" s="297"/>
      <c r="BD54" s="297"/>
      <c r="BE54" s="297"/>
      <c r="BF54" s="297">
        <v>203</v>
      </c>
      <c r="BG54" s="297"/>
      <c r="BH54" s="297"/>
      <c r="BI54" s="297"/>
      <c r="BJ54" s="297"/>
      <c r="BK54" s="297"/>
      <c r="BL54" s="297"/>
      <c r="BM54" s="297"/>
      <c r="BN54" s="297">
        <v>187</v>
      </c>
      <c r="BO54" s="297"/>
      <c r="BP54" s="297"/>
      <c r="BQ54" s="297"/>
      <c r="BR54" s="297"/>
      <c r="BS54" s="297"/>
      <c r="BT54" s="297"/>
      <c r="BU54" s="297"/>
      <c r="BV54" s="297">
        <v>217</v>
      </c>
      <c r="BW54" s="297"/>
      <c r="BX54" s="297"/>
      <c r="BY54" s="297"/>
      <c r="BZ54" s="297"/>
      <c r="CA54" s="297"/>
      <c r="CB54" s="297"/>
      <c r="CC54" s="297"/>
      <c r="CD54" s="297">
        <v>85</v>
      </c>
      <c r="CE54" s="297"/>
      <c r="CF54" s="297"/>
      <c r="CG54" s="297"/>
      <c r="CH54" s="297"/>
      <c r="CI54" s="297"/>
      <c r="CJ54" s="297"/>
      <c r="CK54" s="297"/>
      <c r="CL54" s="297">
        <v>87</v>
      </c>
      <c r="CM54" s="297"/>
      <c r="CN54" s="297"/>
      <c r="CO54" s="297"/>
      <c r="CP54" s="297"/>
      <c r="CQ54" s="297"/>
      <c r="CR54" s="297"/>
      <c r="CS54" s="297"/>
      <c r="CT54" s="297">
        <v>58</v>
      </c>
      <c r="CU54" s="297"/>
      <c r="CV54" s="297"/>
      <c r="CW54" s="297"/>
      <c r="CX54" s="297"/>
      <c r="CY54" s="297"/>
      <c r="CZ54" s="297"/>
      <c r="DA54" s="297"/>
      <c r="DB54" s="297">
        <v>37</v>
      </c>
      <c r="DC54" s="297"/>
      <c r="DD54" s="297"/>
      <c r="DE54" s="297"/>
      <c r="DF54" s="297"/>
      <c r="DG54" s="297"/>
      <c r="DH54" s="297"/>
      <c r="DI54" s="297"/>
      <c r="DJ54" s="297">
        <v>30</v>
      </c>
      <c r="DK54" s="297"/>
      <c r="DL54" s="297"/>
      <c r="DM54" s="297"/>
      <c r="DN54" s="297"/>
      <c r="DO54" s="297"/>
      <c r="DP54" s="297"/>
      <c r="DQ54" s="297"/>
      <c r="DR54" s="297">
        <v>17</v>
      </c>
      <c r="DS54" s="297"/>
      <c r="DT54" s="297"/>
      <c r="DU54" s="297"/>
      <c r="DV54" s="297"/>
      <c r="DW54" s="297"/>
      <c r="DX54" s="297"/>
      <c r="DY54" s="297"/>
      <c r="DZ54" s="297">
        <v>20</v>
      </c>
      <c r="EA54" s="297"/>
      <c r="EB54" s="297"/>
      <c r="EC54" s="297"/>
      <c r="ED54" s="297"/>
      <c r="EE54" s="297"/>
      <c r="EF54" s="297"/>
      <c r="EG54" s="297"/>
      <c r="EH54" s="298">
        <v>43.7</v>
      </c>
      <c r="EI54" s="298"/>
      <c r="EJ54" s="298"/>
      <c r="EK54" s="298"/>
      <c r="EL54" s="298"/>
      <c r="EM54" s="298"/>
      <c r="EN54" s="298"/>
      <c r="EO54" s="298"/>
      <c r="EP54" s="299" t="s">
        <v>35</v>
      </c>
    </row>
    <row r="55" spans="1:169" s="23" customFormat="1" ht="18.75" customHeight="1" x14ac:dyDescent="0.2">
      <c r="A55" s="295" t="s">
        <v>36</v>
      </c>
      <c r="B55" s="296">
        <v>1842</v>
      </c>
      <c r="C55" s="297"/>
      <c r="D55" s="297"/>
      <c r="E55" s="297"/>
      <c r="F55" s="297"/>
      <c r="G55" s="297"/>
      <c r="H55" s="297"/>
      <c r="I55" s="297"/>
      <c r="J55" s="297">
        <v>1425</v>
      </c>
      <c r="K55" s="297"/>
      <c r="L55" s="297"/>
      <c r="M55" s="297"/>
      <c r="N55" s="297"/>
      <c r="O55" s="297"/>
      <c r="P55" s="297"/>
      <c r="Q55" s="297"/>
      <c r="R55" s="297">
        <v>417</v>
      </c>
      <c r="S55" s="297"/>
      <c r="T55" s="297"/>
      <c r="U55" s="297"/>
      <c r="V55" s="297"/>
      <c r="W55" s="297"/>
      <c r="X55" s="297"/>
      <c r="Y55" s="297"/>
      <c r="Z55" s="297">
        <v>10</v>
      </c>
      <c r="AA55" s="297"/>
      <c r="AB55" s="297"/>
      <c r="AC55" s="297"/>
      <c r="AD55" s="297"/>
      <c r="AE55" s="297"/>
      <c r="AF55" s="297"/>
      <c r="AG55" s="297"/>
      <c r="AH55" s="297">
        <v>338</v>
      </c>
      <c r="AI55" s="297"/>
      <c r="AJ55" s="297"/>
      <c r="AK55" s="297"/>
      <c r="AL55" s="297"/>
      <c r="AM55" s="297"/>
      <c r="AN55" s="297"/>
      <c r="AO55" s="297"/>
      <c r="AP55" s="297">
        <v>265</v>
      </c>
      <c r="AQ55" s="297"/>
      <c r="AR55" s="297"/>
      <c r="AS55" s="297"/>
      <c r="AT55" s="297"/>
      <c r="AU55" s="297"/>
      <c r="AV55" s="297"/>
      <c r="AW55" s="297"/>
      <c r="AX55" s="297">
        <v>251</v>
      </c>
      <c r="AY55" s="297"/>
      <c r="AZ55" s="297"/>
      <c r="BA55" s="297"/>
      <c r="BB55" s="297"/>
      <c r="BC55" s="297"/>
      <c r="BD55" s="297"/>
      <c r="BE55" s="297"/>
      <c r="BF55" s="297">
        <v>204</v>
      </c>
      <c r="BG55" s="297"/>
      <c r="BH55" s="297"/>
      <c r="BI55" s="297"/>
      <c r="BJ55" s="297"/>
      <c r="BK55" s="297"/>
      <c r="BL55" s="297"/>
      <c r="BM55" s="297"/>
      <c r="BN55" s="297">
        <v>201</v>
      </c>
      <c r="BO55" s="297"/>
      <c r="BP55" s="297"/>
      <c r="BQ55" s="297"/>
      <c r="BR55" s="297"/>
      <c r="BS55" s="297"/>
      <c r="BT55" s="297"/>
      <c r="BU55" s="297"/>
      <c r="BV55" s="297">
        <v>196</v>
      </c>
      <c r="BW55" s="297"/>
      <c r="BX55" s="297"/>
      <c r="BY55" s="297"/>
      <c r="BZ55" s="297"/>
      <c r="CA55" s="297"/>
      <c r="CB55" s="297"/>
      <c r="CC55" s="297"/>
      <c r="CD55" s="297">
        <v>125</v>
      </c>
      <c r="CE55" s="297"/>
      <c r="CF55" s="297"/>
      <c r="CG55" s="297"/>
      <c r="CH55" s="297"/>
      <c r="CI55" s="297"/>
      <c r="CJ55" s="297"/>
      <c r="CK55" s="297"/>
      <c r="CL55" s="297">
        <v>85</v>
      </c>
      <c r="CM55" s="297"/>
      <c r="CN55" s="297"/>
      <c r="CO55" s="297"/>
      <c r="CP55" s="297"/>
      <c r="CQ55" s="297"/>
      <c r="CR55" s="297"/>
      <c r="CS55" s="297"/>
      <c r="CT55" s="297">
        <v>60</v>
      </c>
      <c r="CU55" s="297"/>
      <c r="CV55" s="297"/>
      <c r="CW55" s="297"/>
      <c r="CX55" s="297"/>
      <c r="CY55" s="297"/>
      <c r="CZ55" s="297"/>
      <c r="DA55" s="297"/>
      <c r="DB55" s="297">
        <v>40</v>
      </c>
      <c r="DC55" s="297"/>
      <c r="DD55" s="297"/>
      <c r="DE55" s="297"/>
      <c r="DF55" s="297"/>
      <c r="DG55" s="297"/>
      <c r="DH55" s="297"/>
      <c r="DI55" s="297"/>
      <c r="DJ55" s="297">
        <v>32</v>
      </c>
      <c r="DK55" s="297"/>
      <c r="DL55" s="297"/>
      <c r="DM55" s="297"/>
      <c r="DN55" s="297"/>
      <c r="DO55" s="297"/>
      <c r="DP55" s="297"/>
      <c r="DQ55" s="297"/>
      <c r="DR55" s="297">
        <v>15</v>
      </c>
      <c r="DS55" s="297"/>
      <c r="DT55" s="297"/>
      <c r="DU55" s="297"/>
      <c r="DV55" s="297"/>
      <c r="DW55" s="297"/>
      <c r="DX55" s="297"/>
      <c r="DY55" s="297"/>
      <c r="DZ55" s="297">
        <v>20</v>
      </c>
      <c r="EA55" s="297"/>
      <c r="EB55" s="297"/>
      <c r="EC55" s="297"/>
      <c r="ED55" s="297"/>
      <c r="EE55" s="297"/>
      <c r="EF55" s="297"/>
      <c r="EG55" s="297"/>
      <c r="EH55" s="298">
        <v>43.9</v>
      </c>
      <c r="EI55" s="298"/>
      <c r="EJ55" s="298"/>
      <c r="EK55" s="298"/>
      <c r="EL55" s="298"/>
      <c r="EM55" s="298"/>
      <c r="EN55" s="298"/>
      <c r="EO55" s="298"/>
      <c r="EP55" s="299" t="s">
        <v>36</v>
      </c>
    </row>
    <row r="56" spans="1:169" s="23" customFormat="1" ht="18.75" customHeight="1" x14ac:dyDescent="0.2">
      <c r="A56" s="295" t="s">
        <v>37</v>
      </c>
      <c r="B56" s="296">
        <v>1916</v>
      </c>
      <c r="C56" s="297"/>
      <c r="D56" s="297"/>
      <c r="E56" s="297"/>
      <c r="F56" s="297"/>
      <c r="G56" s="297"/>
      <c r="H56" s="297"/>
      <c r="I56" s="297"/>
      <c r="J56" s="297">
        <v>1455</v>
      </c>
      <c r="K56" s="297"/>
      <c r="L56" s="297"/>
      <c r="M56" s="297"/>
      <c r="N56" s="297"/>
      <c r="O56" s="297"/>
      <c r="P56" s="297"/>
      <c r="Q56" s="297"/>
      <c r="R56" s="297">
        <v>461</v>
      </c>
      <c r="S56" s="297"/>
      <c r="T56" s="297"/>
      <c r="U56" s="297"/>
      <c r="V56" s="297"/>
      <c r="W56" s="297"/>
      <c r="X56" s="297"/>
      <c r="Y56" s="297"/>
      <c r="Z56" s="297">
        <v>10</v>
      </c>
      <c r="AA56" s="297"/>
      <c r="AB56" s="297"/>
      <c r="AC56" s="297"/>
      <c r="AD56" s="297"/>
      <c r="AE56" s="297"/>
      <c r="AF56" s="297"/>
      <c r="AG56" s="297"/>
      <c r="AH56" s="297">
        <v>342</v>
      </c>
      <c r="AI56" s="297"/>
      <c r="AJ56" s="297"/>
      <c r="AK56" s="297"/>
      <c r="AL56" s="297"/>
      <c r="AM56" s="297"/>
      <c r="AN56" s="297"/>
      <c r="AO56" s="297"/>
      <c r="AP56" s="297">
        <v>301</v>
      </c>
      <c r="AQ56" s="297"/>
      <c r="AR56" s="297"/>
      <c r="AS56" s="297"/>
      <c r="AT56" s="297"/>
      <c r="AU56" s="297"/>
      <c r="AV56" s="297"/>
      <c r="AW56" s="297"/>
      <c r="AX56" s="297">
        <v>235</v>
      </c>
      <c r="AY56" s="297"/>
      <c r="AZ56" s="297"/>
      <c r="BA56" s="297"/>
      <c r="BB56" s="297"/>
      <c r="BC56" s="297"/>
      <c r="BD56" s="297"/>
      <c r="BE56" s="297"/>
      <c r="BF56" s="297">
        <v>212</v>
      </c>
      <c r="BG56" s="297"/>
      <c r="BH56" s="297"/>
      <c r="BI56" s="297"/>
      <c r="BJ56" s="297"/>
      <c r="BK56" s="297"/>
      <c r="BL56" s="297"/>
      <c r="BM56" s="297"/>
      <c r="BN56" s="297">
        <v>203</v>
      </c>
      <c r="BO56" s="297"/>
      <c r="BP56" s="297"/>
      <c r="BQ56" s="297"/>
      <c r="BR56" s="297"/>
      <c r="BS56" s="297"/>
      <c r="BT56" s="297"/>
      <c r="BU56" s="297"/>
      <c r="BV56" s="297">
        <v>170</v>
      </c>
      <c r="BW56" s="297"/>
      <c r="BX56" s="297"/>
      <c r="BY56" s="297"/>
      <c r="BZ56" s="297"/>
      <c r="CA56" s="297"/>
      <c r="CB56" s="297"/>
      <c r="CC56" s="297"/>
      <c r="CD56" s="297">
        <v>176</v>
      </c>
      <c r="CE56" s="297"/>
      <c r="CF56" s="297"/>
      <c r="CG56" s="297"/>
      <c r="CH56" s="297"/>
      <c r="CI56" s="297"/>
      <c r="CJ56" s="297"/>
      <c r="CK56" s="297"/>
      <c r="CL56" s="297">
        <v>70</v>
      </c>
      <c r="CM56" s="297"/>
      <c r="CN56" s="297"/>
      <c r="CO56" s="297"/>
      <c r="CP56" s="297"/>
      <c r="CQ56" s="297"/>
      <c r="CR56" s="297"/>
      <c r="CS56" s="297"/>
      <c r="CT56" s="297">
        <v>78</v>
      </c>
      <c r="CU56" s="297"/>
      <c r="CV56" s="297"/>
      <c r="CW56" s="297"/>
      <c r="CX56" s="297"/>
      <c r="CY56" s="297"/>
      <c r="CZ56" s="297"/>
      <c r="DA56" s="297"/>
      <c r="DB56" s="297">
        <v>44</v>
      </c>
      <c r="DC56" s="297"/>
      <c r="DD56" s="297"/>
      <c r="DE56" s="297"/>
      <c r="DF56" s="297"/>
      <c r="DG56" s="297"/>
      <c r="DH56" s="297"/>
      <c r="DI56" s="297"/>
      <c r="DJ56" s="297">
        <v>30</v>
      </c>
      <c r="DK56" s="297"/>
      <c r="DL56" s="297"/>
      <c r="DM56" s="297"/>
      <c r="DN56" s="297"/>
      <c r="DO56" s="297"/>
      <c r="DP56" s="297"/>
      <c r="DQ56" s="297"/>
      <c r="DR56" s="297">
        <v>26</v>
      </c>
      <c r="DS56" s="297"/>
      <c r="DT56" s="297"/>
      <c r="DU56" s="297"/>
      <c r="DV56" s="297"/>
      <c r="DW56" s="297"/>
      <c r="DX56" s="297"/>
      <c r="DY56" s="297"/>
      <c r="DZ56" s="297">
        <v>19</v>
      </c>
      <c r="EA56" s="297"/>
      <c r="EB56" s="297"/>
      <c r="EC56" s="297"/>
      <c r="ED56" s="297"/>
      <c r="EE56" s="297"/>
      <c r="EF56" s="297"/>
      <c r="EG56" s="297"/>
      <c r="EH56" s="300">
        <v>44.2</v>
      </c>
      <c r="EI56" s="300"/>
      <c r="EJ56" s="300"/>
      <c r="EK56" s="300"/>
      <c r="EL56" s="300"/>
      <c r="EM56" s="300"/>
      <c r="EN56" s="300"/>
      <c r="EO56" s="300"/>
      <c r="EP56" s="299" t="str">
        <f t="shared" ref="EP56:EP62" si="6">+A56</f>
        <v>16年</v>
      </c>
    </row>
    <row r="57" spans="1:169" s="23" customFormat="1" ht="18.75" customHeight="1" x14ac:dyDescent="0.2">
      <c r="A57" s="295" t="s">
        <v>163</v>
      </c>
      <c r="B57" s="296">
        <v>1974</v>
      </c>
      <c r="C57" s="297"/>
      <c r="D57" s="297"/>
      <c r="E57" s="297"/>
      <c r="F57" s="297"/>
      <c r="G57" s="297"/>
      <c r="H57" s="297"/>
      <c r="I57" s="297"/>
      <c r="J57" s="297">
        <v>1507</v>
      </c>
      <c r="K57" s="297"/>
      <c r="L57" s="297"/>
      <c r="M57" s="297"/>
      <c r="N57" s="297"/>
      <c r="O57" s="297"/>
      <c r="P57" s="297"/>
      <c r="Q57" s="297"/>
      <c r="R57" s="297">
        <v>467</v>
      </c>
      <c r="S57" s="297"/>
      <c r="T57" s="297"/>
      <c r="U57" s="297"/>
      <c r="V57" s="297"/>
      <c r="W57" s="297"/>
      <c r="X57" s="297"/>
      <c r="Y57" s="297"/>
      <c r="Z57" s="297">
        <v>9</v>
      </c>
      <c r="AA57" s="297"/>
      <c r="AB57" s="297"/>
      <c r="AC57" s="297"/>
      <c r="AD57" s="297"/>
      <c r="AE57" s="297"/>
      <c r="AF57" s="297"/>
      <c r="AG57" s="297"/>
      <c r="AH57" s="297">
        <v>317</v>
      </c>
      <c r="AI57" s="297"/>
      <c r="AJ57" s="297"/>
      <c r="AK57" s="297"/>
      <c r="AL57" s="297"/>
      <c r="AM57" s="297"/>
      <c r="AN57" s="297"/>
      <c r="AO57" s="297"/>
      <c r="AP57" s="297">
        <v>317</v>
      </c>
      <c r="AQ57" s="297"/>
      <c r="AR57" s="297"/>
      <c r="AS57" s="297"/>
      <c r="AT57" s="297"/>
      <c r="AU57" s="297"/>
      <c r="AV57" s="297"/>
      <c r="AW57" s="297"/>
      <c r="AX57" s="297">
        <v>231</v>
      </c>
      <c r="AY57" s="297"/>
      <c r="AZ57" s="297"/>
      <c r="BA57" s="297"/>
      <c r="BB57" s="297"/>
      <c r="BC57" s="297"/>
      <c r="BD57" s="297"/>
      <c r="BE57" s="297"/>
      <c r="BF57" s="297">
        <v>248</v>
      </c>
      <c r="BG57" s="297"/>
      <c r="BH57" s="297"/>
      <c r="BI57" s="297"/>
      <c r="BJ57" s="297"/>
      <c r="BK57" s="297"/>
      <c r="BL57" s="297"/>
      <c r="BM57" s="297"/>
      <c r="BN57" s="297">
        <v>191</v>
      </c>
      <c r="BO57" s="297"/>
      <c r="BP57" s="297"/>
      <c r="BQ57" s="297"/>
      <c r="BR57" s="297"/>
      <c r="BS57" s="297"/>
      <c r="BT57" s="297"/>
      <c r="BU57" s="297"/>
      <c r="BV57" s="297">
        <v>174</v>
      </c>
      <c r="BW57" s="297"/>
      <c r="BX57" s="297"/>
      <c r="BY57" s="297"/>
      <c r="BZ57" s="297"/>
      <c r="CA57" s="297"/>
      <c r="CB57" s="297"/>
      <c r="CC57" s="297"/>
      <c r="CD57" s="297">
        <v>197</v>
      </c>
      <c r="CE57" s="297"/>
      <c r="CF57" s="297"/>
      <c r="CG57" s="297"/>
      <c r="CH57" s="297"/>
      <c r="CI57" s="297"/>
      <c r="CJ57" s="297"/>
      <c r="CK57" s="297"/>
      <c r="CL57" s="297">
        <v>86</v>
      </c>
      <c r="CM57" s="297"/>
      <c r="CN57" s="297"/>
      <c r="CO57" s="297"/>
      <c r="CP57" s="297"/>
      <c r="CQ57" s="297"/>
      <c r="CR57" s="297"/>
      <c r="CS57" s="297"/>
      <c r="CT57" s="297">
        <v>79</v>
      </c>
      <c r="CU57" s="297"/>
      <c r="CV57" s="297"/>
      <c r="CW57" s="297"/>
      <c r="CX57" s="297"/>
      <c r="CY57" s="297"/>
      <c r="CZ57" s="297"/>
      <c r="DA57" s="297"/>
      <c r="DB57" s="297">
        <v>52</v>
      </c>
      <c r="DC57" s="297"/>
      <c r="DD57" s="297"/>
      <c r="DE57" s="297"/>
      <c r="DF57" s="297"/>
      <c r="DG57" s="297"/>
      <c r="DH57" s="297"/>
      <c r="DI57" s="297"/>
      <c r="DJ57" s="297">
        <v>29</v>
      </c>
      <c r="DK57" s="297"/>
      <c r="DL57" s="297"/>
      <c r="DM57" s="297"/>
      <c r="DN57" s="297"/>
      <c r="DO57" s="297"/>
      <c r="DP57" s="297"/>
      <c r="DQ57" s="297"/>
      <c r="DR57" s="297">
        <v>23</v>
      </c>
      <c r="DS57" s="297"/>
      <c r="DT57" s="297"/>
      <c r="DU57" s="297"/>
      <c r="DV57" s="297"/>
      <c r="DW57" s="297"/>
      <c r="DX57" s="297"/>
      <c r="DY57" s="297"/>
      <c r="DZ57" s="297">
        <v>21</v>
      </c>
      <c r="EA57" s="297"/>
      <c r="EB57" s="297"/>
      <c r="EC57" s="297"/>
      <c r="ED57" s="297"/>
      <c r="EE57" s="297"/>
      <c r="EF57" s="297"/>
      <c r="EG57" s="297"/>
      <c r="EH57" s="300">
        <v>44.8</v>
      </c>
      <c r="EI57" s="300"/>
      <c r="EJ57" s="300"/>
      <c r="EK57" s="300"/>
      <c r="EL57" s="300"/>
      <c r="EM57" s="300"/>
      <c r="EN57" s="300"/>
      <c r="EO57" s="300"/>
      <c r="EP57" s="299" t="str">
        <f t="shared" si="6"/>
        <v>18年</v>
      </c>
    </row>
    <row r="58" spans="1:169" s="23" customFormat="1" ht="18.75" customHeight="1" x14ac:dyDescent="0.2">
      <c r="A58" s="295" t="s">
        <v>154</v>
      </c>
      <c r="B58" s="296">
        <v>1928</v>
      </c>
      <c r="C58" s="297"/>
      <c r="D58" s="297"/>
      <c r="E58" s="297"/>
      <c r="F58" s="297"/>
      <c r="G58" s="297"/>
      <c r="H58" s="297"/>
      <c r="I58" s="297"/>
      <c r="J58" s="297">
        <v>1438</v>
      </c>
      <c r="K58" s="297"/>
      <c r="L58" s="297"/>
      <c r="M58" s="297"/>
      <c r="N58" s="297"/>
      <c r="O58" s="297"/>
      <c r="P58" s="297"/>
      <c r="Q58" s="297"/>
      <c r="R58" s="297">
        <v>490</v>
      </c>
      <c r="S58" s="297"/>
      <c r="T58" s="297"/>
      <c r="U58" s="297"/>
      <c r="V58" s="297"/>
      <c r="W58" s="297"/>
      <c r="X58" s="297"/>
      <c r="Y58" s="297"/>
      <c r="Z58" s="297">
        <v>5</v>
      </c>
      <c r="AA58" s="297"/>
      <c r="AB58" s="297"/>
      <c r="AC58" s="297"/>
      <c r="AD58" s="297"/>
      <c r="AE58" s="297"/>
      <c r="AF58" s="297"/>
      <c r="AG58" s="297"/>
      <c r="AH58" s="297">
        <v>306</v>
      </c>
      <c r="AI58" s="297"/>
      <c r="AJ58" s="297"/>
      <c r="AK58" s="297"/>
      <c r="AL58" s="297"/>
      <c r="AM58" s="297"/>
      <c r="AN58" s="297"/>
      <c r="AO58" s="297"/>
      <c r="AP58" s="297">
        <v>276</v>
      </c>
      <c r="AQ58" s="297"/>
      <c r="AR58" s="297"/>
      <c r="AS58" s="297"/>
      <c r="AT58" s="297"/>
      <c r="AU58" s="297"/>
      <c r="AV58" s="297"/>
      <c r="AW58" s="297"/>
      <c r="AX58" s="297">
        <v>235</v>
      </c>
      <c r="AY58" s="297"/>
      <c r="AZ58" s="297"/>
      <c r="BA58" s="297"/>
      <c r="BB58" s="297"/>
      <c r="BC58" s="297"/>
      <c r="BD58" s="297"/>
      <c r="BE58" s="297"/>
      <c r="BF58" s="297">
        <v>239</v>
      </c>
      <c r="BG58" s="297"/>
      <c r="BH58" s="297"/>
      <c r="BI58" s="297"/>
      <c r="BJ58" s="297"/>
      <c r="BK58" s="297"/>
      <c r="BL58" s="297"/>
      <c r="BM58" s="297"/>
      <c r="BN58" s="297">
        <v>199</v>
      </c>
      <c r="BO58" s="297"/>
      <c r="BP58" s="297"/>
      <c r="BQ58" s="297"/>
      <c r="BR58" s="297"/>
      <c r="BS58" s="297"/>
      <c r="BT58" s="297"/>
      <c r="BU58" s="297"/>
      <c r="BV58" s="297">
        <v>189</v>
      </c>
      <c r="BW58" s="297"/>
      <c r="BX58" s="297"/>
      <c r="BY58" s="297"/>
      <c r="BZ58" s="297"/>
      <c r="CA58" s="297"/>
      <c r="CB58" s="297"/>
      <c r="CC58" s="297"/>
      <c r="CD58" s="297">
        <v>171</v>
      </c>
      <c r="CE58" s="297"/>
      <c r="CF58" s="297"/>
      <c r="CG58" s="297"/>
      <c r="CH58" s="297"/>
      <c r="CI58" s="297"/>
      <c r="CJ58" s="297"/>
      <c r="CK58" s="297"/>
      <c r="CL58" s="297">
        <v>137</v>
      </c>
      <c r="CM58" s="297"/>
      <c r="CN58" s="297"/>
      <c r="CO58" s="297"/>
      <c r="CP58" s="297"/>
      <c r="CQ58" s="297"/>
      <c r="CR58" s="297"/>
      <c r="CS58" s="297"/>
      <c r="CT58" s="297">
        <v>56</v>
      </c>
      <c r="CU58" s="297"/>
      <c r="CV58" s="297"/>
      <c r="CW58" s="297"/>
      <c r="CX58" s="297"/>
      <c r="CY58" s="297"/>
      <c r="CZ58" s="297"/>
      <c r="DA58" s="297"/>
      <c r="DB58" s="297">
        <v>56</v>
      </c>
      <c r="DC58" s="297"/>
      <c r="DD58" s="297"/>
      <c r="DE58" s="297"/>
      <c r="DF58" s="297"/>
      <c r="DG58" s="297"/>
      <c r="DH58" s="297"/>
      <c r="DI58" s="297"/>
      <c r="DJ58" s="297">
        <v>29</v>
      </c>
      <c r="DK58" s="297"/>
      <c r="DL58" s="297"/>
      <c r="DM58" s="297"/>
      <c r="DN58" s="297"/>
      <c r="DO58" s="297"/>
      <c r="DP58" s="297"/>
      <c r="DQ58" s="297"/>
      <c r="DR58" s="297">
        <v>21</v>
      </c>
      <c r="DS58" s="297"/>
      <c r="DT58" s="297"/>
      <c r="DU58" s="297"/>
      <c r="DV58" s="297"/>
      <c r="DW58" s="297"/>
      <c r="DX58" s="297"/>
      <c r="DY58" s="297"/>
      <c r="DZ58" s="297">
        <v>9</v>
      </c>
      <c r="EA58" s="297"/>
      <c r="EB58" s="297"/>
      <c r="EC58" s="297"/>
      <c r="ED58" s="297"/>
      <c r="EE58" s="297"/>
      <c r="EF58" s="297"/>
      <c r="EG58" s="297"/>
      <c r="EH58" s="300">
        <v>45</v>
      </c>
      <c r="EI58" s="300"/>
      <c r="EJ58" s="300"/>
      <c r="EK58" s="300"/>
      <c r="EL58" s="300"/>
      <c r="EM58" s="300"/>
      <c r="EN58" s="300"/>
      <c r="EO58" s="300"/>
      <c r="EP58" s="299" t="str">
        <f t="shared" si="6"/>
        <v>20年</v>
      </c>
    </row>
    <row r="59" spans="1:169" s="23" customFormat="1" ht="18.75" customHeight="1" x14ac:dyDescent="0.2">
      <c r="A59" s="295" t="s">
        <v>155</v>
      </c>
      <c r="B59" s="296">
        <v>1977</v>
      </c>
      <c r="C59" s="297"/>
      <c r="D59" s="297"/>
      <c r="E59" s="297"/>
      <c r="F59" s="297"/>
      <c r="G59" s="297"/>
      <c r="H59" s="297"/>
      <c r="I59" s="297"/>
      <c r="J59" s="297">
        <v>1435</v>
      </c>
      <c r="K59" s="297"/>
      <c r="L59" s="297"/>
      <c r="M59" s="297"/>
      <c r="N59" s="297"/>
      <c r="O59" s="297"/>
      <c r="P59" s="297"/>
      <c r="Q59" s="297"/>
      <c r="R59" s="297">
        <v>542</v>
      </c>
      <c r="S59" s="297"/>
      <c r="T59" s="297"/>
      <c r="U59" s="297"/>
      <c r="V59" s="297"/>
      <c r="W59" s="297"/>
      <c r="X59" s="297"/>
      <c r="Y59" s="297"/>
      <c r="Z59" s="297">
        <v>7</v>
      </c>
      <c r="AA59" s="297"/>
      <c r="AB59" s="297"/>
      <c r="AC59" s="297"/>
      <c r="AD59" s="297"/>
      <c r="AE59" s="297"/>
      <c r="AF59" s="297"/>
      <c r="AG59" s="297"/>
      <c r="AH59" s="297">
        <v>292</v>
      </c>
      <c r="AI59" s="297"/>
      <c r="AJ59" s="297"/>
      <c r="AK59" s="297"/>
      <c r="AL59" s="297"/>
      <c r="AM59" s="297"/>
      <c r="AN59" s="297"/>
      <c r="AO59" s="297"/>
      <c r="AP59" s="297">
        <v>272</v>
      </c>
      <c r="AQ59" s="297"/>
      <c r="AR59" s="297"/>
      <c r="AS59" s="297"/>
      <c r="AT59" s="297"/>
      <c r="AU59" s="297"/>
      <c r="AV59" s="297"/>
      <c r="AW59" s="297"/>
      <c r="AX59" s="297">
        <v>237</v>
      </c>
      <c r="AY59" s="297"/>
      <c r="AZ59" s="297"/>
      <c r="BA59" s="297"/>
      <c r="BB59" s="297"/>
      <c r="BC59" s="297"/>
      <c r="BD59" s="297"/>
      <c r="BE59" s="297"/>
      <c r="BF59" s="297">
        <v>221</v>
      </c>
      <c r="BG59" s="297"/>
      <c r="BH59" s="297"/>
      <c r="BI59" s="297"/>
      <c r="BJ59" s="297"/>
      <c r="BK59" s="297"/>
      <c r="BL59" s="297"/>
      <c r="BM59" s="297"/>
      <c r="BN59" s="297">
        <v>214</v>
      </c>
      <c r="BO59" s="297"/>
      <c r="BP59" s="297"/>
      <c r="BQ59" s="297"/>
      <c r="BR59" s="297"/>
      <c r="BS59" s="297"/>
      <c r="BT59" s="297"/>
      <c r="BU59" s="297"/>
      <c r="BV59" s="297">
        <v>202</v>
      </c>
      <c r="BW59" s="297"/>
      <c r="BX59" s="297"/>
      <c r="BY59" s="297"/>
      <c r="BZ59" s="297"/>
      <c r="CA59" s="297"/>
      <c r="CB59" s="297"/>
      <c r="CC59" s="297"/>
      <c r="CD59" s="297">
        <v>163</v>
      </c>
      <c r="CE59" s="297"/>
      <c r="CF59" s="297"/>
      <c r="CG59" s="297"/>
      <c r="CH59" s="297"/>
      <c r="CI59" s="297"/>
      <c r="CJ59" s="297"/>
      <c r="CK59" s="297"/>
      <c r="CL59" s="297">
        <v>180</v>
      </c>
      <c r="CM59" s="297"/>
      <c r="CN59" s="297"/>
      <c r="CO59" s="297"/>
      <c r="CP59" s="297"/>
      <c r="CQ59" s="297"/>
      <c r="CR59" s="297"/>
      <c r="CS59" s="297"/>
      <c r="CT59" s="297">
        <v>60</v>
      </c>
      <c r="CU59" s="297"/>
      <c r="CV59" s="297"/>
      <c r="CW59" s="297"/>
      <c r="CX59" s="297"/>
      <c r="CY59" s="297"/>
      <c r="CZ59" s="297"/>
      <c r="DA59" s="297"/>
      <c r="DB59" s="297">
        <v>64</v>
      </c>
      <c r="DC59" s="297"/>
      <c r="DD59" s="297"/>
      <c r="DE59" s="297"/>
      <c r="DF59" s="297"/>
      <c r="DG59" s="297"/>
      <c r="DH59" s="297"/>
      <c r="DI59" s="297"/>
      <c r="DJ59" s="297">
        <v>34</v>
      </c>
      <c r="DK59" s="297"/>
      <c r="DL59" s="297"/>
      <c r="DM59" s="297"/>
      <c r="DN59" s="297"/>
      <c r="DO59" s="297"/>
      <c r="DP59" s="297"/>
      <c r="DQ59" s="297"/>
      <c r="DR59" s="297">
        <v>19</v>
      </c>
      <c r="DS59" s="297"/>
      <c r="DT59" s="297"/>
      <c r="DU59" s="297"/>
      <c r="DV59" s="297"/>
      <c r="DW59" s="297"/>
      <c r="DX59" s="297"/>
      <c r="DY59" s="297"/>
      <c r="DZ59" s="297">
        <v>12</v>
      </c>
      <c r="EA59" s="297"/>
      <c r="EB59" s="297"/>
      <c r="EC59" s="297"/>
      <c r="ED59" s="297"/>
      <c r="EE59" s="297"/>
      <c r="EF59" s="297"/>
      <c r="EG59" s="297"/>
      <c r="EH59" s="300">
        <v>45.8</v>
      </c>
      <c r="EI59" s="300"/>
      <c r="EJ59" s="300"/>
      <c r="EK59" s="300"/>
      <c r="EL59" s="300"/>
      <c r="EM59" s="300"/>
      <c r="EN59" s="300"/>
      <c r="EO59" s="300"/>
      <c r="EP59" s="299" t="str">
        <f t="shared" si="6"/>
        <v>22年</v>
      </c>
    </row>
    <row r="60" spans="1:169" s="23" customFormat="1" ht="18.75" customHeight="1" x14ac:dyDescent="0.2">
      <c r="A60" s="295" t="s">
        <v>41</v>
      </c>
      <c r="B60" s="301">
        <f>J60+R60</f>
        <v>2117</v>
      </c>
      <c r="C60" s="302"/>
      <c r="D60" s="302"/>
      <c r="E60" s="302"/>
      <c r="F60" s="302"/>
      <c r="G60" s="302"/>
      <c r="H60" s="302"/>
      <c r="I60" s="302"/>
      <c r="J60" s="302">
        <v>1532</v>
      </c>
      <c r="K60" s="302"/>
      <c r="L60" s="302"/>
      <c r="M60" s="302"/>
      <c r="N60" s="302"/>
      <c r="O60" s="302"/>
      <c r="P60" s="302"/>
      <c r="Q60" s="302"/>
      <c r="R60" s="302">
        <v>585</v>
      </c>
      <c r="S60" s="302"/>
      <c r="T60" s="302"/>
      <c r="U60" s="302"/>
      <c r="V60" s="302"/>
      <c r="W60" s="302"/>
      <c r="X60" s="302"/>
      <c r="Y60" s="302"/>
      <c r="Z60" s="302">
        <v>6</v>
      </c>
      <c r="AA60" s="302"/>
      <c r="AB60" s="302"/>
      <c r="AC60" s="302"/>
      <c r="AD60" s="302"/>
      <c r="AE60" s="302"/>
      <c r="AF60" s="302"/>
      <c r="AG60" s="302"/>
      <c r="AH60" s="302">
        <v>334</v>
      </c>
      <c r="AI60" s="302"/>
      <c r="AJ60" s="302"/>
      <c r="AK60" s="302"/>
      <c r="AL60" s="302"/>
      <c r="AM60" s="302"/>
      <c r="AN60" s="302"/>
      <c r="AO60" s="302"/>
      <c r="AP60" s="302">
        <v>278</v>
      </c>
      <c r="AQ60" s="302"/>
      <c r="AR60" s="302"/>
      <c r="AS60" s="302"/>
      <c r="AT60" s="302"/>
      <c r="AU60" s="302"/>
      <c r="AV60" s="302"/>
      <c r="AW60" s="302"/>
      <c r="AX60" s="302">
        <v>246</v>
      </c>
      <c r="AY60" s="302"/>
      <c r="AZ60" s="302"/>
      <c r="BA60" s="302"/>
      <c r="BB60" s="302"/>
      <c r="BC60" s="302"/>
      <c r="BD60" s="302"/>
      <c r="BE60" s="302"/>
      <c r="BF60" s="302">
        <v>218</v>
      </c>
      <c r="BG60" s="302"/>
      <c r="BH60" s="302"/>
      <c r="BI60" s="302"/>
      <c r="BJ60" s="302"/>
      <c r="BK60" s="302"/>
      <c r="BL60" s="302"/>
      <c r="BM60" s="302"/>
      <c r="BN60" s="302">
        <v>227</v>
      </c>
      <c r="BO60" s="302"/>
      <c r="BP60" s="302"/>
      <c r="BQ60" s="302"/>
      <c r="BR60" s="302"/>
      <c r="BS60" s="302"/>
      <c r="BT60" s="302"/>
      <c r="BU60" s="302"/>
      <c r="BV60" s="302">
        <v>202</v>
      </c>
      <c r="BW60" s="302"/>
      <c r="BX60" s="302"/>
      <c r="BY60" s="302"/>
      <c r="BZ60" s="302"/>
      <c r="CA60" s="302"/>
      <c r="CB60" s="302"/>
      <c r="CC60" s="302"/>
      <c r="CD60" s="302">
        <v>187</v>
      </c>
      <c r="CE60" s="302"/>
      <c r="CF60" s="302"/>
      <c r="CG60" s="302"/>
      <c r="CH60" s="302"/>
      <c r="CI60" s="302"/>
      <c r="CJ60" s="302"/>
      <c r="CK60" s="302"/>
      <c r="CL60" s="302">
        <v>179</v>
      </c>
      <c r="CM60" s="302"/>
      <c r="CN60" s="302"/>
      <c r="CO60" s="302"/>
      <c r="CP60" s="302"/>
      <c r="CQ60" s="302"/>
      <c r="CR60" s="302"/>
      <c r="CS60" s="302"/>
      <c r="CT60" s="302">
        <v>108</v>
      </c>
      <c r="CU60" s="302"/>
      <c r="CV60" s="302"/>
      <c r="CW60" s="302"/>
      <c r="CX60" s="302"/>
      <c r="CY60" s="302"/>
      <c r="CZ60" s="302"/>
      <c r="DA60" s="302"/>
      <c r="DB60" s="302">
        <v>62</v>
      </c>
      <c r="DC60" s="302"/>
      <c r="DD60" s="302"/>
      <c r="DE60" s="302"/>
      <c r="DF60" s="302"/>
      <c r="DG60" s="302"/>
      <c r="DH60" s="302"/>
      <c r="DI60" s="302"/>
      <c r="DJ60" s="302">
        <v>35</v>
      </c>
      <c r="DK60" s="302"/>
      <c r="DL60" s="302"/>
      <c r="DM60" s="302"/>
      <c r="DN60" s="302"/>
      <c r="DO60" s="302"/>
      <c r="DP60" s="302"/>
      <c r="DQ60" s="302"/>
      <c r="DR60" s="302">
        <v>20</v>
      </c>
      <c r="DS60" s="302"/>
      <c r="DT60" s="302"/>
      <c r="DU60" s="302"/>
      <c r="DV60" s="302"/>
      <c r="DW60" s="302"/>
      <c r="DX60" s="302"/>
      <c r="DY60" s="302"/>
      <c r="DZ60" s="302">
        <v>15</v>
      </c>
      <c r="EA60" s="302"/>
      <c r="EB60" s="302"/>
      <c r="EC60" s="302"/>
      <c r="ED60" s="302"/>
      <c r="EE60" s="302"/>
      <c r="EF60" s="302"/>
      <c r="EG60" s="302"/>
      <c r="EH60" s="300">
        <v>46.1</v>
      </c>
      <c r="EI60" s="300"/>
      <c r="EJ60" s="300"/>
      <c r="EK60" s="300"/>
      <c r="EL60" s="300"/>
      <c r="EM60" s="300"/>
      <c r="EN60" s="300"/>
      <c r="EO60" s="300"/>
      <c r="EP60" s="299" t="str">
        <f t="shared" si="6"/>
        <v>24年</v>
      </c>
    </row>
    <row r="61" spans="1:169" s="75" customFormat="1" ht="18" customHeight="1" x14ac:dyDescent="0.2">
      <c r="A61" s="295" t="s">
        <v>43</v>
      </c>
      <c r="B61" s="301">
        <f>J61+R61</f>
        <v>2179</v>
      </c>
      <c r="C61" s="302"/>
      <c r="D61" s="302"/>
      <c r="E61" s="302"/>
      <c r="F61" s="302"/>
      <c r="G61" s="302"/>
      <c r="H61" s="302"/>
      <c r="I61" s="302"/>
      <c r="J61" s="302">
        <v>1561</v>
      </c>
      <c r="K61" s="302"/>
      <c r="L61" s="302"/>
      <c r="M61" s="302"/>
      <c r="N61" s="302"/>
      <c r="O61" s="302"/>
      <c r="P61" s="302"/>
      <c r="Q61" s="302"/>
      <c r="R61" s="302">
        <v>618</v>
      </c>
      <c r="S61" s="302"/>
      <c r="T61" s="302"/>
      <c r="U61" s="302"/>
      <c r="V61" s="302"/>
      <c r="W61" s="302"/>
      <c r="X61" s="302"/>
      <c r="Y61" s="302"/>
      <c r="Z61" s="302">
        <v>3</v>
      </c>
      <c r="AA61" s="302"/>
      <c r="AB61" s="302"/>
      <c r="AC61" s="302"/>
      <c r="AD61" s="302"/>
      <c r="AE61" s="302"/>
      <c r="AF61" s="302"/>
      <c r="AG61" s="302"/>
      <c r="AH61" s="302">
        <v>324</v>
      </c>
      <c r="AI61" s="302"/>
      <c r="AJ61" s="302"/>
      <c r="AK61" s="302"/>
      <c r="AL61" s="302"/>
      <c r="AM61" s="302"/>
      <c r="AN61" s="302"/>
      <c r="AO61" s="302"/>
      <c r="AP61" s="302">
        <v>273</v>
      </c>
      <c r="AQ61" s="302"/>
      <c r="AR61" s="302"/>
      <c r="AS61" s="302"/>
      <c r="AT61" s="302"/>
      <c r="AU61" s="302"/>
      <c r="AV61" s="302"/>
      <c r="AW61" s="302"/>
      <c r="AX61" s="302">
        <v>235</v>
      </c>
      <c r="AY61" s="302"/>
      <c r="AZ61" s="302"/>
      <c r="BA61" s="302"/>
      <c r="BB61" s="302"/>
      <c r="BC61" s="302"/>
      <c r="BD61" s="302"/>
      <c r="BE61" s="302"/>
      <c r="BF61" s="302">
        <v>234</v>
      </c>
      <c r="BG61" s="302"/>
      <c r="BH61" s="302"/>
      <c r="BI61" s="302"/>
      <c r="BJ61" s="302"/>
      <c r="BK61" s="302"/>
      <c r="BL61" s="302"/>
      <c r="BM61" s="302"/>
      <c r="BN61" s="302">
        <v>234</v>
      </c>
      <c r="BO61" s="302"/>
      <c r="BP61" s="302"/>
      <c r="BQ61" s="302"/>
      <c r="BR61" s="302"/>
      <c r="BS61" s="302"/>
      <c r="BT61" s="302"/>
      <c r="BU61" s="302"/>
      <c r="BV61" s="302">
        <v>209</v>
      </c>
      <c r="BW61" s="302"/>
      <c r="BX61" s="302"/>
      <c r="BY61" s="302"/>
      <c r="BZ61" s="302"/>
      <c r="CA61" s="302"/>
      <c r="CB61" s="302"/>
      <c r="CC61" s="302"/>
      <c r="CD61" s="302">
        <v>215</v>
      </c>
      <c r="CE61" s="302"/>
      <c r="CF61" s="302"/>
      <c r="CG61" s="302"/>
      <c r="CH61" s="302"/>
      <c r="CI61" s="302"/>
      <c r="CJ61" s="302"/>
      <c r="CK61" s="302"/>
      <c r="CL61" s="302">
        <v>157</v>
      </c>
      <c r="CM61" s="302"/>
      <c r="CN61" s="302"/>
      <c r="CO61" s="302"/>
      <c r="CP61" s="302"/>
      <c r="CQ61" s="302"/>
      <c r="CR61" s="302"/>
      <c r="CS61" s="302"/>
      <c r="CT61" s="302">
        <v>149</v>
      </c>
      <c r="CU61" s="302"/>
      <c r="CV61" s="302"/>
      <c r="CW61" s="302"/>
      <c r="CX61" s="302"/>
      <c r="CY61" s="302"/>
      <c r="CZ61" s="302"/>
      <c r="DA61" s="302"/>
      <c r="DB61" s="302">
        <v>54</v>
      </c>
      <c r="DC61" s="302"/>
      <c r="DD61" s="302"/>
      <c r="DE61" s="302"/>
      <c r="DF61" s="302"/>
      <c r="DG61" s="302"/>
      <c r="DH61" s="302"/>
      <c r="DI61" s="302"/>
      <c r="DJ61" s="302">
        <v>53</v>
      </c>
      <c r="DK61" s="302"/>
      <c r="DL61" s="302"/>
      <c r="DM61" s="302"/>
      <c r="DN61" s="302"/>
      <c r="DO61" s="302"/>
      <c r="DP61" s="302"/>
      <c r="DQ61" s="302"/>
      <c r="DR61" s="302">
        <v>20</v>
      </c>
      <c r="DS61" s="302"/>
      <c r="DT61" s="302"/>
      <c r="DU61" s="302"/>
      <c r="DV61" s="302"/>
      <c r="DW61" s="302"/>
      <c r="DX61" s="302"/>
      <c r="DY61" s="302"/>
      <c r="DZ61" s="302">
        <v>19</v>
      </c>
      <c r="EA61" s="302"/>
      <c r="EB61" s="302"/>
      <c r="EC61" s="302"/>
      <c r="ED61" s="302"/>
      <c r="EE61" s="302"/>
      <c r="EF61" s="302"/>
      <c r="EG61" s="302"/>
      <c r="EH61" s="300">
        <v>46.9</v>
      </c>
      <c r="EI61" s="300"/>
      <c r="EJ61" s="300"/>
      <c r="EK61" s="300"/>
      <c r="EL61" s="300"/>
      <c r="EM61" s="300"/>
      <c r="EN61" s="300"/>
      <c r="EO61" s="300"/>
      <c r="EP61" s="299" t="str">
        <f>+A61</f>
        <v>26年</v>
      </c>
      <c r="EQ61" s="74"/>
      <c r="ER61" s="74"/>
      <c r="ES61" s="74"/>
      <c r="ET61" s="74"/>
      <c r="EU61" s="74"/>
      <c r="EV61" s="74"/>
      <c r="EW61" s="74"/>
      <c r="EX61" s="74"/>
      <c r="EY61" s="74"/>
      <c r="EZ61" s="74"/>
      <c r="FA61" s="74"/>
      <c r="FB61" s="74"/>
      <c r="FC61" s="74"/>
      <c r="FD61" s="74"/>
      <c r="FE61" s="74"/>
      <c r="FF61" s="74"/>
      <c r="FG61" s="74"/>
      <c r="FH61" s="74"/>
      <c r="FI61" s="74"/>
      <c r="FJ61" s="74"/>
    </row>
    <row r="62" spans="1:169" s="75" customFormat="1" ht="18" customHeight="1" x14ac:dyDescent="0.2">
      <c r="A62" s="295" t="s">
        <v>45</v>
      </c>
      <c r="B62" s="301">
        <v>2178</v>
      </c>
      <c r="C62" s="302"/>
      <c r="D62" s="302"/>
      <c r="E62" s="302"/>
      <c r="F62" s="302"/>
      <c r="G62" s="302"/>
      <c r="H62" s="302"/>
      <c r="I62" s="302"/>
      <c r="J62" s="302">
        <v>1532</v>
      </c>
      <c r="K62" s="302"/>
      <c r="L62" s="302"/>
      <c r="M62" s="302"/>
      <c r="N62" s="302"/>
      <c r="O62" s="302"/>
      <c r="P62" s="302"/>
      <c r="Q62" s="302"/>
      <c r="R62" s="302">
        <v>646</v>
      </c>
      <c r="S62" s="302"/>
      <c r="T62" s="302"/>
      <c r="U62" s="302"/>
      <c r="V62" s="302"/>
      <c r="W62" s="302"/>
      <c r="X62" s="302"/>
      <c r="Y62" s="302"/>
      <c r="Z62" s="302">
        <v>7</v>
      </c>
      <c r="AA62" s="302"/>
      <c r="AB62" s="302"/>
      <c r="AC62" s="302"/>
      <c r="AD62" s="302"/>
      <c r="AE62" s="302"/>
      <c r="AF62" s="302"/>
      <c r="AG62" s="302"/>
      <c r="AH62" s="302">
        <v>256</v>
      </c>
      <c r="AI62" s="302"/>
      <c r="AJ62" s="302"/>
      <c r="AK62" s="302"/>
      <c r="AL62" s="302"/>
      <c r="AM62" s="302"/>
      <c r="AN62" s="302"/>
      <c r="AO62" s="302"/>
      <c r="AP62" s="302">
        <v>303</v>
      </c>
      <c r="AQ62" s="302"/>
      <c r="AR62" s="302"/>
      <c r="AS62" s="302"/>
      <c r="AT62" s="302"/>
      <c r="AU62" s="302"/>
      <c r="AV62" s="302"/>
      <c r="AW62" s="302"/>
      <c r="AX62" s="302">
        <v>221</v>
      </c>
      <c r="AY62" s="302"/>
      <c r="AZ62" s="302"/>
      <c r="BA62" s="302"/>
      <c r="BB62" s="302"/>
      <c r="BC62" s="302"/>
      <c r="BD62" s="302"/>
      <c r="BE62" s="302"/>
      <c r="BF62" s="302">
        <v>235</v>
      </c>
      <c r="BG62" s="302"/>
      <c r="BH62" s="302"/>
      <c r="BI62" s="302"/>
      <c r="BJ62" s="302"/>
      <c r="BK62" s="302"/>
      <c r="BL62" s="302"/>
      <c r="BM62" s="302"/>
      <c r="BN62" s="302">
        <v>232</v>
      </c>
      <c r="BO62" s="302"/>
      <c r="BP62" s="302"/>
      <c r="BQ62" s="302"/>
      <c r="BR62" s="302"/>
      <c r="BS62" s="302"/>
      <c r="BT62" s="302"/>
      <c r="BU62" s="302"/>
      <c r="BV62" s="302">
        <v>222</v>
      </c>
      <c r="BW62" s="302"/>
      <c r="BX62" s="302"/>
      <c r="BY62" s="302"/>
      <c r="BZ62" s="302"/>
      <c r="CA62" s="302"/>
      <c r="CB62" s="302"/>
      <c r="CC62" s="302"/>
      <c r="CD62" s="302">
        <v>205</v>
      </c>
      <c r="CE62" s="302"/>
      <c r="CF62" s="302"/>
      <c r="CG62" s="302"/>
      <c r="CH62" s="302"/>
      <c r="CI62" s="302"/>
      <c r="CJ62" s="302"/>
      <c r="CK62" s="302"/>
      <c r="CL62" s="302">
        <v>153</v>
      </c>
      <c r="CM62" s="302"/>
      <c r="CN62" s="302"/>
      <c r="CO62" s="302"/>
      <c r="CP62" s="302"/>
      <c r="CQ62" s="302"/>
      <c r="CR62" s="302"/>
      <c r="CS62" s="302"/>
      <c r="CT62" s="302">
        <v>166</v>
      </c>
      <c r="CU62" s="302"/>
      <c r="CV62" s="302"/>
      <c r="CW62" s="302"/>
      <c r="CX62" s="302"/>
      <c r="CY62" s="302"/>
      <c r="CZ62" s="302"/>
      <c r="DA62" s="302"/>
      <c r="DB62" s="302">
        <v>72</v>
      </c>
      <c r="DC62" s="302"/>
      <c r="DD62" s="302"/>
      <c r="DE62" s="302"/>
      <c r="DF62" s="302"/>
      <c r="DG62" s="302"/>
      <c r="DH62" s="302"/>
      <c r="DI62" s="302"/>
      <c r="DJ62" s="302">
        <v>61</v>
      </c>
      <c r="DK62" s="302"/>
      <c r="DL62" s="302"/>
      <c r="DM62" s="302"/>
      <c r="DN62" s="302"/>
      <c r="DO62" s="302"/>
      <c r="DP62" s="302"/>
      <c r="DQ62" s="302"/>
      <c r="DR62" s="302">
        <v>28</v>
      </c>
      <c r="DS62" s="302"/>
      <c r="DT62" s="302"/>
      <c r="DU62" s="302"/>
      <c r="DV62" s="302"/>
      <c r="DW62" s="302"/>
      <c r="DX62" s="302"/>
      <c r="DY62" s="302"/>
      <c r="DZ62" s="302">
        <v>17</v>
      </c>
      <c r="EA62" s="302"/>
      <c r="EB62" s="302"/>
      <c r="EC62" s="302"/>
      <c r="ED62" s="302"/>
      <c r="EE62" s="302"/>
      <c r="EF62" s="302"/>
      <c r="EG62" s="302"/>
      <c r="EH62" s="300">
        <v>47.9</v>
      </c>
      <c r="EI62" s="300"/>
      <c r="EJ62" s="300"/>
      <c r="EK62" s="300"/>
      <c r="EL62" s="300"/>
      <c r="EM62" s="300"/>
      <c r="EN62" s="300"/>
      <c r="EO62" s="300"/>
      <c r="EP62" s="299" t="str">
        <f t="shared" si="6"/>
        <v>28年</v>
      </c>
      <c r="EQ62" s="74"/>
      <c r="ER62" s="74"/>
      <c r="ES62" s="74"/>
      <c r="ET62" s="74"/>
      <c r="EU62" s="74"/>
      <c r="EV62" s="74"/>
      <c r="EW62" s="74"/>
      <c r="EX62" s="74"/>
      <c r="EY62" s="74"/>
      <c r="EZ62" s="74"/>
      <c r="FA62" s="74"/>
      <c r="FB62" s="74"/>
      <c r="FC62" s="74"/>
      <c r="FD62" s="74"/>
      <c r="FE62" s="74"/>
      <c r="FF62" s="74"/>
      <c r="FG62" s="74"/>
      <c r="FH62" s="74"/>
      <c r="FI62" s="74"/>
      <c r="FJ62" s="74"/>
    </row>
    <row r="63" spans="1:169" s="2" customFormat="1" ht="18" customHeight="1" x14ac:dyDescent="0.2">
      <c r="A63" s="295" t="s">
        <v>88</v>
      </c>
      <c r="B63" s="301">
        <v>2230</v>
      </c>
      <c r="C63" s="302"/>
      <c r="D63" s="302"/>
      <c r="E63" s="302"/>
      <c r="F63" s="302"/>
      <c r="G63" s="302"/>
      <c r="H63" s="302"/>
      <c r="I63" s="302"/>
      <c r="J63" s="302">
        <v>1542</v>
      </c>
      <c r="K63" s="302"/>
      <c r="L63" s="302"/>
      <c r="M63" s="302"/>
      <c r="N63" s="302"/>
      <c r="O63" s="302"/>
      <c r="P63" s="302"/>
      <c r="Q63" s="302"/>
      <c r="R63" s="302">
        <v>688</v>
      </c>
      <c r="S63" s="302"/>
      <c r="T63" s="302"/>
      <c r="U63" s="302"/>
      <c r="V63" s="302"/>
      <c r="W63" s="302"/>
      <c r="X63" s="302"/>
      <c r="Y63" s="302"/>
      <c r="Z63" s="302">
        <v>3</v>
      </c>
      <c r="AA63" s="302"/>
      <c r="AB63" s="302"/>
      <c r="AC63" s="302"/>
      <c r="AD63" s="302"/>
      <c r="AE63" s="302"/>
      <c r="AF63" s="302"/>
      <c r="AG63" s="302"/>
      <c r="AH63" s="302">
        <v>246</v>
      </c>
      <c r="AI63" s="302"/>
      <c r="AJ63" s="302"/>
      <c r="AK63" s="302"/>
      <c r="AL63" s="302"/>
      <c r="AM63" s="302"/>
      <c r="AN63" s="302"/>
      <c r="AO63" s="302"/>
      <c r="AP63" s="302">
        <v>307</v>
      </c>
      <c r="AQ63" s="302"/>
      <c r="AR63" s="302"/>
      <c r="AS63" s="302"/>
      <c r="AT63" s="302"/>
      <c r="AU63" s="302"/>
      <c r="AV63" s="302"/>
      <c r="AW63" s="302"/>
      <c r="AX63" s="302">
        <v>218</v>
      </c>
      <c r="AY63" s="302"/>
      <c r="AZ63" s="302"/>
      <c r="BA63" s="302"/>
      <c r="BB63" s="302"/>
      <c r="BC63" s="302"/>
      <c r="BD63" s="302"/>
      <c r="BE63" s="302"/>
      <c r="BF63" s="302">
        <v>227</v>
      </c>
      <c r="BG63" s="302"/>
      <c r="BH63" s="302"/>
      <c r="BI63" s="302"/>
      <c r="BJ63" s="302"/>
      <c r="BK63" s="302"/>
      <c r="BL63" s="302"/>
      <c r="BM63" s="302"/>
      <c r="BN63" s="302">
        <v>230</v>
      </c>
      <c r="BO63" s="302"/>
      <c r="BP63" s="302"/>
      <c r="BQ63" s="302"/>
      <c r="BR63" s="302"/>
      <c r="BS63" s="302"/>
      <c r="BT63" s="302"/>
      <c r="BU63" s="302"/>
      <c r="BV63" s="302">
        <v>228</v>
      </c>
      <c r="BW63" s="302"/>
      <c r="BX63" s="302"/>
      <c r="BY63" s="302"/>
      <c r="BZ63" s="302"/>
      <c r="CA63" s="302"/>
      <c r="CB63" s="302"/>
      <c r="CC63" s="302"/>
      <c r="CD63" s="302">
        <v>206</v>
      </c>
      <c r="CE63" s="302"/>
      <c r="CF63" s="302"/>
      <c r="CG63" s="302"/>
      <c r="CH63" s="302"/>
      <c r="CI63" s="302"/>
      <c r="CJ63" s="302"/>
      <c r="CK63" s="302"/>
      <c r="CL63" s="302">
        <v>185</v>
      </c>
      <c r="CM63" s="302"/>
      <c r="CN63" s="302"/>
      <c r="CO63" s="302"/>
      <c r="CP63" s="302"/>
      <c r="CQ63" s="302"/>
      <c r="CR63" s="302"/>
      <c r="CS63" s="302"/>
      <c r="CT63" s="302">
        <v>147</v>
      </c>
      <c r="CU63" s="302"/>
      <c r="CV63" s="302"/>
      <c r="CW63" s="302"/>
      <c r="CX63" s="302"/>
      <c r="CY63" s="302"/>
      <c r="CZ63" s="302"/>
      <c r="DA63" s="302"/>
      <c r="DB63" s="302">
        <v>123</v>
      </c>
      <c r="DC63" s="302"/>
      <c r="DD63" s="302"/>
      <c r="DE63" s="302"/>
      <c r="DF63" s="302"/>
      <c r="DG63" s="302"/>
      <c r="DH63" s="302"/>
      <c r="DI63" s="302"/>
      <c r="DJ63" s="302">
        <v>52</v>
      </c>
      <c r="DK63" s="302"/>
      <c r="DL63" s="302"/>
      <c r="DM63" s="302"/>
      <c r="DN63" s="302"/>
      <c r="DO63" s="302"/>
      <c r="DP63" s="302"/>
      <c r="DQ63" s="302"/>
      <c r="DR63" s="302">
        <v>35</v>
      </c>
      <c r="DS63" s="302"/>
      <c r="DT63" s="302"/>
      <c r="DU63" s="302"/>
      <c r="DV63" s="302"/>
      <c r="DW63" s="302"/>
      <c r="DX63" s="302"/>
      <c r="DY63" s="302"/>
      <c r="DZ63" s="302">
        <v>23</v>
      </c>
      <c r="EA63" s="302"/>
      <c r="EB63" s="302"/>
      <c r="EC63" s="302"/>
      <c r="ED63" s="302"/>
      <c r="EE63" s="302"/>
      <c r="EF63" s="302"/>
      <c r="EG63" s="302"/>
      <c r="EH63" s="300">
        <v>48.7</v>
      </c>
      <c r="EI63" s="300"/>
      <c r="EJ63" s="300"/>
      <c r="EK63" s="300"/>
      <c r="EL63" s="300"/>
      <c r="EM63" s="300"/>
      <c r="EN63" s="300"/>
      <c r="EO63" s="303"/>
      <c r="EP63" s="299" t="str">
        <f>+A63</f>
        <v>30年</v>
      </c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</row>
    <row r="64" spans="1:169" s="75" customFormat="1" ht="18" customHeight="1" thickBot="1" x14ac:dyDescent="0.25">
      <c r="A64" s="304" t="s">
        <v>89</v>
      </c>
      <c r="B64" s="305">
        <f>J64+R64</f>
        <v>2265</v>
      </c>
      <c r="C64" s="306"/>
      <c r="D64" s="306"/>
      <c r="E64" s="306"/>
      <c r="F64" s="306"/>
      <c r="G64" s="306"/>
      <c r="H64" s="306"/>
      <c r="I64" s="306"/>
      <c r="J64" s="306">
        <v>1517</v>
      </c>
      <c r="K64" s="306"/>
      <c r="L64" s="306"/>
      <c r="M64" s="306"/>
      <c r="N64" s="306"/>
      <c r="O64" s="306"/>
      <c r="P64" s="306"/>
      <c r="Q64" s="306"/>
      <c r="R64" s="306">
        <v>748</v>
      </c>
      <c r="S64" s="306"/>
      <c r="T64" s="306"/>
      <c r="U64" s="306"/>
      <c r="V64" s="306"/>
      <c r="W64" s="306"/>
      <c r="X64" s="306"/>
      <c r="Y64" s="306"/>
      <c r="Z64" s="306">
        <v>5</v>
      </c>
      <c r="AA64" s="306"/>
      <c r="AB64" s="306"/>
      <c r="AC64" s="306"/>
      <c r="AD64" s="306"/>
      <c r="AE64" s="306"/>
      <c r="AF64" s="306"/>
      <c r="AG64" s="306"/>
      <c r="AH64" s="306">
        <v>267</v>
      </c>
      <c r="AI64" s="306"/>
      <c r="AJ64" s="306"/>
      <c r="AK64" s="306"/>
      <c r="AL64" s="306"/>
      <c r="AM64" s="306"/>
      <c r="AN64" s="306"/>
      <c r="AO64" s="306"/>
      <c r="AP64" s="306">
        <v>271</v>
      </c>
      <c r="AQ64" s="306"/>
      <c r="AR64" s="306"/>
      <c r="AS64" s="306"/>
      <c r="AT64" s="306"/>
      <c r="AU64" s="306"/>
      <c r="AV64" s="306"/>
      <c r="AW64" s="306"/>
      <c r="AX64" s="306">
        <v>269</v>
      </c>
      <c r="AY64" s="306"/>
      <c r="AZ64" s="306"/>
      <c r="BA64" s="306"/>
      <c r="BB64" s="306"/>
      <c r="BC64" s="306"/>
      <c r="BD64" s="306"/>
      <c r="BE64" s="306"/>
      <c r="BF64" s="306">
        <v>222</v>
      </c>
      <c r="BG64" s="306"/>
      <c r="BH64" s="306"/>
      <c r="BI64" s="306"/>
      <c r="BJ64" s="306"/>
      <c r="BK64" s="306"/>
      <c r="BL64" s="306"/>
      <c r="BM64" s="306"/>
      <c r="BN64" s="306">
        <v>241</v>
      </c>
      <c r="BO64" s="306"/>
      <c r="BP64" s="306"/>
      <c r="BQ64" s="306"/>
      <c r="BR64" s="306"/>
      <c r="BS64" s="306"/>
      <c r="BT64" s="306"/>
      <c r="BU64" s="306"/>
      <c r="BV64" s="306">
        <v>223</v>
      </c>
      <c r="BW64" s="306"/>
      <c r="BX64" s="306"/>
      <c r="BY64" s="306"/>
      <c r="BZ64" s="306"/>
      <c r="CA64" s="306"/>
      <c r="CB64" s="306"/>
      <c r="CC64" s="306"/>
      <c r="CD64" s="306">
        <v>198</v>
      </c>
      <c r="CE64" s="306"/>
      <c r="CF64" s="306"/>
      <c r="CG64" s="306"/>
      <c r="CH64" s="306"/>
      <c r="CI64" s="306"/>
      <c r="CJ64" s="306"/>
      <c r="CK64" s="306"/>
      <c r="CL64" s="306">
        <v>190</v>
      </c>
      <c r="CM64" s="306"/>
      <c r="CN64" s="306"/>
      <c r="CO64" s="306"/>
      <c r="CP64" s="306"/>
      <c r="CQ64" s="306"/>
      <c r="CR64" s="306"/>
      <c r="CS64" s="306"/>
      <c r="CT64" s="306">
        <v>131</v>
      </c>
      <c r="CU64" s="306"/>
      <c r="CV64" s="306"/>
      <c r="CW64" s="306"/>
      <c r="CX64" s="306"/>
      <c r="CY64" s="306"/>
      <c r="CZ64" s="306"/>
      <c r="DA64" s="306"/>
      <c r="DB64" s="306">
        <v>139</v>
      </c>
      <c r="DC64" s="306"/>
      <c r="DD64" s="306"/>
      <c r="DE64" s="306"/>
      <c r="DF64" s="306"/>
      <c r="DG64" s="306"/>
      <c r="DH64" s="306"/>
      <c r="DI64" s="306"/>
      <c r="DJ64" s="306">
        <v>46</v>
      </c>
      <c r="DK64" s="306"/>
      <c r="DL64" s="306"/>
      <c r="DM64" s="306"/>
      <c r="DN64" s="306"/>
      <c r="DO64" s="306"/>
      <c r="DP64" s="306"/>
      <c r="DQ64" s="306"/>
      <c r="DR64" s="306">
        <v>44</v>
      </c>
      <c r="DS64" s="306"/>
      <c r="DT64" s="306"/>
      <c r="DU64" s="306"/>
      <c r="DV64" s="306"/>
      <c r="DW64" s="306"/>
      <c r="DX64" s="306"/>
      <c r="DY64" s="306"/>
      <c r="DZ64" s="306">
        <v>19</v>
      </c>
      <c r="EA64" s="306"/>
      <c r="EB64" s="306"/>
      <c r="EC64" s="306"/>
      <c r="ED64" s="306"/>
      <c r="EE64" s="306"/>
      <c r="EF64" s="306"/>
      <c r="EG64" s="306"/>
      <c r="EH64" s="307">
        <v>48.54</v>
      </c>
      <c r="EI64" s="307"/>
      <c r="EJ64" s="307"/>
      <c r="EK64" s="307"/>
      <c r="EL64" s="307"/>
      <c r="EM64" s="307"/>
      <c r="EN64" s="307"/>
      <c r="EO64" s="308"/>
      <c r="EP64" s="309" t="str">
        <f>+A64</f>
        <v>令和２年</v>
      </c>
      <c r="EQ64" s="74"/>
      <c r="ER64" s="74"/>
      <c r="ES64" s="74"/>
      <c r="ET64" s="74"/>
      <c r="EU64" s="74"/>
      <c r="EV64" s="74"/>
      <c r="EW64" s="74"/>
      <c r="EX64" s="74"/>
      <c r="EY64" s="74"/>
      <c r="EZ64" s="74"/>
      <c r="FA64" s="74"/>
      <c r="FB64" s="74"/>
      <c r="FC64" s="74"/>
      <c r="FD64" s="74"/>
      <c r="FE64" s="74"/>
      <c r="FF64" s="74"/>
      <c r="FG64" s="74"/>
      <c r="FH64" s="74"/>
      <c r="FI64" s="74"/>
      <c r="FJ64" s="74"/>
    </row>
    <row r="65" spans="1:166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14"/>
      <c r="DV65" s="114"/>
      <c r="DW65" s="114"/>
      <c r="DX65" s="114"/>
      <c r="DY65" s="114"/>
      <c r="DZ65" s="114"/>
      <c r="EA65" s="114"/>
      <c r="EB65" s="114"/>
      <c r="EC65" s="114"/>
      <c r="ED65" s="114"/>
      <c r="EE65" s="114"/>
      <c r="EF65" s="114"/>
      <c r="EG65" s="114"/>
      <c r="EH65" s="114"/>
      <c r="EI65" s="114"/>
      <c r="EJ65" s="114"/>
      <c r="EK65" s="114"/>
      <c r="EL65" s="114"/>
      <c r="EM65" s="114"/>
      <c r="EN65" s="114"/>
      <c r="EO65" s="114"/>
      <c r="EP65" s="114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</row>
    <row r="66" spans="1:166" ht="0.95" customHeight="1" x14ac:dyDescent="0.2"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</row>
    <row r="67" spans="1:166" ht="23.1" customHeight="1" thickBot="1" x14ac:dyDescent="0.25">
      <c r="A67" s="211" t="s">
        <v>164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23"/>
      <c r="CO67" s="23"/>
      <c r="CP67" s="23"/>
      <c r="CQ67" s="23"/>
      <c r="CR67" s="23"/>
      <c r="CS67" s="23"/>
      <c r="CT67" s="23"/>
      <c r="CU67" s="23"/>
      <c r="CV67" s="23"/>
      <c r="CX67" s="310"/>
      <c r="CY67" s="310"/>
      <c r="CZ67" s="310"/>
      <c r="DA67" s="310"/>
      <c r="DB67" s="310"/>
      <c r="DC67" s="310"/>
      <c r="DD67" s="310"/>
      <c r="DE67" s="310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311" t="s">
        <v>165</v>
      </c>
      <c r="DX67" s="311"/>
      <c r="DY67" s="311"/>
      <c r="DZ67" s="311"/>
      <c r="EA67" s="311"/>
      <c r="EB67" s="311"/>
      <c r="EC67" s="311"/>
      <c r="ED67" s="311"/>
      <c r="EE67" s="311"/>
      <c r="EF67" s="311"/>
      <c r="EG67" s="311"/>
      <c r="EH67" s="311"/>
      <c r="EI67" s="311"/>
      <c r="EJ67" s="311"/>
      <c r="EK67" s="311"/>
      <c r="EL67" s="311"/>
      <c r="EM67" s="311"/>
      <c r="EN67" s="311"/>
      <c r="EO67" s="311"/>
      <c r="EP67" s="311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</row>
    <row r="68" spans="1:166" ht="22.5" customHeight="1" x14ac:dyDescent="0.2">
      <c r="A68" s="312"/>
      <c r="B68" s="313" t="s">
        <v>166</v>
      </c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4"/>
      <c r="BF68" s="314"/>
      <c r="BG68" s="314"/>
      <c r="BH68" s="314"/>
      <c r="BI68" s="314"/>
      <c r="BJ68" s="314"/>
      <c r="BK68" s="314"/>
      <c r="BL68" s="314"/>
      <c r="BM68" s="314"/>
      <c r="BN68" s="314"/>
      <c r="BO68" s="314"/>
      <c r="BP68" s="314"/>
      <c r="BQ68" s="314"/>
      <c r="BR68" s="314"/>
      <c r="BS68" s="314"/>
      <c r="BT68" s="314"/>
      <c r="BU68" s="314"/>
      <c r="BV68" s="315" t="s">
        <v>167</v>
      </c>
      <c r="BW68" s="316"/>
      <c r="BX68" s="316"/>
      <c r="BY68" s="316"/>
      <c r="BZ68" s="316"/>
      <c r="CA68" s="316"/>
      <c r="CB68" s="316"/>
      <c r="CC68" s="316"/>
      <c r="CD68" s="316"/>
      <c r="CE68" s="316"/>
      <c r="CF68" s="316"/>
      <c r="CG68" s="316"/>
      <c r="CH68" s="316"/>
      <c r="CI68" s="316"/>
      <c r="CJ68" s="316"/>
      <c r="CK68" s="316"/>
      <c r="CL68" s="316"/>
      <c r="CM68" s="316"/>
      <c r="CN68" s="316"/>
      <c r="CO68" s="316"/>
      <c r="CP68" s="316"/>
      <c r="CQ68" s="316"/>
      <c r="CR68" s="316"/>
      <c r="CS68" s="316"/>
      <c r="CT68" s="316"/>
      <c r="CU68" s="316"/>
      <c r="CV68" s="316"/>
      <c r="CW68" s="316"/>
      <c r="CX68" s="316"/>
      <c r="CY68" s="316"/>
      <c r="CZ68" s="316"/>
      <c r="DA68" s="316"/>
      <c r="DB68" s="316"/>
      <c r="DC68" s="316"/>
      <c r="DD68" s="316"/>
      <c r="DE68" s="316"/>
      <c r="DF68" s="316"/>
      <c r="DG68" s="316"/>
      <c r="DH68" s="316"/>
      <c r="DI68" s="316"/>
      <c r="DJ68" s="316"/>
      <c r="DK68" s="316"/>
      <c r="DL68" s="316"/>
      <c r="DM68" s="316"/>
      <c r="DN68" s="316"/>
      <c r="DO68" s="316"/>
      <c r="DP68" s="316"/>
      <c r="DQ68" s="316"/>
      <c r="DR68" s="316"/>
      <c r="DS68" s="316"/>
      <c r="DT68" s="316"/>
      <c r="DU68" s="316"/>
      <c r="DV68" s="316"/>
      <c r="DW68" s="316"/>
      <c r="DX68" s="316"/>
      <c r="DY68" s="316"/>
      <c r="DZ68" s="316"/>
      <c r="EA68" s="316"/>
      <c r="EB68" s="316"/>
      <c r="EC68" s="316"/>
      <c r="ED68" s="316"/>
      <c r="EE68" s="316"/>
      <c r="EF68" s="316"/>
      <c r="EG68" s="316"/>
      <c r="EH68" s="316"/>
      <c r="EI68" s="316"/>
      <c r="EJ68" s="316"/>
      <c r="EK68" s="316"/>
      <c r="EL68" s="316"/>
      <c r="EM68" s="316"/>
      <c r="EN68" s="316"/>
      <c r="EO68" s="316"/>
      <c r="EP68" s="316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</row>
    <row r="69" spans="1:166" s="335" customFormat="1" ht="22.5" customHeight="1" x14ac:dyDescent="0.4">
      <c r="A69" s="317"/>
      <c r="B69" s="318" t="s">
        <v>4</v>
      </c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20"/>
      <c r="N69" s="321" t="s">
        <v>168</v>
      </c>
      <c r="O69" s="322"/>
      <c r="P69" s="322"/>
      <c r="Q69" s="322"/>
      <c r="R69" s="322"/>
      <c r="S69" s="322"/>
      <c r="T69" s="322"/>
      <c r="U69" s="322"/>
      <c r="V69" s="322"/>
      <c r="W69" s="323"/>
      <c r="X69" s="324" t="s">
        <v>169</v>
      </c>
      <c r="Y69" s="325"/>
      <c r="Z69" s="325"/>
      <c r="AA69" s="325"/>
      <c r="AB69" s="325"/>
      <c r="AC69" s="325"/>
      <c r="AD69" s="325"/>
      <c r="AE69" s="325"/>
      <c r="AF69" s="325"/>
      <c r="AG69" s="326"/>
      <c r="AH69" s="324" t="s">
        <v>170</v>
      </c>
      <c r="AI69" s="325"/>
      <c r="AJ69" s="325"/>
      <c r="AK69" s="325"/>
      <c r="AL69" s="325"/>
      <c r="AM69" s="325"/>
      <c r="AN69" s="325"/>
      <c r="AO69" s="325"/>
      <c r="AP69" s="325"/>
      <c r="AQ69" s="326"/>
      <c r="AR69" s="324" t="s">
        <v>171</v>
      </c>
      <c r="AS69" s="325"/>
      <c r="AT69" s="325"/>
      <c r="AU69" s="325"/>
      <c r="AV69" s="325"/>
      <c r="AW69" s="325"/>
      <c r="AX69" s="325"/>
      <c r="AY69" s="325"/>
      <c r="AZ69" s="325"/>
      <c r="BA69" s="326"/>
      <c r="BB69" s="327" t="s">
        <v>172</v>
      </c>
      <c r="BC69" s="328"/>
      <c r="BD69" s="328"/>
      <c r="BE69" s="328"/>
      <c r="BF69" s="328"/>
      <c r="BG69" s="328"/>
      <c r="BH69" s="328"/>
      <c r="BI69" s="328"/>
      <c r="BJ69" s="328"/>
      <c r="BK69" s="329"/>
      <c r="BL69" s="324" t="s">
        <v>138</v>
      </c>
      <c r="BM69" s="325"/>
      <c r="BN69" s="325"/>
      <c r="BO69" s="325"/>
      <c r="BP69" s="325"/>
      <c r="BQ69" s="325"/>
      <c r="BR69" s="325"/>
      <c r="BS69" s="325"/>
      <c r="BT69" s="325"/>
      <c r="BU69" s="325"/>
      <c r="BV69" s="324" t="s">
        <v>168</v>
      </c>
      <c r="BW69" s="325"/>
      <c r="BX69" s="325"/>
      <c r="BY69" s="325"/>
      <c r="BZ69" s="325"/>
      <c r="CA69" s="325"/>
      <c r="CB69" s="325"/>
      <c r="CC69" s="325"/>
      <c r="CD69" s="325"/>
      <c r="CE69" s="325"/>
      <c r="CF69" s="325"/>
      <c r="CG69" s="326"/>
      <c r="CH69" s="324" t="s">
        <v>169</v>
      </c>
      <c r="CI69" s="325"/>
      <c r="CJ69" s="325"/>
      <c r="CK69" s="325"/>
      <c r="CL69" s="325"/>
      <c r="CM69" s="325"/>
      <c r="CN69" s="325"/>
      <c r="CO69" s="325"/>
      <c r="CP69" s="325"/>
      <c r="CQ69" s="325"/>
      <c r="CR69" s="325"/>
      <c r="CS69" s="326"/>
      <c r="CT69" s="324" t="s">
        <v>170</v>
      </c>
      <c r="CU69" s="325"/>
      <c r="CV69" s="325"/>
      <c r="CW69" s="325"/>
      <c r="CX69" s="325"/>
      <c r="CY69" s="325"/>
      <c r="CZ69" s="325"/>
      <c r="DA69" s="325"/>
      <c r="DB69" s="325"/>
      <c r="DC69" s="325"/>
      <c r="DD69" s="325"/>
      <c r="DE69" s="326"/>
      <c r="DF69" s="324" t="s">
        <v>171</v>
      </c>
      <c r="DG69" s="325"/>
      <c r="DH69" s="325"/>
      <c r="DI69" s="325"/>
      <c r="DJ69" s="325"/>
      <c r="DK69" s="325"/>
      <c r="DL69" s="325"/>
      <c r="DM69" s="325"/>
      <c r="DN69" s="325"/>
      <c r="DO69" s="325"/>
      <c r="DP69" s="325"/>
      <c r="DQ69" s="326"/>
      <c r="DR69" s="330" t="s">
        <v>172</v>
      </c>
      <c r="DS69" s="331"/>
      <c r="DT69" s="331"/>
      <c r="DU69" s="331"/>
      <c r="DV69" s="331"/>
      <c r="DW69" s="331"/>
      <c r="DX69" s="331"/>
      <c r="DY69" s="331"/>
      <c r="DZ69" s="331"/>
      <c r="EA69" s="331"/>
      <c r="EB69" s="331"/>
      <c r="EC69" s="332"/>
      <c r="ED69" s="324" t="s">
        <v>138</v>
      </c>
      <c r="EE69" s="325"/>
      <c r="EF69" s="325"/>
      <c r="EG69" s="325"/>
      <c r="EH69" s="325"/>
      <c r="EI69" s="325"/>
      <c r="EJ69" s="325"/>
      <c r="EK69" s="325"/>
      <c r="EL69" s="325"/>
      <c r="EM69" s="325"/>
      <c r="EN69" s="325"/>
      <c r="EO69" s="326"/>
      <c r="EP69" s="333"/>
      <c r="EQ69" s="334"/>
      <c r="ER69" s="334"/>
      <c r="ES69" s="334"/>
      <c r="ET69" s="334"/>
      <c r="EU69" s="334"/>
      <c r="EV69" s="334"/>
      <c r="EW69" s="334"/>
      <c r="EX69" s="334"/>
      <c r="EY69" s="334"/>
      <c r="EZ69" s="334"/>
      <c r="FA69" s="334"/>
      <c r="FB69" s="334"/>
      <c r="FC69" s="334"/>
      <c r="FD69" s="334"/>
      <c r="FE69" s="334"/>
      <c r="FF69" s="334"/>
      <c r="FG69" s="334"/>
      <c r="FH69" s="334"/>
      <c r="FI69" s="334"/>
      <c r="FJ69" s="334"/>
    </row>
    <row r="70" spans="1:166" s="75" customFormat="1" ht="18.75" customHeight="1" x14ac:dyDescent="0.2">
      <c r="A70" s="336" t="s">
        <v>4</v>
      </c>
      <c r="B70" s="337">
        <f>SUM(B72:M78)</f>
        <v>2105</v>
      </c>
      <c r="C70" s="338"/>
      <c r="D70" s="338"/>
      <c r="E70" s="338"/>
      <c r="F70" s="338"/>
      <c r="G70" s="338"/>
      <c r="H70" s="338"/>
      <c r="I70" s="338"/>
      <c r="J70" s="338"/>
      <c r="K70" s="338"/>
      <c r="L70" s="338"/>
      <c r="M70" s="339"/>
      <c r="N70" s="340">
        <f>SUM(N72:W78)</f>
        <v>1667</v>
      </c>
      <c r="O70" s="341"/>
      <c r="P70" s="341"/>
      <c r="Q70" s="341"/>
      <c r="R70" s="341"/>
      <c r="S70" s="341"/>
      <c r="T70" s="341"/>
      <c r="U70" s="341"/>
      <c r="V70" s="341"/>
      <c r="W70" s="342"/>
      <c r="X70" s="340">
        <f>SUM(X72:AG78)</f>
        <v>135</v>
      </c>
      <c r="Y70" s="341"/>
      <c r="Z70" s="341"/>
      <c r="AA70" s="341"/>
      <c r="AB70" s="341"/>
      <c r="AC70" s="341"/>
      <c r="AD70" s="341"/>
      <c r="AE70" s="341"/>
      <c r="AF70" s="341"/>
      <c r="AG70" s="342"/>
      <c r="AH70" s="340">
        <f>SUM(AH72:AQ78)</f>
        <v>77</v>
      </c>
      <c r="AI70" s="341"/>
      <c r="AJ70" s="341"/>
      <c r="AK70" s="341"/>
      <c r="AL70" s="341"/>
      <c r="AM70" s="341"/>
      <c r="AN70" s="341"/>
      <c r="AO70" s="341"/>
      <c r="AP70" s="341"/>
      <c r="AQ70" s="342"/>
      <c r="AR70" s="340">
        <f>SUM(AR72:BA78)</f>
        <v>125</v>
      </c>
      <c r="AS70" s="341"/>
      <c r="AT70" s="341"/>
      <c r="AU70" s="341"/>
      <c r="AV70" s="341"/>
      <c r="AW70" s="341"/>
      <c r="AX70" s="341"/>
      <c r="AY70" s="341"/>
      <c r="AZ70" s="341"/>
      <c r="BA70" s="342"/>
      <c r="BB70" s="340">
        <f>SUM(BB72:BK78)</f>
        <v>98</v>
      </c>
      <c r="BC70" s="341"/>
      <c r="BD70" s="341"/>
      <c r="BE70" s="341"/>
      <c r="BF70" s="341"/>
      <c r="BG70" s="341"/>
      <c r="BH70" s="341"/>
      <c r="BI70" s="341"/>
      <c r="BJ70" s="341"/>
      <c r="BK70" s="342"/>
      <c r="BL70" s="340">
        <f>SUM(BL72:BU78)</f>
        <v>3</v>
      </c>
      <c r="BM70" s="341"/>
      <c r="BN70" s="341"/>
      <c r="BO70" s="341"/>
      <c r="BP70" s="341"/>
      <c r="BQ70" s="341"/>
      <c r="BR70" s="341"/>
      <c r="BS70" s="341"/>
      <c r="BT70" s="341"/>
      <c r="BU70" s="341"/>
      <c r="BV70" s="340">
        <f>SUM(BV72:CG78)</f>
        <v>1756</v>
      </c>
      <c r="BW70" s="341"/>
      <c r="BX70" s="341"/>
      <c r="BY70" s="341"/>
      <c r="BZ70" s="341"/>
      <c r="CA70" s="341"/>
      <c r="CB70" s="341"/>
      <c r="CC70" s="341"/>
      <c r="CD70" s="341"/>
      <c r="CE70" s="341"/>
      <c r="CF70" s="341"/>
      <c r="CG70" s="342"/>
      <c r="CH70" s="340">
        <f>SUM(CH72:CS78)</f>
        <v>463</v>
      </c>
      <c r="CI70" s="341"/>
      <c r="CJ70" s="341"/>
      <c r="CK70" s="341"/>
      <c r="CL70" s="341"/>
      <c r="CM70" s="341"/>
      <c r="CN70" s="341"/>
      <c r="CO70" s="341"/>
      <c r="CP70" s="341"/>
      <c r="CQ70" s="341"/>
      <c r="CR70" s="341"/>
      <c r="CS70" s="342"/>
      <c r="CT70" s="340">
        <f>SUM(CT72:DE78)</f>
        <v>729</v>
      </c>
      <c r="CU70" s="341"/>
      <c r="CV70" s="341"/>
      <c r="CW70" s="341"/>
      <c r="CX70" s="341"/>
      <c r="CY70" s="341"/>
      <c r="CZ70" s="341"/>
      <c r="DA70" s="341"/>
      <c r="DB70" s="341"/>
      <c r="DC70" s="341"/>
      <c r="DD70" s="341"/>
      <c r="DE70" s="342"/>
      <c r="DF70" s="340">
        <f>SUM(DF72:DQ78)</f>
        <v>587</v>
      </c>
      <c r="DG70" s="341"/>
      <c r="DH70" s="341"/>
      <c r="DI70" s="341"/>
      <c r="DJ70" s="341"/>
      <c r="DK70" s="341"/>
      <c r="DL70" s="341"/>
      <c r="DM70" s="341"/>
      <c r="DN70" s="341"/>
      <c r="DO70" s="341"/>
      <c r="DP70" s="341"/>
      <c r="DQ70" s="342"/>
      <c r="DR70" s="340">
        <f>SUM(DR72:EC78)</f>
        <v>98</v>
      </c>
      <c r="DS70" s="341"/>
      <c r="DT70" s="341"/>
      <c r="DU70" s="341"/>
      <c r="DV70" s="341"/>
      <c r="DW70" s="341"/>
      <c r="DX70" s="341"/>
      <c r="DY70" s="341"/>
      <c r="DZ70" s="341"/>
      <c r="EA70" s="341"/>
      <c r="EB70" s="341"/>
      <c r="EC70" s="342"/>
      <c r="ED70" s="340">
        <f>SUM(ED72:EO78)</f>
        <v>1</v>
      </c>
      <c r="EE70" s="341"/>
      <c r="EF70" s="341"/>
      <c r="EG70" s="341"/>
      <c r="EH70" s="341"/>
      <c r="EI70" s="341"/>
      <c r="EJ70" s="341"/>
      <c r="EK70" s="341"/>
      <c r="EL70" s="341"/>
      <c r="EM70" s="341"/>
      <c r="EN70" s="341"/>
      <c r="EO70" s="342"/>
      <c r="EP70" s="343" t="s">
        <v>4</v>
      </c>
      <c r="EQ70" s="344"/>
      <c r="ER70" s="344"/>
    </row>
    <row r="71" spans="1:166" ht="2.25" customHeight="1" x14ac:dyDescent="0.2">
      <c r="A71" s="24"/>
      <c r="B71" s="238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41"/>
      <c r="N71" s="345"/>
      <c r="O71" s="178"/>
      <c r="P71" s="178"/>
      <c r="Q71" s="178"/>
      <c r="R71" s="178"/>
      <c r="S71" s="178"/>
      <c r="T71" s="178"/>
      <c r="U71" s="178"/>
      <c r="V71" s="178"/>
      <c r="W71" s="346"/>
      <c r="X71" s="347"/>
      <c r="Y71" s="348"/>
      <c r="Z71" s="348"/>
      <c r="AA71" s="348"/>
      <c r="AB71" s="348"/>
      <c r="AC71" s="348"/>
      <c r="AD71" s="348"/>
      <c r="AE71" s="348"/>
      <c r="AF71" s="348"/>
      <c r="AG71" s="349"/>
      <c r="AH71" s="347"/>
      <c r="AI71" s="348"/>
      <c r="AJ71" s="348"/>
      <c r="AK71" s="348"/>
      <c r="AL71" s="348"/>
      <c r="AM71" s="348"/>
      <c r="AN71" s="348"/>
      <c r="AO71" s="348"/>
      <c r="AP71" s="348"/>
      <c r="AQ71" s="349"/>
      <c r="AR71" s="347"/>
      <c r="AS71" s="348"/>
      <c r="AT71" s="348"/>
      <c r="AU71" s="348"/>
      <c r="AV71" s="348"/>
      <c r="AW71" s="348"/>
      <c r="AX71" s="348"/>
      <c r="AY71" s="348"/>
      <c r="AZ71" s="348"/>
      <c r="BA71" s="349"/>
      <c r="BB71" s="347"/>
      <c r="BC71" s="348"/>
      <c r="BD71" s="348"/>
      <c r="BE71" s="348"/>
      <c r="BF71" s="348"/>
      <c r="BG71" s="348"/>
      <c r="BH71" s="348"/>
      <c r="BI71" s="348"/>
      <c r="BJ71" s="348"/>
      <c r="BK71" s="349"/>
      <c r="BL71" s="347"/>
      <c r="BM71" s="348"/>
      <c r="BN71" s="348"/>
      <c r="BO71" s="348"/>
      <c r="BP71" s="348"/>
      <c r="BQ71" s="348"/>
      <c r="BR71" s="348"/>
      <c r="BS71" s="348"/>
      <c r="BT71" s="348"/>
      <c r="BU71" s="348"/>
      <c r="BV71" s="347"/>
      <c r="BW71" s="348"/>
      <c r="BX71" s="348"/>
      <c r="BY71" s="348"/>
      <c r="BZ71" s="348"/>
      <c r="CA71" s="348"/>
      <c r="CB71" s="348"/>
      <c r="CC71" s="348"/>
      <c r="CD71" s="348"/>
      <c r="CE71" s="348"/>
      <c r="CF71" s="348"/>
      <c r="CG71" s="349"/>
      <c r="CH71" s="347"/>
      <c r="CI71" s="348"/>
      <c r="CJ71" s="348"/>
      <c r="CK71" s="348"/>
      <c r="CL71" s="348"/>
      <c r="CM71" s="348"/>
      <c r="CN71" s="348"/>
      <c r="CO71" s="348"/>
      <c r="CP71" s="348"/>
      <c r="CQ71" s="348"/>
      <c r="CR71" s="348"/>
      <c r="CS71" s="349"/>
      <c r="CT71" s="347"/>
      <c r="CU71" s="348"/>
      <c r="CV71" s="348"/>
      <c r="CW71" s="348"/>
      <c r="CX71" s="348"/>
      <c r="CY71" s="348"/>
      <c r="CZ71" s="348"/>
      <c r="DA71" s="348"/>
      <c r="DB71" s="348"/>
      <c r="DC71" s="348"/>
      <c r="DD71" s="348"/>
      <c r="DE71" s="349"/>
      <c r="DF71" s="347"/>
      <c r="DG71" s="348"/>
      <c r="DH71" s="348"/>
      <c r="DI71" s="348"/>
      <c r="DJ71" s="348"/>
      <c r="DK71" s="348"/>
      <c r="DL71" s="348"/>
      <c r="DM71" s="348"/>
      <c r="DN71" s="348"/>
      <c r="DO71" s="348"/>
      <c r="DP71" s="348"/>
      <c r="DQ71" s="349"/>
      <c r="DR71" s="347"/>
      <c r="DS71" s="348"/>
      <c r="DT71" s="348"/>
      <c r="DU71" s="348"/>
      <c r="DV71" s="348"/>
      <c r="DW71" s="348"/>
      <c r="DX71" s="348"/>
      <c r="DY71" s="348"/>
      <c r="DZ71" s="348"/>
      <c r="EA71" s="348"/>
      <c r="EB71" s="348"/>
      <c r="EC71" s="349"/>
      <c r="ED71" s="347"/>
      <c r="EE71" s="348"/>
      <c r="EF71" s="348"/>
      <c r="EG71" s="348"/>
      <c r="EH71" s="348"/>
      <c r="EI71" s="348"/>
      <c r="EJ71" s="348"/>
      <c r="EK71" s="348"/>
      <c r="EL71" s="348"/>
      <c r="EM71" s="348"/>
      <c r="EN71" s="348"/>
      <c r="EO71" s="349"/>
      <c r="EP71" s="350"/>
      <c r="EQ71" s="9"/>
      <c r="ER71" s="9"/>
    </row>
    <row r="72" spans="1:166" ht="18.75" customHeight="1" x14ac:dyDescent="0.2">
      <c r="A72" s="274" t="s">
        <v>55</v>
      </c>
      <c r="B72" s="351">
        <f t="shared" ref="B72:B78" si="7">SUM(N72:BU72)</f>
        <v>533</v>
      </c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352"/>
      <c r="N72" s="353">
        <v>366</v>
      </c>
      <c r="O72" s="354"/>
      <c r="P72" s="354"/>
      <c r="Q72" s="354"/>
      <c r="R72" s="354"/>
      <c r="S72" s="354"/>
      <c r="T72" s="354"/>
      <c r="U72" s="354"/>
      <c r="V72" s="354"/>
      <c r="W72" s="355"/>
      <c r="X72" s="353">
        <v>36</v>
      </c>
      <c r="Y72" s="354"/>
      <c r="Z72" s="354"/>
      <c r="AA72" s="354"/>
      <c r="AB72" s="354"/>
      <c r="AC72" s="354"/>
      <c r="AD72" s="354"/>
      <c r="AE72" s="354"/>
      <c r="AF72" s="354"/>
      <c r="AG72" s="355"/>
      <c r="AH72" s="353">
        <v>19</v>
      </c>
      <c r="AI72" s="354"/>
      <c r="AJ72" s="354"/>
      <c r="AK72" s="354"/>
      <c r="AL72" s="354"/>
      <c r="AM72" s="354"/>
      <c r="AN72" s="354"/>
      <c r="AO72" s="354"/>
      <c r="AP72" s="354"/>
      <c r="AQ72" s="355"/>
      <c r="AR72" s="353">
        <v>60</v>
      </c>
      <c r="AS72" s="354"/>
      <c r="AT72" s="354"/>
      <c r="AU72" s="354"/>
      <c r="AV72" s="354"/>
      <c r="AW72" s="354"/>
      <c r="AX72" s="354"/>
      <c r="AY72" s="354"/>
      <c r="AZ72" s="354"/>
      <c r="BA72" s="355"/>
      <c r="BB72" s="353">
        <v>52</v>
      </c>
      <c r="BC72" s="354"/>
      <c r="BD72" s="354"/>
      <c r="BE72" s="354"/>
      <c r="BF72" s="354"/>
      <c r="BG72" s="354"/>
      <c r="BH72" s="354"/>
      <c r="BI72" s="354"/>
      <c r="BJ72" s="354"/>
      <c r="BK72" s="355"/>
      <c r="BL72" s="353">
        <v>0</v>
      </c>
      <c r="BM72" s="354"/>
      <c r="BN72" s="354"/>
      <c r="BO72" s="354"/>
      <c r="BP72" s="354"/>
      <c r="BQ72" s="354"/>
      <c r="BR72" s="354"/>
      <c r="BS72" s="354"/>
      <c r="BT72" s="354"/>
      <c r="BU72" s="354"/>
      <c r="BV72" s="353">
        <v>394</v>
      </c>
      <c r="BW72" s="354"/>
      <c r="BX72" s="354"/>
      <c r="BY72" s="354"/>
      <c r="BZ72" s="354"/>
      <c r="CA72" s="354"/>
      <c r="CB72" s="354"/>
      <c r="CC72" s="354"/>
      <c r="CD72" s="354"/>
      <c r="CE72" s="354"/>
      <c r="CF72" s="354"/>
      <c r="CG72" s="355"/>
      <c r="CH72" s="353">
        <v>87</v>
      </c>
      <c r="CI72" s="354"/>
      <c r="CJ72" s="354"/>
      <c r="CK72" s="354"/>
      <c r="CL72" s="354"/>
      <c r="CM72" s="354"/>
      <c r="CN72" s="354"/>
      <c r="CO72" s="354"/>
      <c r="CP72" s="354"/>
      <c r="CQ72" s="354"/>
      <c r="CR72" s="354"/>
      <c r="CS72" s="355"/>
      <c r="CT72" s="353">
        <v>121</v>
      </c>
      <c r="CU72" s="354"/>
      <c r="CV72" s="354"/>
      <c r="CW72" s="354"/>
      <c r="CX72" s="354"/>
      <c r="CY72" s="354"/>
      <c r="CZ72" s="354"/>
      <c r="DA72" s="354"/>
      <c r="DB72" s="354"/>
      <c r="DC72" s="354"/>
      <c r="DD72" s="354"/>
      <c r="DE72" s="355"/>
      <c r="DF72" s="353">
        <v>136</v>
      </c>
      <c r="DG72" s="354"/>
      <c r="DH72" s="354"/>
      <c r="DI72" s="354"/>
      <c r="DJ72" s="354"/>
      <c r="DK72" s="354"/>
      <c r="DL72" s="354"/>
      <c r="DM72" s="354"/>
      <c r="DN72" s="354"/>
      <c r="DO72" s="354"/>
      <c r="DP72" s="354"/>
      <c r="DQ72" s="355"/>
      <c r="DR72" s="353">
        <v>52</v>
      </c>
      <c r="DS72" s="354"/>
      <c r="DT72" s="354"/>
      <c r="DU72" s="354"/>
      <c r="DV72" s="354"/>
      <c r="DW72" s="354"/>
      <c r="DX72" s="354"/>
      <c r="DY72" s="354"/>
      <c r="DZ72" s="354"/>
      <c r="EA72" s="354"/>
      <c r="EB72" s="354"/>
      <c r="EC72" s="355"/>
      <c r="ED72" s="353">
        <v>0</v>
      </c>
      <c r="EE72" s="354"/>
      <c r="EF72" s="354"/>
      <c r="EG72" s="354"/>
      <c r="EH72" s="354"/>
      <c r="EI72" s="354"/>
      <c r="EJ72" s="354"/>
      <c r="EK72" s="354"/>
      <c r="EL72" s="354"/>
      <c r="EM72" s="354"/>
      <c r="EN72" s="354"/>
      <c r="EO72" s="355"/>
      <c r="EP72" s="356" t="s">
        <v>55</v>
      </c>
      <c r="EQ72" s="357"/>
      <c r="ER72" s="357"/>
    </row>
    <row r="73" spans="1:166" ht="18.75" customHeight="1" x14ac:dyDescent="0.2">
      <c r="A73" s="274" t="s">
        <v>56</v>
      </c>
      <c r="B73" s="351">
        <f t="shared" si="7"/>
        <v>292</v>
      </c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352"/>
      <c r="N73" s="353">
        <v>254</v>
      </c>
      <c r="O73" s="354"/>
      <c r="P73" s="354"/>
      <c r="Q73" s="354"/>
      <c r="R73" s="354"/>
      <c r="S73" s="354"/>
      <c r="T73" s="354"/>
      <c r="U73" s="354"/>
      <c r="V73" s="354"/>
      <c r="W73" s="355"/>
      <c r="X73" s="353">
        <v>15</v>
      </c>
      <c r="Y73" s="354"/>
      <c r="Z73" s="354"/>
      <c r="AA73" s="354"/>
      <c r="AB73" s="354"/>
      <c r="AC73" s="354"/>
      <c r="AD73" s="354"/>
      <c r="AE73" s="354"/>
      <c r="AF73" s="354"/>
      <c r="AG73" s="355"/>
      <c r="AH73" s="353">
        <v>6</v>
      </c>
      <c r="AI73" s="354"/>
      <c r="AJ73" s="354"/>
      <c r="AK73" s="354"/>
      <c r="AL73" s="354"/>
      <c r="AM73" s="354"/>
      <c r="AN73" s="354"/>
      <c r="AO73" s="354"/>
      <c r="AP73" s="354"/>
      <c r="AQ73" s="355"/>
      <c r="AR73" s="353">
        <v>12</v>
      </c>
      <c r="AS73" s="354"/>
      <c r="AT73" s="354"/>
      <c r="AU73" s="354"/>
      <c r="AV73" s="354"/>
      <c r="AW73" s="354"/>
      <c r="AX73" s="354"/>
      <c r="AY73" s="354"/>
      <c r="AZ73" s="354"/>
      <c r="BA73" s="355"/>
      <c r="BB73" s="353">
        <v>5</v>
      </c>
      <c r="BC73" s="354"/>
      <c r="BD73" s="354"/>
      <c r="BE73" s="354"/>
      <c r="BF73" s="354"/>
      <c r="BG73" s="354"/>
      <c r="BH73" s="354"/>
      <c r="BI73" s="354"/>
      <c r="BJ73" s="354"/>
      <c r="BK73" s="355"/>
      <c r="BL73" s="353">
        <v>0</v>
      </c>
      <c r="BM73" s="354"/>
      <c r="BN73" s="354"/>
      <c r="BO73" s="354"/>
      <c r="BP73" s="354"/>
      <c r="BQ73" s="354"/>
      <c r="BR73" s="354"/>
      <c r="BS73" s="354"/>
      <c r="BT73" s="354"/>
      <c r="BU73" s="354"/>
      <c r="BV73" s="353">
        <v>272</v>
      </c>
      <c r="BW73" s="354"/>
      <c r="BX73" s="354"/>
      <c r="BY73" s="354"/>
      <c r="BZ73" s="354"/>
      <c r="CA73" s="354"/>
      <c r="CB73" s="354"/>
      <c r="CC73" s="354"/>
      <c r="CD73" s="354"/>
      <c r="CE73" s="354"/>
      <c r="CF73" s="354"/>
      <c r="CG73" s="355"/>
      <c r="CH73" s="353">
        <v>54</v>
      </c>
      <c r="CI73" s="354"/>
      <c r="CJ73" s="354"/>
      <c r="CK73" s="354"/>
      <c r="CL73" s="354"/>
      <c r="CM73" s="354"/>
      <c r="CN73" s="354"/>
      <c r="CO73" s="354"/>
      <c r="CP73" s="354"/>
      <c r="CQ73" s="354"/>
      <c r="CR73" s="354"/>
      <c r="CS73" s="355"/>
      <c r="CT73" s="353">
        <v>105</v>
      </c>
      <c r="CU73" s="354"/>
      <c r="CV73" s="354"/>
      <c r="CW73" s="354"/>
      <c r="CX73" s="354"/>
      <c r="CY73" s="354"/>
      <c r="CZ73" s="354"/>
      <c r="DA73" s="354"/>
      <c r="DB73" s="354"/>
      <c r="DC73" s="354"/>
      <c r="DD73" s="354"/>
      <c r="DE73" s="355"/>
      <c r="DF73" s="353">
        <v>87</v>
      </c>
      <c r="DG73" s="354"/>
      <c r="DH73" s="354"/>
      <c r="DI73" s="354"/>
      <c r="DJ73" s="354"/>
      <c r="DK73" s="354"/>
      <c r="DL73" s="354"/>
      <c r="DM73" s="354"/>
      <c r="DN73" s="354"/>
      <c r="DO73" s="354"/>
      <c r="DP73" s="354"/>
      <c r="DQ73" s="355"/>
      <c r="DR73" s="353">
        <v>5</v>
      </c>
      <c r="DS73" s="354"/>
      <c r="DT73" s="354"/>
      <c r="DU73" s="354"/>
      <c r="DV73" s="354"/>
      <c r="DW73" s="354"/>
      <c r="DX73" s="354"/>
      <c r="DY73" s="354"/>
      <c r="DZ73" s="354"/>
      <c r="EA73" s="354"/>
      <c r="EB73" s="354"/>
      <c r="EC73" s="355"/>
      <c r="ED73" s="353">
        <v>0</v>
      </c>
      <c r="EE73" s="354"/>
      <c r="EF73" s="354"/>
      <c r="EG73" s="354"/>
      <c r="EH73" s="354"/>
      <c r="EI73" s="354"/>
      <c r="EJ73" s="354"/>
      <c r="EK73" s="354"/>
      <c r="EL73" s="354"/>
      <c r="EM73" s="354"/>
      <c r="EN73" s="354"/>
      <c r="EO73" s="355"/>
      <c r="EP73" s="356" t="s">
        <v>56</v>
      </c>
      <c r="EQ73" s="357"/>
      <c r="ER73" s="357"/>
    </row>
    <row r="74" spans="1:166" ht="18.75" customHeight="1" x14ac:dyDescent="0.2">
      <c r="A74" s="274" t="s">
        <v>58</v>
      </c>
      <c r="B74" s="351">
        <f t="shared" si="7"/>
        <v>353</v>
      </c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352"/>
      <c r="N74" s="353">
        <v>299</v>
      </c>
      <c r="O74" s="354"/>
      <c r="P74" s="354"/>
      <c r="Q74" s="354"/>
      <c r="R74" s="354"/>
      <c r="S74" s="354"/>
      <c r="T74" s="354"/>
      <c r="U74" s="354"/>
      <c r="V74" s="354"/>
      <c r="W74" s="355"/>
      <c r="X74" s="353">
        <v>34</v>
      </c>
      <c r="Y74" s="354"/>
      <c r="Z74" s="354"/>
      <c r="AA74" s="354"/>
      <c r="AB74" s="354"/>
      <c r="AC74" s="354"/>
      <c r="AD74" s="354"/>
      <c r="AE74" s="354"/>
      <c r="AF74" s="354"/>
      <c r="AG74" s="355"/>
      <c r="AH74" s="353">
        <v>5</v>
      </c>
      <c r="AI74" s="354"/>
      <c r="AJ74" s="354"/>
      <c r="AK74" s="354"/>
      <c r="AL74" s="354"/>
      <c r="AM74" s="354"/>
      <c r="AN74" s="354"/>
      <c r="AO74" s="354"/>
      <c r="AP74" s="354"/>
      <c r="AQ74" s="355"/>
      <c r="AR74" s="353">
        <v>10</v>
      </c>
      <c r="AS74" s="354"/>
      <c r="AT74" s="354"/>
      <c r="AU74" s="354"/>
      <c r="AV74" s="354"/>
      <c r="AW74" s="354"/>
      <c r="AX74" s="354"/>
      <c r="AY74" s="354"/>
      <c r="AZ74" s="354"/>
      <c r="BA74" s="355"/>
      <c r="BB74" s="353">
        <v>3</v>
      </c>
      <c r="BC74" s="354"/>
      <c r="BD74" s="354"/>
      <c r="BE74" s="354"/>
      <c r="BF74" s="354"/>
      <c r="BG74" s="354"/>
      <c r="BH74" s="354"/>
      <c r="BI74" s="354"/>
      <c r="BJ74" s="354"/>
      <c r="BK74" s="355"/>
      <c r="BL74" s="353">
        <v>2</v>
      </c>
      <c r="BM74" s="354"/>
      <c r="BN74" s="354"/>
      <c r="BO74" s="354"/>
      <c r="BP74" s="354"/>
      <c r="BQ74" s="354"/>
      <c r="BR74" s="354"/>
      <c r="BS74" s="354"/>
      <c r="BT74" s="354"/>
      <c r="BU74" s="354"/>
      <c r="BV74" s="353">
        <v>315</v>
      </c>
      <c r="BW74" s="354"/>
      <c r="BX74" s="354"/>
      <c r="BY74" s="354"/>
      <c r="BZ74" s="354"/>
      <c r="CA74" s="354"/>
      <c r="CB74" s="354"/>
      <c r="CC74" s="354"/>
      <c r="CD74" s="354"/>
      <c r="CE74" s="354"/>
      <c r="CF74" s="354"/>
      <c r="CG74" s="355"/>
      <c r="CH74" s="353">
        <v>103</v>
      </c>
      <c r="CI74" s="354"/>
      <c r="CJ74" s="354"/>
      <c r="CK74" s="354"/>
      <c r="CL74" s="354"/>
      <c r="CM74" s="354"/>
      <c r="CN74" s="354"/>
      <c r="CO74" s="354"/>
      <c r="CP74" s="354"/>
      <c r="CQ74" s="354"/>
      <c r="CR74" s="354"/>
      <c r="CS74" s="355"/>
      <c r="CT74" s="353">
        <v>122</v>
      </c>
      <c r="CU74" s="354"/>
      <c r="CV74" s="354"/>
      <c r="CW74" s="354"/>
      <c r="CX74" s="354"/>
      <c r="CY74" s="354"/>
      <c r="CZ74" s="354"/>
      <c r="DA74" s="354"/>
      <c r="DB74" s="354"/>
      <c r="DC74" s="354"/>
      <c r="DD74" s="354"/>
      <c r="DE74" s="355"/>
      <c r="DF74" s="353">
        <v>117</v>
      </c>
      <c r="DG74" s="354"/>
      <c r="DH74" s="354"/>
      <c r="DI74" s="354"/>
      <c r="DJ74" s="354"/>
      <c r="DK74" s="354"/>
      <c r="DL74" s="354"/>
      <c r="DM74" s="354"/>
      <c r="DN74" s="354"/>
      <c r="DO74" s="354"/>
      <c r="DP74" s="354"/>
      <c r="DQ74" s="355"/>
      <c r="DR74" s="353">
        <v>3</v>
      </c>
      <c r="DS74" s="354"/>
      <c r="DT74" s="354"/>
      <c r="DU74" s="354"/>
      <c r="DV74" s="354"/>
      <c r="DW74" s="354"/>
      <c r="DX74" s="354"/>
      <c r="DY74" s="354"/>
      <c r="DZ74" s="354"/>
      <c r="EA74" s="354"/>
      <c r="EB74" s="354"/>
      <c r="EC74" s="355"/>
      <c r="ED74" s="353">
        <v>0</v>
      </c>
      <c r="EE74" s="354"/>
      <c r="EF74" s="354"/>
      <c r="EG74" s="354"/>
      <c r="EH74" s="354"/>
      <c r="EI74" s="354"/>
      <c r="EJ74" s="354"/>
      <c r="EK74" s="354"/>
      <c r="EL74" s="354"/>
      <c r="EM74" s="354"/>
      <c r="EN74" s="354"/>
      <c r="EO74" s="355"/>
      <c r="EP74" s="356" t="s">
        <v>58</v>
      </c>
      <c r="EQ74" s="357"/>
      <c r="ER74" s="357"/>
    </row>
    <row r="75" spans="1:166" ht="18.75" customHeight="1" x14ac:dyDescent="0.2">
      <c r="A75" s="274" t="s">
        <v>60</v>
      </c>
      <c r="B75" s="351">
        <f t="shared" si="7"/>
        <v>235</v>
      </c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352"/>
      <c r="N75" s="353">
        <v>206</v>
      </c>
      <c r="O75" s="354"/>
      <c r="P75" s="354"/>
      <c r="Q75" s="354"/>
      <c r="R75" s="354"/>
      <c r="S75" s="354"/>
      <c r="T75" s="354"/>
      <c r="U75" s="354"/>
      <c r="V75" s="354"/>
      <c r="W75" s="355"/>
      <c r="X75" s="353">
        <v>7</v>
      </c>
      <c r="Y75" s="354"/>
      <c r="Z75" s="354"/>
      <c r="AA75" s="354"/>
      <c r="AB75" s="354"/>
      <c r="AC75" s="354"/>
      <c r="AD75" s="354"/>
      <c r="AE75" s="354"/>
      <c r="AF75" s="354"/>
      <c r="AG75" s="355"/>
      <c r="AH75" s="353">
        <v>9</v>
      </c>
      <c r="AI75" s="354"/>
      <c r="AJ75" s="354"/>
      <c r="AK75" s="354"/>
      <c r="AL75" s="354"/>
      <c r="AM75" s="354"/>
      <c r="AN75" s="354"/>
      <c r="AO75" s="354"/>
      <c r="AP75" s="354"/>
      <c r="AQ75" s="355"/>
      <c r="AR75" s="353">
        <v>11</v>
      </c>
      <c r="AS75" s="354"/>
      <c r="AT75" s="354"/>
      <c r="AU75" s="354"/>
      <c r="AV75" s="354"/>
      <c r="AW75" s="354"/>
      <c r="AX75" s="354"/>
      <c r="AY75" s="354"/>
      <c r="AZ75" s="354"/>
      <c r="BA75" s="355"/>
      <c r="BB75" s="353">
        <v>1</v>
      </c>
      <c r="BC75" s="354"/>
      <c r="BD75" s="354"/>
      <c r="BE75" s="354"/>
      <c r="BF75" s="354"/>
      <c r="BG75" s="354"/>
      <c r="BH75" s="354"/>
      <c r="BI75" s="354"/>
      <c r="BJ75" s="354"/>
      <c r="BK75" s="355"/>
      <c r="BL75" s="353">
        <v>1</v>
      </c>
      <c r="BM75" s="354"/>
      <c r="BN75" s="354"/>
      <c r="BO75" s="354"/>
      <c r="BP75" s="354"/>
      <c r="BQ75" s="354"/>
      <c r="BR75" s="354"/>
      <c r="BS75" s="354"/>
      <c r="BT75" s="354"/>
      <c r="BU75" s="354"/>
      <c r="BV75" s="353">
        <v>212</v>
      </c>
      <c r="BW75" s="354"/>
      <c r="BX75" s="354"/>
      <c r="BY75" s="354"/>
      <c r="BZ75" s="354"/>
      <c r="CA75" s="354"/>
      <c r="CB75" s="354"/>
      <c r="CC75" s="354"/>
      <c r="CD75" s="354"/>
      <c r="CE75" s="354"/>
      <c r="CF75" s="354"/>
      <c r="CG75" s="355"/>
      <c r="CH75" s="353">
        <v>67</v>
      </c>
      <c r="CI75" s="354"/>
      <c r="CJ75" s="354"/>
      <c r="CK75" s="354"/>
      <c r="CL75" s="354"/>
      <c r="CM75" s="354"/>
      <c r="CN75" s="354"/>
      <c r="CO75" s="354"/>
      <c r="CP75" s="354"/>
      <c r="CQ75" s="354"/>
      <c r="CR75" s="354"/>
      <c r="CS75" s="355"/>
      <c r="CT75" s="353">
        <v>116</v>
      </c>
      <c r="CU75" s="354"/>
      <c r="CV75" s="354"/>
      <c r="CW75" s="354"/>
      <c r="CX75" s="354"/>
      <c r="CY75" s="354"/>
      <c r="CZ75" s="354"/>
      <c r="DA75" s="354"/>
      <c r="DB75" s="354"/>
      <c r="DC75" s="354"/>
      <c r="DD75" s="354"/>
      <c r="DE75" s="355"/>
      <c r="DF75" s="353">
        <v>71</v>
      </c>
      <c r="DG75" s="354"/>
      <c r="DH75" s="354"/>
      <c r="DI75" s="354"/>
      <c r="DJ75" s="354"/>
      <c r="DK75" s="354"/>
      <c r="DL75" s="354"/>
      <c r="DM75" s="354"/>
      <c r="DN75" s="354"/>
      <c r="DO75" s="354"/>
      <c r="DP75" s="354"/>
      <c r="DQ75" s="355"/>
      <c r="DR75" s="353">
        <v>1</v>
      </c>
      <c r="DS75" s="354"/>
      <c r="DT75" s="354"/>
      <c r="DU75" s="354"/>
      <c r="DV75" s="354"/>
      <c r="DW75" s="354"/>
      <c r="DX75" s="354"/>
      <c r="DY75" s="354"/>
      <c r="DZ75" s="354"/>
      <c r="EA75" s="354"/>
      <c r="EB75" s="354"/>
      <c r="EC75" s="355"/>
      <c r="ED75" s="353">
        <v>1</v>
      </c>
      <c r="EE75" s="354"/>
      <c r="EF75" s="354"/>
      <c r="EG75" s="354"/>
      <c r="EH75" s="354"/>
      <c r="EI75" s="354"/>
      <c r="EJ75" s="354"/>
      <c r="EK75" s="354"/>
      <c r="EL75" s="354"/>
      <c r="EM75" s="354"/>
      <c r="EN75" s="354"/>
      <c r="EO75" s="355"/>
      <c r="EP75" s="356" t="s">
        <v>60</v>
      </c>
      <c r="EQ75" s="357"/>
      <c r="ER75" s="357"/>
    </row>
    <row r="76" spans="1:166" ht="18.75" customHeight="1" x14ac:dyDescent="0.2">
      <c r="A76" s="274" t="s">
        <v>61</v>
      </c>
      <c r="B76" s="351">
        <f t="shared" si="7"/>
        <v>117</v>
      </c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352"/>
      <c r="N76" s="353">
        <v>97</v>
      </c>
      <c r="O76" s="354"/>
      <c r="P76" s="354"/>
      <c r="Q76" s="354"/>
      <c r="R76" s="354"/>
      <c r="S76" s="354"/>
      <c r="T76" s="354"/>
      <c r="U76" s="354"/>
      <c r="V76" s="354"/>
      <c r="W76" s="355"/>
      <c r="X76" s="353">
        <v>0</v>
      </c>
      <c r="Y76" s="354"/>
      <c r="Z76" s="354"/>
      <c r="AA76" s="354"/>
      <c r="AB76" s="354"/>
      <c r="AC76" s="354"/>
      <c r="AD76" s="354"/>
      <c r="AE76" s="354"/>
      <c r="AF76" s="354"/>
      <c r="AG76" s="355"/>
      <c r="AH76" s="353">
        <v>6</v>
      </c>
      <c r="AI76" s="354"/>
      <c r="AJ76" s="354"/>
      <c r="AK76" s="354"/>
      <c r="AL76" s="354"/>
      <c r="AM76" s="354"/>
      <c r="AN76" s="354"/>
      <c r="AO76" s="354"/>
      <c r="AP76" s="354"/>
      <c r="AQ76" s="355"/>
      <c r="AR76" s="353">
        <v>10</v>
      </c>
      <c r="AS76" s="354"/>
      <c r="AT76" s="354"/>
      <c r="AU76" s="354"/>
      <c r="AV76" s="354"/>
      <c r="AW76" s="354"/>
      <c r="AX76" s="354"/>
      <c r="AY76" s="354"/>
      <c r="AZ76" s="354"/>
      <c r="BA76" s="355"/>
      <c r="BB76" s="353">
        <v>4</v>
      </c>
      <c r="BC76" s="354"/>
      <c r="BD76" s="354"/>
      <c r="BE76" s="354"/>
      <c r="BF76" s="354"/>
      <c r="BG76" s="354"/>
      <c r="BH76" s="354"/>
      <c r="BI76" s="354"/>
      <c r="BJ76" s="354"/>
      <c r="BK76" s="355"/>
      <c r="BL76" s="353">
        <v>0</v>
      </c>
      <c r="BM76" s="354"/>
      <c r="BN76" s="354"/>
      <c r="BO76" s="354"/>
      <c r="BP76" s="354"/>
      <c r="BQ76" s="354"/>
      <c r="BR76" s="354"/>
      <c r="BS76" s="354"/>
      <c r="BT76" s="354"/>
      <c r="BU76" s="354"/>
      <c r="BV76" s="353">
        <v>99</v>
      </c>
      <c r="BW76" s="354"/>
      <c r="BX76" s="354"/>
      <c r="BY76" s="354"/>
      <c r="BZ76" s="354"/>
      <c r="CA76" s="354"/>
      <c r="CB76" s="354"/>
      <c r="CC76" s="354"/>
      <c r="CD76" s="354"/>
      <c r="CE76" s="354"/>
      <c r="CF76" s="354"/>
      <c r="CG76" s="355"/>
      <c r="CH76" s="353">
        <v>31</v>
      </c>
      <c r="CI76" s="354"/>
      <c r="CJ76" s="354"/>
      <c r="CK76" s="354"/>
      <c r="CL76" s="354"/>
      <c r="CM76" s="354"/>
      <c r="CN76" s="354"/>
      <c r="CO76" s="354"/>
      <c r="CP76" s="354"/>
      <c r="CQ76" s="354"/>
      <c r="CR76" s="354"/>
      <c r="CS76" s="355"/>
      <c r="CT76" s="353">
        <v>57</v>
      </c>
      <c r="CU76" s="354"/>
      <c r="CV76" s="354"/>
      <c r="CW76" s="354"/>
      <c r="CX76" s="354"/>
      <c r="CY76" s="354"/>
      <c r="CZ76" s="354"/>
      <c r="DA76" s="354"/>
      <c r="DB76" s="354"/>
      <c r="DC76" s="354"/>
      <c r="DD76" s="354"/>
      <c r="DE76" s="355"/>
      <c r="DF76" s="353">
        <v>48</v>
      </c>
      <c r="DG76" s="354"/>
      <c r="DH76" s="354"/>
      <c r="DI76" s="354"/>
      <c r="DJ76" s="354"/>
      <c r="DK76" s="354"/>
      <c r="DL76" s="354"/>
      <c r="DM76" s="354"/>
      <c r="DN76" s="354"/>
      <c r="DO76" s="354"/>
      <c r="DP76" s="354"/>
      <c r="DQ76" s="355"/>
      <c r="DR76" s="353">
        <v>4</v>
      </c>
      <c r="DS76" s="354"/>
      <c r="DT76" s="354"/>
      <c r="DU76" s="354"/>
      <c r="DV76" s="354"/>
      <c r="DW76" s="354"/>
      <c r="DX76" s="354"/>
      <c r="DY76" s="354"/>
      <c r="DZ76" s="354"/>
      <c r="EA76" s="354"/>
      <c r="EB76" s="354"/>
      <c r="EC76" s="355"/>
      <c r="ED76" s="353">
        <v>0</v>
      </c>
      <c r="EE76" s="354"/>
      <c r="EF76" s="354"/>
      <c r="EG76" s="354"/>
      <c r="EH76" s="354"/>
      <c r="EI76" s="354"/>
      <c r="EJ76" s="354"/>
      <c r="EK76" s="354"/>
      <c r="EL76" s="354"/>
      <c r="EM76" s="354"/>
      <c r="EN76" s="354"/>
      <c r="EO76" s="355"/>
      <c r="EP76" s="356" t="s">
        <v>61</v>
      </c>
      <c r="EQ76" s="357"/>
      <c r="ER76" s="357"/>
    </row>
    <row r="77" spans="1:166" ht="18.75" customHeight="1" x14ac:dyDescent="0.2">
      <c r="A77" s="274" t="s">
        <v>63</v>
      </c>
      <c r="B77" s="351">
        <f t="shared" si="7"/>
        <v>419</v>
      </c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352"/>
      <c r="N77" s="353">
        <v>304</v>
      </c>
      <c r="O77" s="354"/>
      <c r="P77" s="354"/>
      <c r="Q77" s="354"/>
      <c r="R77" s="354"/>
      <c r="S77" s="354"/>
      <c r="T77" s="354"/>
      <c r="U77" s="354"/>
      <c r="V77" s="354"/>
      <c r="W77" s="355"/>
      <c r="X77" s="353">
        <v>40</v>
      </c>
      <c r="Y77" s="354"/>
      <c r="Z77" s="354"/>
      <c r="AA77" s="354"/>
      <c r="AB77" s="354"/>
      <c r="AC77" s="354"/>
      <c r="AD77" s="354"/>
      <c r="AE77" s="354"/>
      <c r="AF77" s="354"/>
      <c r="AG77" s="355"/>
      <c r="AH77" s="353">
        <v>23</v>
      </c>
      <c r="AI77" s="354"/>
      <c r="AJ77" s="354"/>
      <c r="AK77" s="354"/>
      <c r="AL77" s="354"/>
      <c r="AM77" s="354"/>
      <c r="AN77" s="354"/>
      <c r="AO77" s="354"/>
      <c r="AP77" s="354"/>
      <c r="AQ77" s="355"/>
      <c r="AR77" s="353">
        <v>20</v>
      </c>
      <c r="AS77" s="354"/>
      <c r="AT77" s="354"/>
      <c r="AU77" s="354"/>
      <c r="AV77" s="354"/>
      <c r="AW77" s="354"/>
      <c r="AX77" s="354"/>
      <c r="AY77" s="354"/>
      <c r="AZ77" s="354"/>
      <c r="BA77" s="355"/>
      <c r="BB77" s="353">
        <v>32</v>
      </c>
      <c r="BC77" s="354"/>
      <c r="BD77" s="354"/>
      <c r="BE77" s="354"/>
      <c r="BF77" s="354"/>
      <c r="BG77" s="354"/>
      <c r="BH77" s="354"/>
      <c r="BI77" s="354"/>
      <c r="BJ77" s="354"/>
      <c r="BK77" s="355"/>
      <c r="BL77" s="353">
        <v>0</v>
      </c>
      <c r="BM77" s="354"/>
      <c r="BN77" s="354"/>
      <c r="BO77" s="354"/>
      <c r="BP77" s="354"/>
      <c r="BQ77" s="354"/>
      <c r="BR77" s="354"/>
      <c r="BS77" s="354"/>
      <c r="BT77" s="354"/>
      <c r="BU77" s="354"/>
      <c r="BV77" s="353">
        <v>319</v>
      </c>
      <c r="BW77" s="354"/>
      <c r="BX77" s="354"/>
      <c r="BY77" s="354"/>
      <c r="BZ77" s="354"/>
      <c r="CA77" s="354"/>
      <c r="CB77" s="354"/>
      <c r="CC77" s="354"/>
      <c r="CD77" s="354"/>
      <c r="CE77" s="354"/>
      <c r="CF77" s="354"/>
      <c r="CG77" s="355"/>
      <c r="CH77" s="353">
        <v>82</v>
      </c>
      <c r="CI77" s="354"/>
      <c r="CJ77" s="354"/>
      <c r="CK77" s="354"/>
      <c r="CL77" s="354"/>
      <c r="CM77" s="354"/>
      <c r="CN77" s="354"/>
      <c r="CO77" s="354"/>
      <c r="CP77" s="354"/>
      <c r="CQ77" s="354"/>
      <c r="CR77" s="354"/>
      <c r="CS77" s="355"/>
      <c r="CT77" s="353">
        <v>124</v>
      </c>
      <c r="CU77" s="354"/>
      <c r="CV77" s="354"/>
      <c r="CW77" s="354"/>
      <c r="CX77" s="354"/>
      <c r="CY77" s="354"/>
      <c r="CZ77" s="354"/>
      <c r="DA77" s="354"/>
      <c r="DB77" s="354"/>
      <c r="DC77" s="354"/>
      <c r="DD77" s="354"/>
      <c r="DE77" s="355"/>
      <c r="DF77" s="353">
        <v>71</v>
      </c>
      <c r="DG77" s="354"/>
      <c r="DH77" s="354"/>
      <c r="DI77" s="354"/>
      <c r="DJ77" s="354"/>
      <c r="DK77" s="354"/>
      <c r="DL77" s="354"/>
      <c r="DM77" s="354"/>
      <c r="DN77" s="354"/>
      <c r="DO77" s="354"/>
      <c r="DP77" s="354"/>
      <c r="DQ77" s="355"/>
      <c r="DR77" s="353">
        <v>32</v>
      </c>
      <c r="DS77" s="354"/>
      <c r="DT77" s="354"/>
      <c r="DU77" s="354"/>
      <c r="DV77" s="354"/>
      <c r="DW77" s="354"/>
      <c r="DX77" s="354"/>
      <c r="DY77" s="354"/>
      <c r="DZ77" s="354"/>
      <c r="EA77" s="354"/>
      <c r="EB77" s="354"/>
      <c r="EC77" s="355"/>
      <c r="ED77" s="353">
        <v>0</v>
      </c>
      <c r="EE77" s="354"/>
      <c r="EF77" s="354"/>
      <c r="EG77" s="354"/>
      <c r="EH77" s="354"/>
      <c r="EI77" s="354"/>
      <c r="EJ77" s="354"/>
      <c r="EK77" s="354"/>
      <c r="EL77" s="354"/>
      <c r="EM77" s="354"/>
      <c r="EN77" s="354"/>
      <c r="EO77" s="355"/>
      <c r="EP77" s="356" t="s">
        <v>63</v>
      </c>
      <c r="EQ77" s="357"/>
      <c r="ER77" s="357"/>
    </row>
    <row r="78" spans="1:166" ht="18.75" customHeight="1" thickBot="1" x14ac:dyDescent="0.25">
      <c r="A78" s="358" t="s">
        <v>65</v>
      </c>
      <c r="B78" s="359">
        <f t="shared" si="7"/>
        <v>156</v>
      </c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360"/>
      <c r="N78" s="361">
        <v>141</v>
      </c>
      <c r="O78" s="362"/>
      <c r="P78" s="362"/>
      <c r="Q78" s="362"/>
      <c r="R78" s="362"/>
      <c r="S78" s="362"/>
      <c r="T78" s="362"/>
      <c r="U78" s="362"/>
      <c r="V78" s="362"/>
      <c r="W78" s="363"/>
      <c r="X78" s="361">
        <v>3</v>
      </c>
      <c r="Y78" s="362"/>
      <c r="Z78" s="362"/>
      <c r="AA78" s="362"/>
      <c r="AB78" s="362"/>
      <c r="AC78" s="362"/>
      <c r="AD78" s="362"/>
      <c r="AE78" s="362"/>
      <c r="AF78" s="362"/>
      <c r="AG78" s="363"/>
      <c r="AH78" s="361">
        <v>9</v>
      </c>
      <c r="AI78" s="362"/>
      <c r="AJ78" s="362"/>
      <c r="AK78" s="362"/>
      <c r="AL78" s="362"/>
      <c r="AM78" s="362"/>
      <c r="AN78" s="362"/>
      <c r="AO78" s="362"/>
      <c r="AP78" s="362"/>
      <c r="AQ78" s="363"/>
      <c r="AR78" s="361">
        <v>2</v>
      </c>
      <c r="AS78" s="362"/>
      <c r="AT78" s="362"/>
      <c r="AU78" s="362"/>
      <c r="AV78" s="362"/>
      <c r="AW78" s="362"/>
      <c r="AX78" s="362"/>
      <c r="AY78" s="362"/>
      <c r="AZ78" s="362"/>
      <c r="BA78" s="363"/>
      <c r="BB78" s="361">
        <v>1</v>
      </c>
      <c r="BC78" s="362"/>
      <c r="BD78" s="362"/>
      <c r="BE78" s="362"/>
      <c r="BF78" s="362"/>
      <c r="BG78" s="362"/>
      <c r="BH78" s="362"/>
      <c r="BI78" s="362"/>
      <c r="BJ78" s="362"/>
      <c r="BK78" s="363"/>
      <c r="BL78" s="361">
        <v>0</v>
      </c>
      <c r="BM78" s="362"/>
      <c r="BN78" s="362"/>
      <c r="BO78" s="362"/>
      <c r="BP78" s="362"/>
      <c r="BQ78" s="362"/>
      <c r="BR78" s="362"/>
      <c r="BS78" s="362"/>
      <c r="BT78" s="362"/>
      <c r="BU78" s="362"/>
      <c r="BV78" s="361">
        <v>145</v>
      </c>
      <c r="BW78" s="362"/>
      <c r="BX78" s="362"/>
      <c r="BY78" s="362"/>
      <c r="BZ78" s="362"/>
      <c r="CA78" s="362"/>
      <c r="CB78" s="362"/>
      <c r="CC78" s="362"/>
      <c r="CD78" s="362"/>
      <c r="CE78" s="362"/>
      <c r="CF78" s="362"/>
      <c r="CG78" s="363"/>
      <c r="CH78" s="361">
        <v>39</v>
      </c>
      <c r="CI78" s="362"/>
      <c r="CJ78" s="362"/>
      <c r="CK78" s="362"/>
      <c r="CL78" s="362"/>
      <c r="CM78" s="362"/>
      <c r="CN78" s="362"/>
      <c r="CO78" s="362"/>
      <c r="CP78" s="362"/>
      <c r="CQ78" s="362"/>
      <c r="CR78" s="362"/>
      <c r="CS78" s="363"/>
      <c r="CT78" s="361">
        <v>84</v>
      </c>
      <c r="CU78" s="362"/>
      <c r="CV78" s="362"/>
      <c r="CW78" s="362"/>
      <c r="CX78" s="362"/>
      <c r="CY78" s="362"/>
      <c r="CZ78" s="362"/>
      <c r="DA78" s="362"/>
      <c r="DB78" s="362"/>
      <c r="DC78" s="362"/>
      <c r="DD78" s="362"/>
      <c r="DE78" s="363"/>
      <c r="DF78" s="361">
        <v>57</v>
      </c>
      <c r="DG78" s="362"/>
      <c r="DH78" s="362"/>
      <c r="DI78" s="362"/>
      <c r="DJ78" s="362"/>
      <c r="DK78" s="362"/>
      <c r="DL78" s="362"/>
      <c r="DM78" s="362"/>
      <c r="DN78" s="362"/>
      <c r="DO78" s="362"/>
      <c r="DP78" s="362"/>
      <c r="DQ78" s="363"/>
      <c r="DR78" s="361">
        <v>1</v>
      </c>
      <c r="DS78" s="362"/>
      <c r="DT78" s="362"/>
      <c r="DU78" s="362"/>
      <c r="DV78" s="362"/>
      <c r="DW78" s="362"/>
      <c r="DX78" s="362"/>
      <c r="DY78" s="362"/>
      <c r="DZ78" s="362"/>
      <c r="EA78" s="362"/>
      <c r="EB78" s="362"/>
      <c r="EC78" s="363"/>
      <c r="ED78" s="361">
        <v>0</v>
      </c>
      <c r="EE78" s="362"/>
      <c r="EF78" s="362"/>
      <c r="EG78" s="362"/>
      <c r="EH78" s="362"/>
      <c r="EI78" s="362"/>
      <c r="EJ78" s="362"/>
      <c r="EK78" s="362"/>
      <c r="EL78" s="362"/>
      <c r="EM78" s="362"/>
      <c r="EN78" s="362"/>
      <c r="EO78" s="363"/>
      <c r="EP78" s="364" t="s">
        <v>173</v>
      </c>
      <c r="EQ78" s="357"/>
      <c r="ER78" s="357"/>
    </row>
    <row r="79" spans="1:166" ht="3.95" customHeight="1" x14ac:dyDescent="0.2">
      <c r="A79" s="23"/>
      <c r="B79" s="144"/>
      <c r="C79" s="144"/>
      <c r="D79" s="144"/>
      <c r="E79" s="144"/>
      <c r="F79" s="144"/>
      <c r="G79" s="144"/>
      <c r="H79" s="144"/>
      <c r="I79" s="144"/>
      <c r="J79" s="144"/>
      <c r="K79" s="23"/>
      <c r="L79" s="144"/>
      <c r="M79" s="144"/>
      <c r="N79" s="144"/>
      <c r="O79" s="144"/>
      <c r="P79" s="23"/>
      <c r="Q79" s="144"/>
      <c r="R79" s="144"/>
      <c r="S79" s="144"/>
      <c r="T79" s="23"/>
      <c r="U79" s="144"/>
      <c r="V79" s="144"/>
      <c r="W79" s="144"/>
      <c r="X79" s="144"/>
      <c r="Y79" s="144"/>
      <c r="Z79" s="144"/>
      <c r="AA79" s="144"/>
      <c r="AB79" s="144"/>
      <c r="AC79" s="23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23"/>
      <c r="AV79" s="144"/>
      <c r="AW79" s="144"/>
      <c r="AX79" s="144"/>
      <c r="AY79" s="144"/>
      <c r="AZ79" s="144"/>
      <c r="BA79" s="144"/>
      <c r="BB79" s="144"/>
      <c r="BC79" s="23"/>
      <c r="BD79" s="144"/>
      <c r="BE79" s="23"/>
      <c r="BF79" s="23"/>
      <c r="BG79" s="144"/>
      <c r="BH79" s="144"/>
      <c r="BI79" s="144"/>
      <c r="BJ79" s="144"/>
      <c r="BK79" s="144"/>
      <c r="BL79" s="23"/>
      <c r="BM79" s="144"/>
      <c r="BN79" s="144"/>
      <c r="BO79" s="144"/>
      <c r="BP79" s="144"/>
      <c r="BQ79" s="144"/>
      <c r="BR79" s="23"/>
      <c r="BS79" s="144"/>
      <c r="BT79" s="144"/>
      <c r="BU79" s="23"/>
      <c r="BV79" s="144"/>
      <c r="BW79" s="144"/>
      <c r="BX79" s="144"/>
      <c r="BY79" s="144"/>
      <c r="BZ79" s="144"/>
      <c r="CA79" s="144"/>
      <c r="CB79" s="144"/>
      <c r="CC79" s="144"/>
      <c r="CD79" s="23"/>
      <c r="CE79" s="144"/>
      <c r="CF79" s="144"/>
      <c r="CG79" s="144"/>
      <c r="CH79" s="144"/>
      <c r="CI79" s="23"/>
      <c r="CJ79" s="144"/>
      <c r="CK79" s="23"/>
      <c r="CL79" s="144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144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144"/>
      <c r="DM79" s="23"/>
      <c r="DN79" s="23"/>
      <c r="DO79" s="23"/>
      <c r="DP79" s="23"/>
      <c r="DQ79" s="23"/>
      <c r="DR79" s="23"/>
      <c r="DS79" s="23"/>
      <c r="DT79" s="23"/>
      <c r="EQ79" s="365"/>
      <c r="ER79" s="365"/>
    </row>
    <row r="80" spans="1:166" ht="13.5" customHeight="1" x14ac:dyDescent="0.2">
      <c r="A80" s="366"/>
      <c r="B80" s="366"/>
      <c r="C80" s="36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6"/>
      <c r="AL80" s="366"/>
      <c r="AM80" s="366"/>
      <c r="AN80" s="366"/>
      <c r="AO80" s="366"/>
      <c r="AP80" s="366"/>
      <c r="AQ80" s="366"/>
      <c r="AR80" s="366"/>
      <c r="AS80" s="366"/>
      <c r="AT80" s="366"/>
      <c r="AU80" s="366"/>
      <c r="AV80" s="366"/>
      <c r="AW80" s="366"/>
      <c r="AX80" s="366"/>
      <c r="AY80" s="366"/>
      <c r="AZ80" s="366"/>
      <c r="BA80" s="366"/>
      <c r="BB80" s="366"/>
      <c r="BC80" s="366"/>
      <c r="BD80" s="366"/>
      <c r="BE80" s="366"/>
      <c r="BF80" s="366"/>
      <c r="BG80" s="366"/>
      <c r="BH80" s="366"/>
      <c r="BI80" s="366"/>
      <c r="BJ80" s="366"/>
      <c r="BK80" s="366"/>
      <c r="BL80" s="366"/>
      <c r="BM80" s="366"/>
      <c r="BN80" s="366"/>
      <c r="BO80" s="366"/>
      <c r="BP80" s="366"/>
      <c r="BQ80" s="366"/>
      <c r="BR80" s="366"/>
      <c r="BS80" s="366"/>
      <c r="BT80" s="366"/>
      <c r="BU80" s="366"/>
      <c r="BV80" s="366"/>
      <c r="BW80" s="366"/>
      <c r="BX80" s="366"/>
      <c r="BY80" s="366"/>
      <c r="BZ80" s="366"/>
      <c r="CA80" s="366"/>
      <c r="CB80" s="366"/>
      <c r="CC80" s="366"/>
      <c r="CD80" s="366"/>
      <c r="CE80" s="366"/>
      <c r="CF80" s="366"/>
      <c r="CG80" s="366"/>
      <c r="CH80" s="366"/>
      <c r="CI80" s="366"/>
      <c r="CJ80" s="366"/>
      <c r="CK80" s="366"/>
      <c r="CL80" s="366"/>
      <c r="CM80" s="366"/>
      <c r="CN80" s="366"/>
      <c r="CO80" s="366"/>
      <c r="CP80" s="366"/>
      <c r="CQ80" s="366"/>
      <c r="CR80" s="366"/>
      <c r="CS80" s="366"/>
      <c r="CT80" s="366"/>
      <c r="CU80" s="366"/>
      <c r="CV80" s="366"/>
      <c r="CW80" s="366"/>
      <c r="CX80" s="366"/>
      <c r="CY80" s="366"/>
      <c r="CZ80" s="366"/>
      <c r="DA80" s="366"/>
      <c r="DB80" s="366"/>
      <c r="DC80" s="366"/>
      <c r="DD80" s="366"/>
      <c r="DE80" s="144"/>
      <c r="DF80" s="144"/>
      <c r="DG80" s="144"/>
      <c r="DH80" s="144"/>
      <c r="DI80" s="144"/>
      <c r="DJ80" s="144"/>
      <c r="DK80" s="144"/>
      <c r="DL80" s="144"/>
      <c r="DM80" s="144"/>
      <c r="DN80" s="23"/>
      <c r="DO80" s="23"/>
      <c r="DP80" s="23"/>
      <c r="DQ80" s="23"/>
      <c r="DR80" s="23"/>
      <c r="DS80" s="23"/>
      <c r="DT80" s="23"/>
      <c r="DU80" s="285" t="s">
        <v>90</v>
      </c>
      <c r="DV80" s="285"/>
      <c r="DW80" s="285"/>
      <c r="DX80" s="285"/>
      <c r="DY80" s="285"/>
      <c r="DZ80" s="285"/>
      <c r="EA80" s="285"/>
      <c r="EB80" s="285"/>
      <c r="EC80" s="285"/>
      <c r="ED80" s="285"/>
      <c r="EE80" s="285"/>
      <c r="EF80" s="285"/>
      <c r="EG80" s="285"/>
      <c r="EH80" s="285"/>
      <c r="EI80" s="285"/>
      <c r="EJ80" s="285"/>
      <c r="EK80" s="285"/>
      <c r="EL80" s="285"/>
      <c r="EM80" s="285"/>
      <c r="EN80" s="285"/>
      <c r="EO80" s="285"/>
      <c r="EP80" s="285"/>
    </row>
  </sheetData>
  <mergeCells count="1046">
    <mergeCell ref="ED78:EO78"/>
    <mergeCell ref="A80:DD80"/>
    <mergeCell ref="DU80:EP80"/>
    <mergeCell ref="BL78:BU78"/>
    <mergeCell ref="BV78:CG78"/>
    <mergeCell ref="CH78:CS78"/>
    <mergeCell ref="CT78:DE78"/>
    <mergeCell ref="DF78:DQ78"/>
    <mergeCell ref="DR78:EC78"/>
    <mergeCell ref="CT77:DE77"/>
    <mergeCell ref="DF77:DQ77"/>
    <mergeCell ref="DR77:EC77"/>
    <mergeCell ref="ED77:EO77"/>
    <mergeCell ref="B78:M78"/>
    <mergeCell ref="N78:W78"/>
    <mergeCell ref="X78:AG78"/>
    <mergeCell ref="AH78:AQ78"/>
    <mergeCell ref="AR78:BA78"/>
    <mergeCell ref="BB78:BK78"/>
    <mergeCell ref="ED76:EO76"/>
    <mergeCell ref="B77:M77"/>
    <mergeCell ref="N77:W77"/>
    <mergeCell ref="X77:AG77"/>
    <mergeCell ref="AH77:AQ77"/>
    <mergeCell ref="AR77:BA77"/>
    <mergeCell ref="BB77:BK77"/>
    <mergeCell ref="BL77:BU77"/>
    <mergeCell ref="BV77:CG77"/>
    <mergeCell ref="CH77:CS77"/>
    <mergeCell ref="BL76:BU76"/>
    <mergeCell ref="BV76:CG76"/>
    <mergeCell ref="CH76:CS76"/>
    <mergeCell ref="CT76:DE76"/>
    <mergeCell ref="DF76:DQ76"/>
    <mergeCell ref="DR76:EC76"/>
    <mergeCell ref="CT75:DE75"/>
    <mergeCell ref="DF75:DQ75"/>
    <mergeCell ref="DR75:EC75"/>
    <mergeCell ref="ED75:EO75"/>
    <mergeCell ref="B76:M76"/>
    <mergeCell ref="N76:W76"/>
    <mergeCell ref="X76:AG76"/>
    <mergeCell ref="AH76:AQ76"/>
    <mergeCell ref="AR76:BA76"/>
    <mergeCell ref="BB76:BK76"/>
    <mergeCell ref="ED74:EO74"/>
    <mergeCell ref="B75:M75"/>
    <mergeCell ref="N75:W75"/>
    <mergeCell ref="X75:AG75"/>
    <mergeCell ref="AH75:AQ75"/>
    <mergeCell ref="AR75:BA75"/>
    <mergeCell ref="BB75:BK75"/>
    <mergeCell ref="BL75:BU75"/>
    <mergeCell ref="BV75:CG75"/>
    <mergeCell ref="CH75:CS75"/>
    <mergeCell ref="BL74:BU74"/>
    <mergeCell ref="BV74:CG74"/>
    <mergeCell ref="CH74:CS74"/>
    <mergeCell ref="CT74:DE74"/>
    <mergeCell ref="DF74:DQ74"/>
    <mergeCell ref="DR74:EC74"/>
    <mergeCell ref="CT73:DE73"/>
    <mergeCell ref="DF73:DQ73"/>
    <mergeCell ref="DR73:EC73"/>
    <mergeCell ref="ED73:EO73"/>
    <mergeCell ref="B74:M74"/>
    <mergeCell ref="N74:W74"/>
    <mergeCell ref="X74:AG74"/>
    <mergeCell ref="AH74:AQ74"/>
    <mergeCell ref="AR74:BA74"/>
    <mergeCell ref="BB74:BK74"/>
    <mergeCell ref="ED72:EO72"/>
    <mergeCell ref="B73:M73"/>
    <mergeCell ref="N73:W73"/>
    <mergeCell ref="X73:AG73"/>
    <mergeCell ref="AH73:AQ73"/>
    <mergeCell ref="AR73:BA73"/>
    <mergeCell ref="BB73:BK73"/>
    <mergeCell ref="BL73:BU73"/>
    <mergeCell ref="BV73:CG73"/>
    <mergeCell ref="CH73:CS73"/>
    <mergeCell ref="BL72:BU72"/>
    <mergeCell ref="BV72:CG72"/>
    <mergeCell ref="CH72:CS72"/>
    <mergeCell ref="CT72:DE72"/>
    <mergeCell ref="DF72:DQ72"/>
    <mergeCell ref="DR72:EC72"/>
    <mergeCell ref="B72:M72"/>
    <mergeCell ref="N72:W72"/>
    <mergeCell ref="X72:AG72"/>
    <mergeCell ref="AH72:AQ72"/>
    <mergeCell ref="AR72:BA72"/>
    <mergeCell ref="BB72:BK72"/>
    <mergeCell ref="BV71:CG71"/>
    <mergeCell ref="CH71:CS71"/>
    <mergeCell ref="CT71:DE71"/>
    <mergeCell ref="DF71:DQ71"/>
    <mergeCell ref="DR71:EC71"/>
    <mergeCell ref="ED71:EO71"/>
    <mergeCell ref="B71:M71"/>
    <mergeCell ref="X71:AG71"/>
    <mergeCell ref="AH71:AQ71"/>
    <mergeCell ref="AR71:BA71"/>
    <mergeCell ref="BB71:BK71"/>
    <mergeCell ref="BL71:BU71"/>
    <mergeCell ref="BV70:CG70"/>
    <mergeCell ref="CH70:CS70"/>
    <mergeCell ref="CT70:DE70"/>
    <mergeCell ref="DF70:DQ70"/>
    <mergeCell ref="DR70:EC70"/>
    <mergeCell ref="ED70:EO70"/>
    <mergeCell ref="DF69:DQ69"/>
    <mergeCell ref="DR69:EC69"/>
    <mergeCell ref="ED69:EO69"/>
    <mergeCell ref="B70:M70"/>
    <mergeCell ref="N70:W70"/>
    <mergeCell ref="X70:AG70"/>
    <mergeCell ref="AH70:AQ70"/>
    <mergeCell ref="AR70:BA70"/>
    <mergeCell ref="BB70:BK70"/>
    <mergeCell ref="BL70:BU70"/>
    <mergeCell ref="AR69:BA69"/>
    <mergeCell ref="BB69:BK69"/>
    <mergeCell ref="BL69:BU69"/>
    <mergeCell ref="BV69:CG69"/>
    <mergeCell ref="CH69:CS69"/>
    <mergeCell ref="CT69:DE69"/>
    <mergeCell ref="DU65:EP65"/>
    <mergeCell ref="A67:AY67"/>
    <mergeCell ref="DW67:EP67"/>
    <mergeCell ref="A68:A69"/>
    <mergeCell ref="B68:BU68"/>
    <mergeCell ref="BV68:EP68"/>
    <mergeCell ref="B69:M69"/>
    <mergeCell ref="N69:W69"/>
    <mergeCell ref="X69:AG69"/>
    <mergeCell ref="AH69:AQ69"/>
    <mergeCell ref="CT64:DA64"/>
    <mergeCell ref="DB64:DI64"/>
    <mergeCell ref="DJ64:DQ64"/>
    <mergeCell ref="DR64:DY64"/>
    <mergeCell ref="DZ64:EG64"/>
    <mergeCell ref="EH64:EO64"/>
    <mergeCell ref="AX64:BE64"/>
    <mergeCell ref="BF64:BM64"/>
    <mergeCell ref="BN64:BU64"/>
    <mergeCell ref="BV64:CC64"/>
    <mergeCell ref="CD64:CK64"/>
    <mergeCell ref="CL64:CS64"/>
    <mergeCell ref="B64:I64"/>
    <mergeCell ref="J64:Q64"/>
    <mergeCell ref="R64:Y64"/>
    <mergeCell ref="Z64:AG64"/>
    <mergeCell ref="AH64:AO64"/>
    <mergeCell ref="AP64:AW64"/>
    <mergeCell ref="CT63:DA63"/>
    <mergeCell ref="DB63:DI63"/>
    <mergeCell ref="DJ63:DQ63"/>
    <mergeCell ref="DR63:DY63"/>
    <mergeCell ref="DZ63:EG63"/>
    <mergeCell ref="EH63:EO63"/>
    <mergeCell ref="AX63:BE63"/>
    <mergeCell ref="BF63:BM63"/>
    <mergeCell ref="BN63:BU63"/>
    <mergeCell ref="BV63:CC63"/>
    <mergeCell ref="CD63:CK63"/>
    <mergeCell ref="CL63:CS63"/>
    <mergeCell ref="B63:I63"/>
    <mergeCell ref="J63:Q63"/>
    <mergeCell ref="R63:Y63"/>
    <mergeCell ref="Z63:AG63"/>
    <mergeCell ref="AH63:AO63"/>
    <mergeCell ref="AP63:AW63"/>
    <mergeCell ref="CT62:DA62"/>
    <mergeCell ref="DB62:DI62"/>
    <mergeCell ref="DJ62:DQ62"/>
    <mergeCell ref="DR62:DY62"/>
    <mergeCell ref="DZ62:EG62"/>
    <mergeCell ref="EH62:EO62"/>
    <mergeCell ref="AX62:BE62"/>
    <mergeCell ref="BF62:BM62"/>
    <mergeCell ref="BN62:BU62"/>
    <mergeCell ref="BV62:CC62"/>
    <mergeCell ref="CD62:CK62"/>
    <mergeCell ref="CL62:CS62"/>
    <mergeCell ref="B62:I62"/>
    <mergeCell ref="J62:Q62"/>
    <mergeCell ref="R62:Y62"/>
    <mergeCell ref="Z62:AG62"/>
    <mergeCell ref="AH62:AO62"/>
    <mergeCell ref="AP62:AW62"/>
    <mergeCell ref="CT61:DA61"/>
    <mergeCell ref="DB61:DI61"/>
    <mergeCell ref="DJ61:DQ61"/>
    <mergeCell ref="DR61:DY61"/>
    <mergeCell ref="DZ61:EG61"/>
    <mergeCell ref="EH61:EO61"/>
    <mergeCell ref="AX61:BE61"/>
    <mergeCell ref="BF61:BM61"/>
    <mergeCell ref="BN61:BU61"/>
    <mergeCell ref="BV61:CC61"/>
    <mergeCell ref="CD61:CK61"/>
    <mergeCell ref="CL61:CS61"/>
    <mergeCell ref="B61:I61"/>
    <mergeCell ref="J61:Q61"/>
    <mergeCell ref="R61:Y61"/>
    <mergeCell ref="Z61:AG61"/>
    <mergeCell ref="AH61:AO61"/>
    <mergeCell ref="AP61:AW61"/>
    <mergeCell ref="CT60:DA60"/>
    <mergeCell ref="DB60:DI60"/>
    <mergeCell ref="DJ60:DQ60"/>
    <mergeCell ref="DR60:DY60"/>
    <mergeCell ref="DZ60:EG60"/>
    <mergeCell ref="EH60:EO60"/>
    <mergeCell ref="AX60:BE60"/>
    <mergeCell ref="BF60:BM60"/>
    <mergeCell ref="BN60:BU60"/>
    <mergeCell ref="BV60:CC60"/>
    <mergeCell ref="CD60:CK60"/>
    <mergeCell ref="CL60:CS60"/>
    <mergeCell ref="B60:I60"/>
    <mergeCell ref="J60:Q60"/>
    <mergeCell ref="R60:Y60"/>
    <mergeCell ref="Z60:AG60"/>
    <mergeCell ref="AH60:AO60"/>
    <mergeCell ref="AP60:AW60"/>
    <mergeCell ref="CT59:DA59"/>
    <mergeCell ref="DB59:DI59"/>
    <mergeCell ref="DJ59:DQ59"/>
    <mergeCell ref="DR59:DY59"/>
    <mergeCell ref="DZ59:EG59"/>
    <mergeCell ref="EH59:EO59"/>
    <mergeCell ref="AX59:BE59"/>
    <mergeCell ref="BF59:BM59"/>
    <mergeCell ref="BN59:BU59"/>
    <mergeCell ref="BV59:CC59"/>
    <mergeCell ref="CD59:CK59"/>
    <mergeCell ref="CL59:CS59"/>
    <mergeCell ref="B59:I59"/>
    <mergeCell ref="J59:Q59"/>
    <mergeCell ref="R59:Y59"/>
    <mergeCell ref="Z59:AG59"/>
    <mergeCell ref="AH59:AO59"/>
    <mergeCell ref="AP59:AW59"/>
    <mergeCell ref="CT58:DA58"/>
    <mergeCell ref="DB58:DI58"/>
    <mergeCell ref="DJ58:DQ58"/>
    <mergeCell ref="DR58:DY58"/>
    <mergeCell ref="DZ58:EG58"/>
    <mergeCell ref="EH58:EO58"/>
    <mergeCell ref="AX58:BE58"/>
    <mergeCell ref="BF58:BM58"/>
    <mergeCell ref="BN58:BU58"/>
    <mergeCell ref="BV58:CC58"/>
    <mergeCell ref="CD58:CK58"/>
    <mergeCell ref="CL58:CS58"/>
    <mergeCell ref="B58:I58"/>
    <mergeCell ref="J58:Q58"/>
    <mergeCell ref="R58:Y58"/>
    <mergeCell ref="Z58:AG58"/>
    <mergeCell ref="AH58:AO58"/>
    <mergeCell ref="AP58:AW58"/>
    <mergeCell ref="CT57:DA57"/>
    <mergeCell ref="DB57:DI57"/>
    <mergeCell ref="DJ57:DQ57"/>
    <mergeCell ref="DR57:DY57"/>
    <mergeCell ref="DZ57:EG57"/>
    <mergeCell ref="EH57:EO57"/>
    <mergeCell ref="AX57:BE57"/>
    <mergeCell ref="BF57:BM57"/>
    <mergeCell ref="BN57:BU57"/>
    <mergeCell ref="BV57:CC57"/>
    <mergeCell ref="CD57:CK57"/>
    <mergeCell ref="CL57:CS57"/>
    <mergeCell ref="B57:I57"/>
    <mergeCell ref="J57:Q57"/>
    <mergeCell ref="R57:Y57"/>
    <mergeCell ref="Z57:AG57"/>
    <mergeCell ref="AH57:AO57"/>
    <mergeCell ref="AP57:AW57"/>
    <mergeCell ref="CT56:DA56"/>
    <mergeCell ref="DB56:DI56"/>
    <mergeCell ref="DJ56:DQ56"/>
    <mergeCell ref="DR56:DY56"/>
    <mergeCell ref="DZ56:EG56"/>
    <mergeCell ref="EH56:EO56"/>
    <mergeCell ref="AX56:BE56"/>
    <mergeCell ref="BF56:BM56"/>
    <mergeCell ref="BN56:BU56"/>
    <mergeCell ref="BV56:CC56"/>
    <mergeCell ref="CD56:CK56"/>
    <mergeCell ref="CL56:CS56"/>
    <mergeCell ref="B56:I56"/>
    <mergeCell ref="J56:Q56"/>
    <mergeCell ref="R56:Y56"/>
    <mergeCell ref="Z56:AG56"/>
    <mergeCell ref="AH56:AO56"/>
    <mergeCell ref="AP56:AW56"/>
    <mergeCell ref="CT55:DA55"/>
    <mergeCell ref="DB55:DI55"/>
    <mergeCell ref="DJ55:DQ55"/>
    <mergeCell ref="DR55:DY55"/>
    <mergeCell ref="DZ55:EG55"/>
    <mergeCell ref="EH55:EO55"/>
    <mergeCell ref="AX55:BE55"/>
    <mergeCell ref="BF55:BM55"/>
    <mergeCell ref="BN55:BU55"/>
    <mergeCell ref="BV55:CC55"/>
    <mergeCell ref="CD55:CK55"/>
    <mergeCell ref="CL55:CS55"/>
    <mergeCell ref="B55:I55"/>
    <mergeCell ref="J55:Q55"/>
    <mergeCell ref="R55:Y55"/>
    <mergeCell ref="Z55:AG55"/>
    <mergeCell ref="AH55:AO55"/>
    <mergeCell ref="AP55:AW55"/>
    <mergeCell ref="CT54:DA54"/>
    <mergeCell ref="DB54:DI54"/>
    <mergeCell ref="DJ54:DQ54"/>
    <mergeCell ref="DR54:DY54"/>
    <mergeCell ref="DZ54:EG54"/>
    <mergeCell ref="EH54:EO54"/>
    <mergeCell ref="AX54:BE54"/>
    <mergeCell ref="BF54:BM54"/>
    <mergeCell ref="BN54:BU54"/>
    <mergeCell ref="BV54:CC54"/>
    <mergeCell ref="CD54:CK54"/>
    <mergeCell ref="CL54:CS54"/>
    <mergeCell ref="B54:I54"/>
    <mergeCell ref="J54:Q54"/>
    <mergeCell ref="R54:Y54"/>
    <mergeCell ref="Z54:AG54"/>
    <mergeCell ref="AH54:AO54"/>
    <mergeCell ref="AP54:AW54"/>
    <mergeCell ref="CT53:DA53"/>
    <mergeCell ref="DB53:DI53"/>
    <mergeCell ref="DJ53:DQ53"/>
    <mergeCell ref="DR53:DY53"/>
    <mergeCell ref="DZ53:EG53"/>
    <mergeCell ref="EH53:EO53"/>
    <mergeCell ref="AX53:BE53"/>
    <mergeCell ref="BF53:BM53"/>
    <mergeCell ref="BN53:BU53"/>
    <mergeCell ref="BV53:CC53"/>
    <mergeCell ref="CD53:CK53"/>
    <mergeCell ref="CL53:CS53"/>
    <mergeCell ref="B53:I53"/>
    <mergeCell ref="J53:Q53"/>
    <mergeCell ref="R53:Y53"/>
    <mergeCell ref="Z53:AG53"/>
    <mergeCell ref="AH53:AO53"/>
    <mergeCell ref="AP53:AW53"/>
    <mergeCell ref="CT52:DA52"/>
    <mergeCell ref="DB52:DI52"/>
    <mergeCell ref="DJ52:DQ52"/>
    <mergeCell ref="DR52:DY52"/>
    <mergeCell ref="DZ52:EG52"/>
    <mergeCell ref="EH52:EO52"/>
    <mergeCell ref="AX52:BE52"/>
    <mergeCell ref="BF52:BM52"/>
    <mergeCell ref="BN52:BU52"/>
    <mergeCell ref="BV52:CC52"/>
    <mergeCell ref="CD52:CK52"/>
    <mergeCell ref="CL52:CS52"/>
    <mergeCell ref="B52:I52"/>
    <mergeCell ref="J52:Q52"/>
    <mergeCell ref="R52:Y52"/>
    <mergeCell ref="Z52:AG52"/>
    <mergeCell ref="AH52:AO52"/>
    <mergeCell ref="AP52:AW52"/>
    <mergeCell ref="CT51:DA51"/>
    <mergeCell ref="DB51:DI51"/>
    <mergeCell ref="DJ51:DQ51"/>
    <mergeCell ref="DR51:DY51"/>
    <mergeCell ref="DZ51:EG51"/>
    <mergeCell ref="EH51:EO51"/>
    <mergeCell ref="AX51:BE51"/>
    <mergeCell ref="BF51:BM51"/>
    <mergeCell ref="BN51:BU51"/>
    <mergeCell ref="BV51:CC51"/>
    <mergeCell ref="CD51:CK51"/>
    <mergeCell ref="CL51:CS51"/>
    <mergeCell ref="B51:I51"/>
    <mergeCell ref="J51:Q51"/>
    <mergeCell ref="R51:Y51"/>
    <mergeCell ref="Z51:AG51"/>
    <mergeCell ref="AH51:AO51"/>
    <mergeCell ref="AP51:AW51"/>
    <mergeCell ref="CT50:DA50"/>
    <mergeCell ref="DB50:DI50"/>
    <mergeCell ref="DJ50:DQ50"/>
    <mergeCell ref="DR50:DY50"/>
    <mergeCell ref="DZ50:EG50"/>
    <mergeCell ref="EH50:EO50"/>
    <mergeCell ref="AX50:BE50"/>
    <mergeCell ref="BF50:BM50"/>
    <mergeCell ref="BN50:BU50"/>
    <mergeCell ref="BV50:CC50"/>
    <mergeCell ref="CD50:CK50"/>
    <mergeCell ref="CL50:CS50"/>
    <mergeCell ref="B50:I50"/>
    <mergeCell ref="J50:Q50"/>
    <mergeCell ref="R50:Y50"/>
    <mergeCell ref="Z50:AG50"/>
    <mergeCell ref="AH50:AO50"/>
    <mergeCell ref="AP50:AW50"/>
    <mergeCell ref="CT49:DA49"/>
    <mergeCell ref="DB49:DI49"/>
    <mergeCell ref="DJ49:DQ49"/>
    <mergeCell ref="DR49:DY49"/>
    <mergeCell ref="DZ49:EG49"/>
    <mergeCell ref="EH49:EO49"/>
    <mergeCell ref="AX49:BE49"/>
    <mergeCell ref="BF49:BM49"/>
    <mergeCell ref="BN49:BU49"/>
    <mergeCell ref="BV49:CC49"/>
    <mergeCell ref="CD49:CK49"/>
    <mergeCell ref="CL49:CS49"/>
    <mergeCell ref="B49:I49"/>
    <mergeCell ref="J49:Q49"/>
    <mergeCell ref="R49:Y49"/>
    <mergeCell ref="Z49:AG49"/>
    <mergeCell ref="AH49:AO49"/>
    <mergeCell ref="AP49:AW49"/>
    <mergeCell ref="CT48:DA48"/>
    <mergeCell ref="DB48:DI48"/>
    <mergeCell ref="DJ48:DQ48"/>
    <mergeCell ref="DR48:DY48"/>
    <mergeCell ref="DZ48:EG48"/>
    <mergeCell ref="EH48:EO48"/>
    <mergeCell ref="AX48:BE48"/>
    <mergeCell ref="BF48:BM48"/>
    <mergeCell ref="BN48:BU48"/>
    <mergeCell ref="BV48:CC48"/>
    <mergeCell ref="CD48:CK48"/>
    <mergeCell ref="CL48:CS48"/>
    <mergeCell ref="B48:I48"/>
    <mergeCell ref="J48:Q48"/>
    <mergeCell ref="R48:Y48"/>
    <mergeCell ref="Z48:AG48"/>
    <mergeCell ref="AH48:AO48"/>
    <mergeCell ref="AP48:AW48"/>
    <mergeCell ref="CT47:DA47"/>
    <mergeCell ref="DB47:DI47"/>
    <mergeCell ref="DJ47:DQ47"/>
    <mergeCell ref="DR47:DY47"/>
    <mergeCell ref="DZ47:EG47"/>
    <mergeCell ref="EH47:EO47"/>
    <mergeCell ref="AX47:BE47"/>
    <mergeCell ref="BF47:BM47"/>
    <mergeCell ref="BN47:BU47"/>
    <mergeCell ref="BV47:CC47"/>
    <mergeCell ref="CD47:CK47"/>
    <mergeCell ref="CL47:CS47"/>
    <mergeCell ref="B47:I47"/>
    <mergeCell ref="J47:Q47"/>
    <mergeCell ref="R47:Y47"/>
    <mergeCell ref="Z47:AG47"/>
    <mergeCell ref="AH47:AO47"/>
    <mergeCell ref="AP47:AW47"/>
    <mergeCell ref="CT46:DA46"/>
    <mergeCell ref="DB46:DI46"/>
    <mergeCell ref="DJ46:DQ46"/>
    <mergeCell ref="DR46:DY46"/>
    <mergeCell ref="DZ46:EG46"/>
    <mergeCell ref="EH46:EO46"/>
    <mergeCell ref="AX46:BE46"/>
    <mergeCell ref="BF46:BM46"/>
    <mergeCell ref="BN46:BU46"/>
    <mergeCell ref="BV46:CC46"/>
    <mergeCell ref="CD46:CK46"/>
    <mergeCell ref="CL46:CS46"/>
    <mergeCell ref="B46:I46"/>
    <mergeCell ref="J46:Q46"/>
    <mergeCell ref="R46:Y46"/>
    <mergeCell ref="Z46:AG46"/>
    <mergeCell ref="AH46:AO46"/>
    <mergeCell ref="AP46:AW46"/>
    <mergeCell ref="CT45:DA45"/>
    <mergeCell ref="DB45:DI45"/>
    <mergeCell ref="DJ45:DQ45"/>
    <mergeCell ref="DR45:DY45"/>
    <mergeCell ref="DZ45:EG45"/>
    <mergeCell ref="EH45:EO45"/>
    <mergeCell ref="AX45:BE45"/>
    <mergeCell ref="BF45:BM45"/>
    <mergeCell ref="BN45:BU45"/>
    <mergeCell ref="BV45:CC45"/>
    <mergeCell ref="CD45:CK45"/>
    <mergeCell ref="CL45:CS45"/>
    <mergeCell ref="B45:I45"/>
    <mergeCell ref="J45:Q45"/>
    <mergeCell ref="R45:Y45"/>
    <mergeCell ref="Z45:AG45"/>
    <mergeCell ref="AH45:AO45"/>
    <mergeCell ref="AP45:AW45"/>
    <mergeCell ref="DB43:DI44"/>
    <mergeCell ref="DJ43:DQ44"/>
    <mergeCell ref="DR43:DY44"/>
    <mergeCell ref="DZ43:EG44"/>
    <mergeCell ref="EH43:EO44"/>
    <mergeCell ref="J44:Q44"/>
    <mergeCell ref="R44:Y44"/>
    <mergeCell ref="BF43:BM44"/>
    <mergeCell ref="BN43:BU44"/>
    <mergeCell ref="BV43:CC44"/>
    <mergeCell ref="CD43:CK44"/>
    <mergeCell ref="CL43:CS44"/>
    <mergeCell ref="CT43:DA44"/>
    <mergeCell ref="AU40:BC40"/>
    <mergeCell ref="DQ40:EP40"/>
    <mergeCell ref="AU41:BC41"/>
    <mergeCell ref="A42:BA42"/>
    <mergeCell ref="DN42:EP42"/>
    <mergeCell ref="B43:I44"/>
    <mergeCell ref="Z43:AG44"/>
    <mergeCell ref="AH43:AO44"/>
    <mergeCell ref="AP43:AW44"/>
    <mergeCell ref="AX43:BE44"/>
    <mergeCell ref="CW39:DE39"/>
    <mergeCell ref="DF39:DN39"/>
    <mergeCell ref="DO39:DW39"/>
    <mergeCell ref="DX39:EF39"/>
    <mergeCell ref="EG39:EO39"/>
    <mergeCell ref="EP39:EQ39"/>
    <mergeCell ref="AU39:BC39"/>
    <mergeCell ref="BD39:BL39"/>
    <mergeCell ref="BM39:BU39"/>
    <mergeCell ref="BV39:CD39"/>
    <mergeCell ref="CE39:CM39"/>
    <mergeCell ref="CN39:CV39"/>
    <mergeCell ref="DF38:DN38"/>
    <mergeCell ref="DO38:DW38"/>
    <mergeCell ref="DX38:EF38"/>
    <mergeCell ref="EG38:EO38"/>
    <mergeCell ref="EP38:EQ38"/>
    <mergeCell ref="B39:J39"/>
    <mergeCell ref="K39:S39"/>
    <mergeCell ref="T39:AB39"/>
    <mergeCell ref="AC39:AK39"/>
    <mergeCell ref="AL39:AT39"/>
    <mergeCell ref="BD38:BL38"/>
    <mergeCell ref="BM38:BU38"/>
    <mergeCell ref="BV38:CD38"/>
    <mergeCell ref="CE38:CM38"/>
    <mergeCell ref="CN38:CV38"/>
    <mergeCell ref="CW38:DE38"/>
    <mergeCell ref="B38:J38"/>
    <mergeCell ref="K38:S38"/>
    <mergeCell ref="T38:AB38"/>
    <mergeCell ref="AC38:AK38"/>
    <mergeCell ref="AL38:AT38"/>
    <mergeCell ref="AU38:BC38"/>
    <mergeCell ref="CW37:DE37"/>
    <mergeCell ref="DF37:DN37"/>
    <mergeCell ref="DO37:DW37"/>
    <mergeCell ref="DX37:EF37"/>
    <mergeCell ref="EG37:EO37"/>
    <mergeCell ref="EP37:EQ37"/>
    <mergeCell ref="AU37:BC37"/>
    <mergeCell ref="BD37:BK37"/>
    <mergeCell ref="BM37:BU37"/>
    <mergeCell ref="BV37:CD37"/>
    <mergeCell ref="CE37:CM37"/>
    <mergeCell ref="CN37:CV37"/>
    <mergeCell ref="DF36:DN36"/>
    <mergeCell ref="DO36:DW36"/>
    <mergeCell ref="DX36:EF36"/>
    <mergeCell ref="EG36:EO36"/>
    <mergeCell ref="EP36:EQ36"/>
    <mergeCell ref="B37:J37"/>
    <mergeCell ref="K37:S37"/>
    <mergeCell ref="T37:AB37"/>
    <mergeCell ref="AC37:AK37"/>
    <mergeCell ref="AL37:AT37"/>
    <mergeCell ref="BD36:BL36"/>
    <mergeCell ref="BM36:BU36"/>
    <mergeCell ref="BV36:CD36"/>
    <mergeCell ref="CE36:CM36"/>
    <mergeCell ref="CN36:CV36"/>
    <mergeCell ref="CW36:DE36"/>
    <mergeCell ref="B36:J36"/>
    <mergeCell ref="K36:S36"/>
    <mergeCell ref="T36:AB36"/>
    <mergeCell ref="AC36:AK36"/>
    <mergeCell ref="AL36:AT36"/>
    <mergeCell ref="AU36:BC36"/>
    <mergeCell ref="CW35:DE35"/>
    <mergeCell ref="DF35:DN35"/>
    <mergeCell ref="DO35:DW35"/>
    <mergeCell ref="DX35:EF35"/>
    <mergeCell ref="EG35:EO35"/>
    <mergeCell ref="EP35:EQ35"/>
    <mergeCell ref="AU35:BC35"/>
    <mergeCell ref="BD35:BL35"/>
    <mergeCell ref="BM35:BU35"/>
    <mergeCell ref="BV35:CD35"/>
    <mergeCell ref="CE35:CM35"/>
    <mergeCell ref="CN35:CV35"/>
    <mergeCell ref="DF34:DN34"/>
    <mergeCell ref="DO34:DW34"/>
    <mergeCell ref="DX34:EF34"/>
    <mergeCell ref="EG34:EO34"/>
    <mergeCell ref="EP34:EQ34"/>
    <mergeCell ref="B35:J35"/>
    <mergeCell ref="K35:S35"/>
    <mergeCell ref="T35:AB35"/>
    <mergeCell ref="AC35:AK35"/>
    <mergeCell ref="AL35:AT35"/>
    <mergeCell ref="BD34:BL34"/>
    <mergeCell ref="BM34:BU34"/>
    <mergeCell ref="BV34:CD34"/>
    <mergeCell ref="CE34:CM34"/>
    <mergeCell ref="CN34:CV34"/>
    <mergeCell ref="CW34:DE34"/>
    <mergeCell ref="B34:J34"/>
    <mergeCell ref="K34:S34"/>
    <mergeCell ref="T34:AB34"/>
    <mergeCell ref="AC34:AK34"/>
    <mergeCell ref="AL34:AT34"/>
    <mergeCell ref="AU34:BC34"/>
    <mergeCell ref="CW33:DE33"/>
    <mergeCell ref="DF33:DN33"/>
    <mergeCell ref="DO33:DW33"/>
    <mergeCell ref="DX33:EF33"/>
    <mergeCell ref="EG33:EO33"/>
    <mergeCell ref="EP33:EQ33"/>
    <mergeCell ref="AU33:BC33"/>
    <mergeCell ref="BD33:BL33"/>
    <mergeCell ref="BM33:BU33"/>
    <mergeCell ref="BV33:CD33"/>
    <mergeCell ref="CE33:CM33"/>
    <mergeCell ref="CN33:CV33"/>
    <mergeCell ref="CW32:DE32"/>
    <mergeCell ref="DF32:DN32"/>
    <mergeCell ref="DO32:DW32"/>
    <mergeCell ref="DX32:EF32"/>
    <mergeCell ref="EG32:EO32"/>
    <mergeCell ref="B33:J33"/>
    <mergeCell ref="K33:S33"/>
    <mergeCell ref="T33:AB33"/>
    <mergeCell ref="AC33:AK33"/>
    <mergeCell ref="AL33:AT33"/>
    <mergeCell ref="AU32:BC32"/>
    <mergeCell ref="BD32:BL32"/>
    <mergeCell ref="BM32:BU32"/>
    <mergeCell ref="BV32:CD32"/>
    <mergeCell ref="CE32:CM32"/>
    <mergeCell ref="CN32:CV32"/>
    <mergeCell ref="DF31:DN31"/>
    <mergeCell ref="DO31:DW31"/>
    <mergeCell ref="DX31:EF31"/>
    <mergeCell ref="EG31:EO31"/>
    <mergeCell ref="EP31:EQ31"/>
    <mergeCell ref="B32:J32"/>
    <mergeCell ref="K32:S32"/>
    <mergeCell ref="T32:AB32"/>
    <mergeCell ref="AC32:AK32"/>
    <mergeCell ref="AL32:AT32"/>
    <mergeCell ref="BD31:BL31"/>
    <mergeCell ref="BM31:BU31"/>
    <mergeCell ref="BV31:CD31"/>
    <mergeCell ref="CE31:CM31"/>
    <mergeCell ref="CN31:CV31"/>
    <mergeCell ref="CW31:DE31"/>
    <mergeCell ref="DO30:DW30"/>
    <mergeCell ref="DX30:EF30"/>
    <mergeCell ref="EG30:EO30"/>
    <mergeCell ref="EP30:EQ30"/>
    <mergeCell ref="B31:J31"/>
    <mergeCell ref="K31:S31"/>
    <mergeCell ref="T31:AB31"/>
    <mergeCell ref="AC31:AK31"/>
    <mergeCell ref="AL31:AT31"/>
    <mergeCell ref="AU31:BC31"/>
    <mergeCell ref="BM30:BU30"/>
    <mergeCell ref="BV30:CD30"/>
    <mergeCell ref="CE30:CM30"/>
    <mergeCell ref="CN30:CV30"/>
    <mergeCell ref="CW30:DE30"/>
    <mergeCell ref="DF30:DN30"/>
    <mergeCell ref="BD29:BL29"/>
    <mergeCell ref="B30:J30"/>
    <mergeCell ref="K30:S30"/>
    <mergeCell ref="T30:AB30"/>
    <mergeCell ref="AC30:AK30"/>
    <mergeCell ref="AL30:AT30"/>
    <mergeCell ref="AU30:BC30"/>
    <mergeCell ref="BD30:BL30"/>
    <mergeCell ref="EP27:EQ27"/>
    <mergeCell ref="T28:AB29"/>
    <mergeCell ref="AC28:AK29"/>
    <mergeCell ref="AL28:AT29"/>
    <mergeCell ref="BM28:BU29"/>
    <mergeCell ref="BV28:CD29"/>
    <mergeCell ref="DF28:DN29"/>
    <mergeCell ref="DO28:DW29"/>
    <mergeCell ref="EG28:EO29"/>
    <mergeCell ref="EP28:EQ29"/>
    <mergeCell ref="DO26:DW26"/>
    <mergeCell ref="DX26:EF26"/>
    <mergeCell ref="EG26:EO26"/>
    <mergeCell ref="B27:J29"/>
    <mergeCell ref="K27:S29"/>
    <mergeCell ref="CE27:CM29"/>
    <mergeCell ref="CN27:CV29"/>
    <mergeCell ref="CW27:DE29"/>
    <mergeCell ref="DX27:EF29"/>
    <mergeCell ref="AU29:BC29"/>
    <mergeCell ref="BM26:BU26"/>
    <mergeCell ref="BV26:CD26"/>
    <mergeCell ref="CE26:CM26"/>
    <mergeCell ref="CN26:CV26"/>
    <mergeCell ref="CW26:DE26"/>
    <mergeCell ref="DF26:DN26"/>
    <mergeCell ref="DO25:DW25"/>
    <mergeCell ref="DX25:EF25"/>
    <mergeCell ref="EG25:EO25"/>
    <mergeCell ref="B26:J26"/>
    <mergeCell ref="K26:S26"/>
    <mergeCell ref="T26:AB26"/>
    <mergeCell ref="AC26:AK26"/>
    <mergeCell ref="AL26:AT26"/>
    <mergeCell ref="AU26:BC26"/>
    <mergeCell ref="BD26:BL26"/>
    <mergeCell ref="BM25:BU25"/>
    <mergeCell ref="BV25:CD25"/>
    <mergeCell ref="CE25:CM25"/>
    <mergeCell ref="CN25:CV25"/>
    <mergeCell ref="CW25:DE25"/>
    <mergeCell ref="DF25:DN25"/>
    <mergeCell ref="DO24:DW24"/>
    <mergeCell ref="DX24:EF24"/>
    <mergeCell ref="EG24:EO24"/>
    <mergeCell ref="B25:J25"/>
    <mergeCell ref="K25:S25"/>
    <mergeCell ref="T25:AB25"/>
    <mergeCell ref="AC25:AK25"/>
    <mergeCell ref="AL25:AT25"/>
    <mergeCell ref="AU25:BC25"/>
    <mergeCell ref="BD25:BL25"/>
    <mergeCell ref="BM24:BU24"/>
    <mergeCell ref="BV24:CD24"/>
    <mergeCell ref="CE24:CM24"/>
    <mergeCell ref="CN24:CV24"/>
    <mergeCell ref="CW24:DE24"/>
    <mergeCell ref="DF24:DN24"/>
    <mergeCell ref="DO23:DW23"/>
    <mergeCell ref="DX23:EF23"/>
    <mergeCell ref="EG23:EO23"/>
    <mergeCell ref="B24:J24"/>
    <mergeCell ref="K24:S24"/>
    <mergeCell ref="T24:AB24"/>
    <mergeCell ref="AC24:AK24"/>
    <mergeCell ref="AL24:AT24"/>
    <mergeCell ref="AU24:BC24"/>
    <mergeCell ref="BD24:BL24"/>
    <mergeCell ref="BM23:BU23"/>
    <mergeCell ref="BV23:CD23"/>
    <mergeCell ref="CE23:CM23"/>
    <mergeCell ref="CN23:CV23"/>
    <mergeCell ref="CW23:DE23"/>
    <mergeCell ref="DF23:DN23"/>
    <mergeCell ref="DO22:DW22"/>
    <mergeCell ref="DX22:EF22"/>
    <mergeCell ref="EG22:EO22"/>
    <mergeCell ref="B23:J23"/>
    <mergeCell ref="K23:S23"/>
    <mergeCell ref="T23:AB23"/>
    <mergeCell ref="AC23:AK23"/>
    <mergeCell ref="AL23:AT23"/>
    <mergeCell ref="AU23:BC23"/>
    <mergeCell ref="BD23:BL23"/>
    <mergeCell ref="BM22:BU22"/>
    <mergeCell ref="BV22:CD22"/>
    <mergeCell ref="CE22:CM22"/>
    <mergeCell ref="CN22:CV22"/>
    <mergeCell ref="CW22:DE22"/>
    <mergeCell ref="DF22:DN22"/>
    <mergeCell ref="DO21:DW21"/>
    <mergeCell ref="DX21:EF21"/>
    <mergeCell ref="EG21:EO21"/>
    <mergeCell ref="B22:J22"/>
    <mergeCell ref="K22:S22"/>
    <mergeCell ref="T22:AB22"/>
    <mergeCell ref="AC22:AK22"/>
    <mergeCell ref="AL22:AT22"/>
    <mergeCell ref="AU22:BC22"/>
    <mergeCell ref="BD22:BL22"/>
    <mergeCell ref="BM21:BU21"/>
    <mergeCell ref="BV21:CD21"/>
    <mergeCell ref="CE21:CM21"/>
    <mergeCell ref="CN21:CV21"/>
    <mergeCell ref="CW21:DE21"/>
    <mergeCell ref="DF21:DN21"/>
    <mergeCell ref="DO20:DW20"/>
    <mergeCell ref="DX20:EF20"/>
    <mergeCell ref="EG20:EO20"/>
    <mergeCell ref="B21:J21"/>
    <mergeCell ref="K21:S21"/>
    <mergeCell ref="T21:AB21"/>
    <mergeCell ref="AC21:AK21"/>
    <mergeCell ref="AL21:AT21"/>
    <mergeCell ref="AU21:BC21"/>
    <mergeCell ref="BD21:BL21"/>
    <mergeCell ref="BM20:BU20"/>
    <mergeCell ref="BV20:CD20"/>
    <mergeCell ref="CE20:CM20"/>
    <mergeCell ref="CN20:CV20"/>
    <mergeCell ref="CW20:DE20"/>
    <mergeCell ref="DF20:DN20"/>
    <mergeCell ref="DO19:DW19"/>
    <mergeCell ref="DX19:EF19"/>
    <mergeCell ref="EG19:EO19"/>
    <mergeCell ref="B20:J20"/>
    <mergeCell ref="K20:S20"/>
    <mergeCell ref="T20:AB20"/>
    <mergeCell ref="AC20:AK20"/>
    <mergeCell ref="AL20:AT20"/>
    <mergeCell ref="AU20:BC20"/>
    <mergeCell ref="BD20:BL20"/>
    <mergeCell ref="BM19:BU19"/>
    <mergeCell ref="BV19:CD19"/>
    <mergeCell ref="CE19:CM19"/>
    <mergeCell ref="CN19:CV19"/>
    <mergeCell ref="CW19:DE19"/>
    <mergeCell ref="DF19:DN19"/>
    <mergeCell ref="DO18:DW18"/>
    <mergeCell ref="DX18:EF18"/>
    <mergeCell ref="EG18:EO18"/>
    <mergeCell ref="B19:J19"/>
    <mergeCell ref="K19:S19"/>
    <mergeCell ref="T19:AB19"/>
    <mergeCell ref="AC19:AK19"/>
    <mergeCell ref="AL19:AT19"/>
    <mergeCell ref="AU19:BC19"/>
    <mergeCell ref="BD19:BL19"/>
    <mergeCell ref="BM18:BU18"/>
    <mergeCell ref="BV18:CD18"/>
    <mergeCell ref="CE18:CM18"/>
    <mergeCell ref="CN18:CV18"/>
    <mergeCell ref="CW18:DE18"/>
    <mergeCell ref="DF18:DN18"/>
    <mergeCell ref="DO17:DW17"/>
    <mergeCell ref="DX17:EF17"/>
    <mergeCell ref="EG17:EO17"/>
    <mergeCell ref="B18:J18"/>
    <mergeCell ref="K18:S18"/>
    <mergeCell ref="T18:AB18"/>
    <mergeCell ref="AC18:AK18"/>
    <mergeCell ref="AL18:AT18"/>
    <mergeCell ref="AU18:BC18"/>
    <mergeCell ref="BD18:BL18"/>
    <mergeCell ref="BM17:BU17"/>
    <mergeCell ref="BV17:CD17"/>
    <mergeCell ref="CE17:CM17"/>
    <mergeCell ref="CN17:CV17"/>
    <mergeCell ref="CW17:DE17"/>
    <mergeCell ref="DF17:DN17"/>
    <mergeCell ref="DO16:DW16"/>
    <mergeCell ref="DX16:EF16"/>
    <mergeCell ref="EG16:EO16"/>
    <mergeCell ref="B17:J17"/>
    <mergeCell ref="K17:S17"/>
    <mergeCell ref="T17:AB17"/>
    <mergeCell ref="AC17:AK17"/>
    <mergeCell ref="AL17:AT17"/>
    <mergeCell ref="AU17:BC17"/>
    <mergeCell ref="BD17:BL17"/>
    <mergeCell ref="BM16:BU16"/>
    <mergeCell ref="BV16:CD16"/>
    <mergeCell ref="CE16:CM16"/>
    <mergeCell ref="CN16:CV16"/>
    <mergeCell ref="CW16:DE16"/>
    <mergeCell ref="DF16:DN16"/>
    <mergeCell ref="DO15:DW15"/>
    <mergeCell ref="DX15:EF15"/>
    <mergeCell ref="EG15:EO15"/>
    <mergeCell ref="B16:J16"/>
    <mergeCell ref="K16:S16"/>
    <mergeCell ref="T16:AB16"/>
    <mergeCell ref="AC16:AK16"/>
    <mergeCell ref="AL16:AT16"/>
    <mergeCell ref="AU16:BC16"/>
    <mergeCell ref="BD16:BL16"/>
    <mergeCell ref="BM15:BU15"/>
    <mergeCell ref="BV15:CD15"/>
    <mergeCell ref="CE15:CM15"/>
    <mergeCell ref="CN15:CV15"/>
    <mergeCell ref="CW15:DE15"/>
    <mergeCell ref="DF15:DN15"/>
    <mergeCell ref="DO14:DW14"/>
    <mergeCell ref="DX14:EF14"/>
    <mergeCell ref="EG14:EO14"/>
    <mergeCell ref="B15:J15"/>
    <mergeCell ref="K15:S15"/>
    <mergeCell ref="T15:AB15"/>
    <mergeCell ref="AC15:AK15"/>
    <mergeCell ref="AL15:AT15"/>
    <mergeCell ref="AU15:BC15"/>
    <mergeCell ref="BD15:BL15"/>
    <mergeCell ref="BM14:BU14"/>
    <mergeCell ref="BV14:CD14"/>
    <mergeCell ref="CE14:CM14"/>
    <mergeCell ref="CN14:CV14"/>
    <mergeCell ref="CW14:DE14"/>
    <mergeCell ref="DF14:DN14"/>
    <mergeCell ref="DO13:DW13"/>
    <mergeCell ref="DX13:EF13"/>
    <mergeCell ref="EG13:EO13"/>
    <mergeCell ref="B14:J14"/>
    <mergeCell ref="K14:S14"/>
    <mergeCell ref="T14:AB14"/>
    <mergeCell ref="AC14:AK14"/>
    <mergeCell ref="AL14:AT14"/>
    <mergeCell ref="AU14:BC14"/>
    <mergeCell ref="BD14:BL14"/>
    <mergeCell ref="BM13:BU13"/>
    <mergeCell ref="BV13:CD13"/>
    <mergeCell ref="CE13:CM13"/>
    <mergeCell ref="CN13:CV13"/>
    <mergeCell ref="CW13:DE13"/>
    <mergeCell ref="DF13:DN13"/>
    <mergeCell ref="DO12:DW12"/>
    <mergeCell ref="DX12:EF12"/>
    <mergeCell ref="EG12:EO12"/>
    <mergeCell ref="B13:J13"/>
    <mergeCell ref="K13:S13"/>
    <mergeCell ref="T13:AB13"/>
    <mergeCell ref="AC13:AK13"/>
    <mergeCell ref="AL13:AT13"/>
    <mergeCell ref="AU13:BC13"/>
    <mergeCell ref="BD13:BL13"/>
    <mergeCell ref="BM12:BU12"/>
    <mergeCell ref="BV12:CD12"/>
    <mergeCell ref="CE12:CM12"/>
    <mergeCell ref="CN12:CV12"/>
    <mergeCell ref="CW12:DE12"/>
    <mergeCell ref="DF12:DN12"/>
    <mergeCell ref="DO11:DW11"/>
    <mergeCell ref="DX11:EF11"/>
    <mergeCell ref="EG11:EO11"/>
    <mergeCell ref="B12:J12"/>
    <mergeCell ref="K12:S12"/>
    <mergeCell ref="T12:AB12"/>
    <mergeCell ref="AC12:AK12"/>
    <mergeCell ref="AL12:AT12"/>
    <mergeCell ref="AU12:BC12"/>
    <mergeCell ref="BD12:BL12"/>
    <mergeCell ref="BM11:BU11"/>
    <mergeCell ref="BV11:CD11"/>
    <mergeCell ref="CE11:CM11"/>
    <mergeCell ref="CN11:CV11"/>
    <mergeCell ref="CW11:DE11"/>
    <mergeCell ref="DF11:DN11"/>
    <mergeCell ref="DO10:DW10"/>
    <mergeCell ref="DX10:EF10"/>
    <mergeCell ref="EG10:EO10"/>
    <mergeCell ref="B11:J11"/>
    <mergeCell ref="K11:S11"/>
    <mergeCell ref="T11:AB11"/>
    <mergeCell ref="AC11:AK11"/>
    <mergeCell ref="AL11:AT11"/>
    <mergeCell ref="AU11:BC11"/>
    <mergeCell ref="BD11:BL11"/>
    <mergeCell ref="BM10:BU10"/>
    <mergeCell ref="BV10:CD10"/>
    <mergeCell ref="CE10:CM10"/>
    <mergeCell ref="CN10:CV10"/>
    <mergeCell ref="CW10:DE10"/>
    <mergeCell ref="DF10:DN10"/>
    <mergeCell ref="DO9:DW9"/>
    <mergeCell ref="DX9:EF9"/>
    <mergeCell ref="EG9:EO9"/>
    <mergeCell ref="B10:J10"/>
    <mergeCell ref="K10:S10"/>
    <mergeCell ref="T10:AB10"/>
    <mergeCell ref="AC10:AK10"/>
    <mergeCell ref="AL10:AT10"/>
    <mergeCell ref="AU10:BC10"/>
    <mergeCell ref="BD10:BL10"/>
    <mergeCell ref="BM9:BU9"/>
    <mergeCell ref="BV9:CD9"/>
    <mergeCell ref="CE9:CM9"/>
    <mergeCell ref="CN9:CV9"/>
    <mergeCell ref="CW9:DE9"/>
    <mergeCell ref="DF9:DN9"/>
    <mergeCell ref="DO8:DW8"/>
    <mergeCell ref="DX8:EF8"/>
    <mergeCell ref="EG8:EO8"/>
    <mergeCell ref="B9:J9"/>
    <mergeCell ref="K9:S9"/>
    <mergeCell ref="T9:AB9"/>
    <mergeCell ref="AC9:AK9"/>
    <mergeCell ref="AL9:AT9"/>
    <mergeCell ref="AU9:BC9"/>
    <mergeCell ref="BD9:BL9"/>
    <mergeCell ref="BM8:BU8"/>
    <mergeCell ref="BV8:CD8"/>
    <mergeCell ref="CE8:CM8"/>
    <mergeCell ref="CN8:CV8"/>
    <mergeCell ref="CW8:DE8"/>
    <mergeCell ref="DF8:DN8"/>
    <mergeCell ref="DO7:DW7"/>
    <mergeCell ref="DX7:EF7"/>
    <mergeCell ref="EG7:EO7"/>
    <mergeCell ref="B8:J8"/>
    <mergeCell ref="K8:S8"/>
    <mergeCell ref="T8:AB8"/>
    <mergeCell ref="AC8:AK8"/>
    <mergeCell ref="AL8:AT8"/>
    <mergeCell ref="AU8:BC8"/>
    <mergeCell ref="BD8:BL8"/>
    <mergeCell ref="BM7:BU7"/>
    <mergeCell ref="BV7:CD7"/>
    <mergeCell ref="CE7:CM7"/>
    <mergeCell ref="CN7:CV7"/>
    <mergeCell ref="CW7:DE7"/>
    <mergeCell ref="DF7:DN7"/>
    <mergeCell ref="EG5:EO6"/>
    <mergeCell ref="AU6:BC6"/>
    <mergeCell ref="BD6:BL6"/>
    <mergeCell ref="B7:J7"/>
    <mergeCell ref="K7:S7"/>
    <mergeCell ref="T7:AB7"/>
    <mergeCell ref="AC7:AK7"/>
    <mergeCell ref="AL7:AT7"/>
    <mergeCell ref="AU7:BC7"/>
    <mergeCell ref="BD7:BL7"/>
    <mergeCell ref="AL5:AT6"/>
    <mergeCell ref="BM5:BU6"/>
    <mergeCell ref="BV5:CD6"/>
    <mergeCell ref="CW5:DE6"/>
    <mergeCell ref="DF5:DN6"/>
    <mergeCell ref="DX5:EF6"/>
    <mergeCell ref="A1:AY1"/>
    <mergeCell ref="A3:Z3"/>
    <mergeCell ref="DI3:EP3"/>
    <mergeCell ref="B4:J6"/>
    <mergeCell ref="K4:S6"/>
    <mergeCell ref="CE4:CM6"/>
    <mergeCell ref="CN4:CV6"/>
    <mergeCell ref="DO4:DW6"/>
    <mergeCell ref="T5:AB6"/>
    <mergeCell ref="AC5:AK6"/>
  </mergeCells>
  <phoneticPr fontId="3"/>
  <printOptions horizontalCentered="1"/>
  <pageMargins left="0.39370078740157483" right="0.39370078740157483" top="0.59055118110236227" bottom="0.78740157480314965" header="0.74803149606299213" footer="0.39370078740157483"/>
  <pageSetup paperSize="9" scale="53" firstPageNumber="86" orientation="portrait" useFirstPageNumber="1" r:id="rId1"/>
  <headerFooter alignWithMargins="0"/>
  <colBreaks count="1" manualBreakCount="1">
    <brk id="7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68"/>
  <sheetViews>
    <sheetView showGridLines="0" view="pageBreakPreview" zoomScale="75" zoomScaleNormal="60" zoomScaleSheetLayoutView="75" workbookViewId="0">
      <selection activeCell="T28" sqref="T28:T29"/>
    </sheetView>
  </sheetViews>
  <sheetFormatPr defaultColWidth="11" defaultRowHeight="17.25" x14ac:dyDescent="0.2"/>
  <cols>
    <col min="1" max="1" width="11.75" style="2" bestFit="1" customWidth="1"/>
    <col min="2" max="10" width="12.375" style="2" customWidth="1"/>
    <col min="11" max="20" width="12.5" style="2" customWidth="1"/>
    <col min="21" max="21" width="12.5" style="3" customWidth="1"/>
    <col min="22" max="256" width="11" style="3"/>
    <col min="257" max="257" width="11.75" style="3" bestFit="1" customWidth="1"/>
    <col min="258" max="266" width="12.375" style="3" customWidth="1"/>
    <col min="267" max="277" width="12.5" style="3" customWidth="1"/>
    <col min="278" max="512" width="11" style="3"/>
    <col min="513" max="513" width="11.75" style="3" bestFit="1" customWidth="1"/>
    <col min="514" max="522" width="12.375" style="3" customWidth="1"/>
    <col min="523" max="533" width="12.5" style="3" customWidth="1"/>
    <col min="534" max="768" width="11" style="3"/>
    <col min="769" max="769" width="11.75" style="3" bestFit="1" customWidth="1"/>
    <col min="770" max="778" width="12.375" style="3" customWidth="1"/>
    <col min="779" max="789" width="12.5" style="3" customWidth="1"/>
    <col min="790" max="1024" width="11" style="3"/>
    <col min="1025" max="1025" width="11.75" style="3" bestFit="1" customWidth="1"/>
    <col min="1026" max="1034" width="12.375" style="3" customWidth="1"/>
    <col min="1035" max="1045" width="12.5" style="3" customWidth="1"/>
    <col min="1046" max="1280" width="11" style="3"/>
    <col min="1281" max="1281" width="11.75" style="3" bestFit="1" customWidth="1"/>
    <col min="1282" max="1290" width="12.375" style="3" customWidth="1"/>
    <col min="1291" max="1301" width="12.5" style="3" customWidth="1"/>
    <col min="1302" max="1536" width="11" style="3"/>
    <col min="1537" max="1537" width="11.75" style="3" bestFit="1" customWidth="1"/>
    <col min="1538" max="1546" width="12.375" style="3" customWidth="1"/>
    <col min="1547" max="1557" width="12.5" style="3" customWidth="1"/>
    <col min="1558" max="1792" width="11" style="3"/>
    <col min="1793" max="1793" width="11.75" style="3" bestFit="1" customWidth="1"/>
    <col min="1794" max="1802" width="12.375" style="3" customWidth="1"/>
    <col min="1803" max="1813" width="12.5" style="3" customWidth="1"/>
    <col min="1814" max="2048" width="11" style="3"/>
    <col min="2049" max="2049" width="11.75" style="3" bestFit="1" customWidth="1"/>
    <col min="2050" max="2058" width="12.375" style="3" customWidth="1"/>
    <col min="2059" max="2069" width="12.5" style="3" customWidth="1"/>
    <col min="2070" max="2304" width="11" style="3"/>
    <col min="2305" max="2305" width="11.75" style="3" bestFit="1" customWidth="1"/>
    <col min="2306" max="2314" width="12.375" style="3" customWidth="1"/>
    <col min="2315" max="2325" width="12.5" style="3" customWidth="1"/>
    <col min="2326" max="2560" width="11" style="3"/>
    <col min="2561" max="2561" width="11.75" style="3" bestFit="1" customWidth="1"/>
    <col min="2562" max="2570" width="12.375" style="3" customWidth="1"/>
    <col min="2571" max="2581" width="12.5" style="3" customWidth="1"/>
    <col min="2582" max="2816" width="11" style="3"/>
    <col min="2817" max="2817" width="11.75" style="3" bestFit="1" customWidth="1"/>
    <col min="2818" max="2826" width="12.375" style="3" customWidth="1"/>
    <col min="2827" max="2837" width="12.5" style="3" customWidth="1"/>
    <col min="2838" max="3072" width="11" style="3"/>
    <col min="3073" max="3073" width="11.75" style="3" bestFit="1" customWidth="1"/>
    <col min="3074" max="3082" width="12.375" style="3" customWidth="1"/>
    <col min="3083" max="3093" width="12.5" style="3" customWidth="1"/>
    <col min="3094" max="3328" width="11" style="3"/>
    <col min="3329" max="3329" width="11.75" style="3" bestFit="1" customWidth="1"/>
    <col min="3330" max="3338" width="12.375" style="3" customWidth="1"/>
    <col min="3339" max="3349" width="12.5" style="3" customWidth="1"/>
    <col min="3350" max="3584" width="11" style="3"/>
    <col min="3585" max="3585" width="11.75" style="3" bestFit="1" customWidth="1"/>
    <col min="3586" max="3594" width="12.375" style="3" customWidth="1"/>
    <col min="3595" max="3605" width="12.5" style="3" customWidth="1"/>
    <col min="3606" max="3840" width="11" style="3"/>
    <col min="3841" max="3841" width="11.75" style="3" bestFit="1" customWidth="1"/>
    <col min="3842" max="3850" width="12.375" style="3" customWidth="1"/>
    <col min="3851" max="3861" width="12.5" style="3" customWidth="1"/>
    <col min="3862" max="4096" width="11" style="3"/>
    <col min="4097" max="4097" width="11.75" style="3" bestFit="1" customWidth="1"/>
    <col min="4098" max="4106" width="12.375" style="3" customWidth="1"/>
    <col min="4107" max="4117" width="12.5" style="3" customWidth="1"/>
    <col min="4118" max="4352" width="11" style="3"/>
    <col min="4353" max="4353" width="11.75" style="3" bestFit="1" customWidth="1"/>
    <col min="4354" max="4362" width="12.375" style="3" customWidth="1"/>
    <col min="4363" max="4373" width="12.5" style="3" customWidth="1"/>
    <col min="4374" max="4608" width="11" style="3"/>
    <col min="4609" max="4609" width="11.75" style="3" bestFit="1" customWidth="1"/>
    <col min="4610" max="4618" width="12.375" style="3" customWidth="1"/>
    <col min="4619" max="4629" width="12.5" style="3" customWidth="1"/>
    <col min="4630" max="4864" width="11" style="3"/>
    <col min="4865" max="4865" width="11.75" style="3" bestFit="1" customWidth="1"/>
    <col min="4866" max="4874" width="12.375" style="3" customWidth="1"/>
    <col min="4875" max="4885" width="12.5" style="3" customWidth="1"/>
    <col min="4886" max="5120" width="11" style="3"/>
    <col min="5121" max="5121" width="11.75" style="3" bestFit="1" customWidth="1"/>
    <col min="5122" max="5130" width="12.375" style="3" customWidth="1"/>
    <col min="5131" max="5141" width="12.5" style="3" customWidth="1"/>
    <col min="5142" max="5376" width="11" style="3"/>
    <col min="5377" max="5377" width="11.75" style="3" bestFit="1" customWidth="1"/>
    <col min="5378" max="5386" width="12.375" style="3" customWidth="1"/>
    <col min="5387" max="5397" width="12.5" style="3" customWidth="1"/>
    <col min="5398" max="5632" width="11" style="3"/>
    <col min="5633" max="5633" width="11.75" style="3" bestFit="1" customWidth="1"/>
    <col min="5634" max="5642" width="12.375" style="3" customWidth="1"/>
    <col min="5643" max="5653" width="12.5" style="3" customWidth="1"/>
    <col min="5654" max="5888" width="11" style="3"/>
    <col min="5889" max="5889" width="11.75" style="3" bestFit="1" customWidth="1"/>
    <col min="5890" max="5898" width="12.375" style="3" customWidth="1"/>
    <col min="5899" max="5909" width="12.5" style="3" customWidth="1"/>
    <col min="5910" max="6144" width="11" style="3"/>
    <col min="6145" max="6145" width="11.75" style="3" bestFit="1" customWidth="1"/>
    <col min="6146" max="6154" width="12.375" style="3" customWidth="1"/>
    <col min="6155" max="6165" width="12.5" style="3" customWidth="1"/>
    <col min="6166" max="6400" width="11" style="3"/>
    <col min="6401" max="6401" width="11.75" style="3" bestFit="1" customWidth="1"/>
    <col min="6402" max="6410" width="12.375" style="3" customWidth="1"/>
    <col min="6411" max="6421" width="12.5" style="3" customWidth="1"/>
    <col min="6422" max="6656" width="11" style="3"/>
    <col min="6657" max="6657" width="11.75" style="3" bestFit="1" customWidth="1"/>
    <col min="6658" max="6666" width="12.375" style="3" customWidth="1"/>
    <col min="6667" max="6677" width="12.5" style="3" customWidth="1"/>
    <col min="6678" max="6912" width="11" style="3"/>
    <col min="6913" max="6913" width="11.75" style="3" bestFit="1" customWidth="1"/>
    <col min="6914" max="6922" width="12.375" style="3" customWidth="1"/>
    <col min="6923" max="6933" width="12.5" style="3" customWidth="1"/>
    <col min="6934" max="7168" width="11" style="3"/>
    <col min="7169" max="7169" width="11.75" style="3" bestFit="1" customWidth="1"/>
    <col min="7170" max="7178" width="12.375" style="3" customWidth="1"/>
    <col min="7179" max="7189" width="12.5" style="3" customWidth="1"/>
    <col min="7190" max="7424" width="11" style="3"/>
    <col min="7425" max="7425" width="11.75" style="3" bestFit="1" customWidth="1"/>
    <col min="7426" max="7434" width="12.375" style="3" customWidth="1"/>
    <col min="7435" max="7445" width="12.5" style="3" customWidth="1"/>
    <col min="7446" max="7680" width="11" style="3"/>
    <col min="7681" max="7681" width="11.75" style="3" bestFit="1" customWidth="1"/>
    <col min="7682" max="7690" width="12.375" style="3" customWidth="1"/>
    <col min="7691" max="7701" width="12.5" style="3" customWidth="1"/>
    <col min="7702" max="7936" width="11" style="3"/>
    <col min="7937" max="7937" width="11.75" style="3" bestFit="1" customWidth="1"/>
    <col min="7938" max="7946" width="12.375" style="3" customWidth="1"/>
    <col min="7947" max="7957" width="12.5" style="3" customWidth="1"/>
    <col min="7958" max="8192" width="11" style="3"/>
    <col min="8193" max="8193" width="11.75" style="3" bestFit="1" customWidth="1"/>
    <col min="8194" max="8202" width="12.375" style="3" customWidth="1"/>
    <col min="8203" max="8213" width="12.5" style="3" customWidth="1"/>
    <col min="8214" max="8448" width="11" style="3"/>
    <col min="8449" max="8449" width="11.75" style="3" bestFit="1" customWidth="1"/>
    <col min="8450" max="8458" width="12.375" style="3" customWidth="1"/>
    <col min="8459" max="8469" width="12.5" style="3" customWidth="1"/>
    <col min="8470" max="8704" width="11" style="3"/>
    <col min="8705" max="8705" width="11.75" style="3" bestFit="1" customWidth="1"/>
    <col min="8706" max="8714" width="12.375" style="3" customWidth="1"/>
    <col min="8715" max="8725" width="12.5" style="3" customWidth="1"/>
    <col min="8726" max="8960" width="11" style="3"/>
    <col min="8961" max="8961" width="11.75" style="3" bestFit="1" customWidth="1"/>
    <col min="8962" max="8970" width="12.375" style="3" customWidth="1"/>
    <col min="8971" max="8981" width="12.5" style="3" customWidth="1"/>
    <col min="8982" max="9216" width="11" style="3"/>
    <col min="9217" max="9217" width="11.75" style="3" bestFit="1" customWidth="1"/>
    <col min="9218" max="9226" width="12.375" style="3" customWidth="1"/>
    <col min="9227" max="9237" width="12.5" style="3" customWidth="1"/>
    <col min="9238" max="9472" width="11" style="3"/>
    <col min="9473" max="9473" width="11.75" style="3" bestFit="1" customWidth="1"/>
    <col min="9474" max="9482" width="12.375" style="3" customWidth="1"/>
    <col min="9483" max="9493" width="12.5" style="3" customWidth="1"/>
    <col min="9494" max="9728" width="11" style="3"/>
    <col min="9729" max="9729" width="11.75" style="3" bestFit="1" customWidth="1"/>
    <col min="9730" max="9738" width="12.375" style="3" customWidth="1"/>
    <col min="9739" max="9749" width="12.5" style="3" customWidth="1"/>
    <col min="9750" max="9984" width="11" style="3"/>
    <col min="9985" max="9985" width="11.75" style="3" bestFit="1" customWidth="1"/>
    <col min="9986" max="9994" width="12.375" style="3" customWidth="1"/>
    <col min="9995" max="10005" width="12.5" style="3" customWidth="1"/>
    <col min="10006" max="10240" width="11" style="3"/>
    <col min="10241" max="10241" width="11.75" style="3" bestFit="1" customWidth="1"/>
    <col min="10242" max="10250" width="12.375" style="3" customWidth="1"/>
    <col min="10251" max="10261" width="12.5" style="3" customWidth="1"/>
    <col min="10262" max="10496" width="11" style="3"/>
    <col min="10497" max="10497" width="11.75" style="3" bestFit="1" customWidth="1"/>
    <col min="10498" max="10506" width="12.375" style="3" customWidth="1"/>
    <col min="10507" max="10517" width="12.5" style="3" customWidth="1"/>
    <col min="10518" max="10752" width="11" style="3"/>
    <col min="10753" max="10753" width="11.75" style="3" bestFit="1" customWidth="1"/>
    <col min="10754" max="10762" width="12.375" style="3" customWidth="1"/>
    <col min="10763" max="10773" width="12.5" style="3" customWidth="1"/>
    <col min="10774" max="11008" width="11" style="3"/>
    <col min="11009" max="11009" width="11.75" style="3" bestFit="1" customWidth="1"/>
    <col min="11010" max="11018" width="12.375" style="3" customWidth="1"/>
    <col min="11019" max="11029" width="12.5" style="3" customWidth="1"/>
    <col min="11030" max="11264" width="11" style="3"/>
    <col min="11265" max="11265" width="11.75" style="3" bestFit="1" customWidth="1"/>
    <col min="11266" max="11274" width="12.375" style="3" customWidth="1"/>
    <col min="11275" max="11285" width="12.5" style="3" customWidth="1"/>
    <col min="11286" max="11520" width="11" style="3"/>
    <col min="11521" max="11521" width="11.75" style="3" bestFit="1" customWidth="1"/>
    <col min="11522" max="11530" width="12.375" style="3" customWidth="1"/>
    <col min="11531" max="11541" width="12.5" style="3" customWidth="1"/>
    <col min="11542" max="11776" width="11" style="3"/>
    <col min="11777" max="11777" width="11.75" style="3" bestFit="1" customWidth="1"/>
    <col min="11778" max="11786" width="12.375" style="3" customWidth="1"/>
    <col min="11787" max="11797" width="12.5" style="3" customWidth="1"/>
    <col min="11798" max="12032" width="11" style="3"/>
    <col min="12033" max="12033" width="11.75" style="3" bestFit="1" customWidth="1"/>
    <col min="12034" max="12042" width="12.375" style="3" customWidth="1"/>
    <col min="12043" max="12053" width="12.5" style="3" customWidth="1"/>
    <col min="12054" max="12288" width="11" style="3"/>
    <col min="12289" max="12289" width="11.75" style="3" bestFit="1" customWidth="1"/>
    <col min="12290" max="12298" width="12.375" style="3" customWidth="1"/>
    <col min="12299" max="12309" width="12.5" style="3" customWidth="1"/>
    <col min="12310" max="12544" width="11" style="3"/>
    <col min="12545" max="12545" width="11.75" style="3" bestFit="1" customWidth="1"/>
    <col min="12546" max="12554" width="12.375" style="3" customWidth="1"/>
    <col min="12555" max="12565" width="12.5" style="3" customWidth="1"/>
    <col min="12566" max="12800" width="11" style="3"/>
    <col min="12801" max="12801" width="11.75" style="3" bestFit="1" customWidth="1"/>
    <col min="12802" max="12810" width="12.375" style="3" customWidth="1"/>
    <col min="12811" max="12821" width="12.5" style="3" customWidth="1"/>
    <col min="12822" max="13056" width="11" style="3"/>
    <col min="13057" max="13057" width="11.75" style="3" bestFit="1" customWidth="1"/>
    <col min="13058" max="13066" width="12.375" style="3" customWidth="1"/>
    <col min="13067" max="13077" width="12.5" style="3" customWidth="1"/>
    <col min="13078" max="13312" width="11" style="3"/>
    <col min="13313" max="13313" width="11.75" style="3" bestFit="1" customWidth="1"/>
    <col min="13314" max="13322" width="12.375" style="3" customWidth="1"/>
    <col min="13323" max="13333" width="12.5" style="3" customWidth="1"/>
    <col min="13334" max="13568" width="11" style="3"/>
    <col min="13569" max="13569" width="11.75" style="3" bestFit="1" customWidth="1"/>
    <col min="13570" max="13578" width="12.375" style="3" customWidth="1"/>
    <col min="13579" max="13589" width="12.5" style="3" customWidth="1"/>
    <col min="13590" max="13824" width="11" style="3"/>
    <col min="13825" max="13825" width="11.75" style="3" bestFit="1" customWidth="1"/>
    <col min="13826" max="13834" width="12.375" style="3" customWidth="1"/>
    <col min="13835" max="13845" width="12.5" style="3" customWidth="1"/>
    <col min="13846" max="14080" width="11" style="3"/>
    <col min="14081" max="14081" width="11.75" style="3" bestFit="1" customWidth="1"/>
    <col min="14082" max="14090" width="12.375" style="3" customWidth="1"/>
    <col min="14091" max="14101" width="12.5" style="3" customWidth="1"/>
    <col min="14102" max="14336" width="11" style="3"/>
    <col min="14337" max="14337" width="11.75" style="3" bestFit="1" customWidth="1"/>
    <col min="14338" max="14346" width="12.375" style="3" customWidth="1"/>
    <col min="14347" max="14357" width="12.5" style="3" customWidth="1"/>
    <col min="14358" max="14592" width="11" style="3"/>
    <col min="14593" max="14593" width="11.75" style="3" bestFit="1" customWidth="1"/>
    <col min="14594" max="14602" width="12.375" style="3" customWidth="1"/>
    <col min="14603" max="14613" width="12.5" style="3" customWidth="1"/>
    <col min="14614" max="14848" width="11" style="3"/>
    <col min="14849" max="14849" width="11.75" style="3" bestFit="1" customWidth="1"/>
    <col min="14850" max="14858" width="12.375" style="3" customWidth="1"/>
    <col min="14859" max="14869" width="12.5" style="3" customWidth="1"/>
    <col min="14870" max="15104" width="11" style="3"/>
    <col min="15105" max="15105" width="11.75" style="3" bestFit="1" customWidth="1"/>
    <col min="15106" max="15114" width="12.375" style="3" customWidth="1"/>
    <col min="15115" max="15125" width="12.5" style="3" customWidth="1"/>
    <col min="15126" max="15360" width="11" style="3"/>
    <col min="15361" max="15361" width="11.75" style="3" bestFit="1" customWidth="1"/>
    <col min="15362" max="15370" width="12.375" style="3" customWidth="1"/>
    <col min="15371" max="15381" width="12.5" style="3" customWidth="1"/>
    <col min="15382" max="15616" width="11" style="3"/>
    <col min="15617" max="15617" width="11.75" style="3" bestFit="1" customWidth="1"/>
    <col min="15618" max="15626" width="12.375" style="3" customWidth="1"/>
    <col min="15627" max="15637" width="12.5" style="3" customWidth="1"/>
    <col min="15638" max="15872" width="11" style="3"/>
    <col min="15873" max="15873" width="11.75" style="3" bestFit="1" customWidth="1"/>
    <col min="15874" max="15882" width="12.375" style="3" customWidth="1"/>
    <col min="15883" max="15893" width="12.5" style="3" customWidth="1"/>
    <col min="15894" max="16128" width="11" style="3"/>
    <col min="16129" max="16129" width="11.75" style="3" bestFit="1" customWidth="1"/>
    <col min="16130" max="16138" width="12.375" style="3" customWidth="1"/>
    <col min="16139" max="16149" width="12.5" style="3" customWidth="1"/>
    <col min="16150" max="16384" width="11" style="3"/>
  </cols>
  <sheetData>
    <row r="1" spans="1:22" ht="22.5" customHeight="1" x14ac:dyDescent="0.2">
      <c r="A1" s="211" t="s">
        <v>174</v>
      </c>
      <c r="B1" s="211"/>
      <c r="C1" s="211"/>
      <c r="D1" s="211"/>
      <c r="E1" s="211"/>
      <c r="F1" s="211"/>
      <c r="G1" s="211"/>
      <c r="H1" s="211"/>
    </row>
    <row r="2" spans="1:22" ht="7.5" customHeight="1" x14ac:dyDescent="0.2">
      <c r="A2" s="143"/>
      <c r="B2" s="143"/>
      <c r="C2" s="143"/>
      <c r="D2" s="143"/>
      <c r="E2" s="143"/>
      <c r="F2" s="143"/>
      <c r="G2" s="143"/>
      <c r="H2" s="143"/>
    </row>
    <row r="3" spans="1:22" ht="22.5" customHeight="1" thickBot="1" x14ac:dyDescent="0.25">
      <c r="A3" s="367" t="s">
        <v>142</v>
      </c>
      <c r="B3" s="367"/>
      <c r="C3" s="367"/>
      <c r="D3" s="367"/>
      <c r="E3" s="367"/>
      <c r="I3" s="23"/>
      <c r="J3" s="23"/>
      <c r="K3" s="23"/>
      <c r="L3" s="23"/>
      <c r="M3" s="23"/>
      <c r="N3" s="23"/>
      <c r="O3" s="8" t="s">
        <v>3</v>
      </c>
      <c r="P3" s="8"/>
      <c r="Q3" s="8"/>
      <c r="R3" s="8"/>
      <c r="S3" s="8"/>
      <c r="T3" s="8"/>
      <c r="U3" s="9"/>
      <c r="V3" s="9"/>
    </row>
    <row r="4" spans="1:22" ht="11.25" customHeight="1" x14ac:dyDescent="0.2">
      <c r="A4" s="11"/>
      <c r="B4" s="368" t="s">
        <v>4</v>
      </c>
      <c r="C4" s="15" t="s">
        <v>175</v>
      </c>
      <c r="D4" s="17"/>
      <c r="E4" s="18"/>
      <c r="F4" s="76" t="s">
        <v>176</v>
      </c>
      <c r="G4" s="17"/>
      <c r="H4" s="17"/>
      <c r="I4" s="18"/>
      <c r="J4" s="77" t="s">
        <v>177</v>
      </c>
      <c r="K4" s="17"/>
      <c r="L4" s="17"/>
      <c r="M4" s="17"/>
      <c r="N4" s="17"/>
      <c r="O4" s="17"/>
      <c r="P4" s="18"/>
      <c r="Q4" s="19" t="s">
        <v>178</v>
      </c>
      <c r="R4" s="17"/>
      <c r="S4" s="18"/>
      <c r="T4" s="21"/>
      <c r="U4" s="9"/>
      <c r="V4" s="9"/>
    </row>
    <row r="5" spans="1:22" ht="7.5" customHeight="1" x14ac:dyDescent="0.2">
      <c r="A5" s="24"/>
      <c r="B5" s="369"/>
      <c r="C5" s="370"/>
      <c r="D5" s="371" t="s">
        <v>179</v>
      </c>
      <c r="E5" s="372" t="s">
        <v>180</v>
      </c>
      <c r="F5" s="28"/>
      <c r="G5" s="373" t="s">
        <v>181</v>
      </c>
      <c r="H5" s="374" t="s">
        <v>182</v>
      </c>
      <c r="I5" s="374" t="s">
        <v>137</v>
      </c>
      <c r="J5" s="375"/>
      <c r="K5" s="32" t="s">
        <v>183</v>
      </c>
      <c r="L5" s="35"/>
      <c r="M5" s="23"/>
      <c r="N5" s="371" t="s">
        <v>184</v>
      </c>
      <c r="O5" s="371" t="s">
        <v>185</v>
      </c>
      <c r="P5" s="371" t="s">
        <v>186</v>
      </c>
      <c r="Q5" s="214"/>
      <c r="R5" s="371" t="s">
        <v>187</v>
      </c>
      <c r="S5" s="372" t="s">
        <v>150</v>
      </c>
      <c r="T5" s="43"/>
      <c r="U5" s="9"/>
      <c r="V5" s="9"/>
    </row>
    <row r="6" spans="1:22" ht="47.25" customHeight="1" x14ac:dyDescent="0.2">
      <c r="A6" s="45"/>
      <c r="B6" s="376"/>
      <c r="C6" s="377"/>
      <c r="D6" s="378"/>
      <c r="E6" s="377"/>
      <c r="F6" s="49"/>
      <c r="G6" s="379"/>
      <c r="H6" s="380"/>
      <c r="I6" s="380"/>
      <c r="J6" s="381"/>
      <c r="K6" s="382"/>
      <c r="L6" s="383" t="s">
        <v>188</v>
      </c>
      <c r="M6" s="383" t="s">
        <v>189</v>
      </c>
      <c r="N6" s="384"/>
      <c r="O6" s="384"/>
      <c r="P6" s="384"/>
      <c r="Q6" s="262"/>
      <c r="R6" s="384"/>
      <c r="S6" s="385"/>
      <c r="T6" s="61"/>
      <c r="U6" s="9"/>
      <c r="V6" s="9"/>
    </row>
    <row r="7" spans="1:22" ht="24" customHeight="1" x14ac:dyDescent="0.2">
      <c r="A7" s="237" t="s">
        <v>22</v>
      </c>
      <c r="B7" s="386">
        <v>1130</v>
      </c>
      <c r="C7" s="387">
        <f t="shared" ref="C7:C19" si="0">+E7+D7</f>
        <v>283</v>
      </c>
      <c r="D7" s="387">
        <v>131</v>
      </c>
      <c r="E7" s="387">
        <v>152</v>
      </c>
      <c r="F7" s="388">
        <f t="shared" ref="F7:F19" si="1">+G7+H7+I7</f>
        <v>200</v>
      </c>
      <c r="G7" s="387">
        <v>200</v>
      </c>
      <c r="H7" s="195" t="s">
        <v>190</v>
      </c>
      <c r="I7" s="195" t="s">
        <v>190</v>
      </c>
      <c r="J7" s="387">
        <v>486</v>
      </c>
      <c r="K7" s="387">
        <v>146</v>
      </c>
      <c r="L7" s="195" t="s">
        <v>190</v>
      </c>
      <c r="M7" s="195" t="s">
        <v>190</v>
      </c>
      <c r="N7" s="195">
        <v>311</v>
      </c>
      <c r="O7" s="195" t="s">
        <v>190</v>
      </c>
      <c r="P7" s="195">
        <v>29</v>
      </c>
      <c r="Q7" s="195">
        <v>161</v>
      </c>
      <c r="R7" s="195" t="s">
        <v>190</v>
      </c>
      <c r="S7" s="389" t="s">
        <v>190</v>
      </c>
      <c r="T7" s="242" t="s">
        <v>24</v>
      </c>
      <c r="U7" s="9"/>
      <c r="V7" s="9"/>
    </row>
    <row r="8" spans="1:22" ht="24" customHeight="1" x14ac:dyDescent="0.2">
      <c r="A8" s="237" t="s">
        <v>25</v>
      </c>
      <c r="B8" s="386">
        <v>1224</v>
      </c>
      <c r="C8" s="387">
        <f t="shared" si="0"/>
        <v>302</v>
      </c>
      <c r="D8" s="387">
        <v>136</v>
      </c>
      <c r="E8" s="387">
        <v>166</v>
      </c>
      <c r="F8" s="388">
        <f t="shared" si="1"/>
        <v>260</v>
      </c>
      <c r="G8" s="387">
        <v>237</v>
      </c>
      <c r="H8" s="195">
        <v>23</v>
      </c>
      <c r="I8" s="195" t="s">
        <v>190</v>
      </c>
      <c r="J8" s="387">
        <v>488</v>
      </c>
      <c r="K8" s="387">
        <v>153</v>
      </c>
      <c r="L8" s="195" t="s">
        <v>190</v>
      </c>
      <c r="M8" s="195" t="s">
        <v>190</v>
      </c>
      <c r="N8" s="195">
        <v>151</v>
      </c>
      <c r="O8" s="195">
        <v>158</v>
      </c>
      <c r="P8" s="195">
        <v>26</v>
      </c>
      <c r="Q8" s="195">
        <v>174</v>
      </c>
      <c r="R8" s="195">
        <v>47</v>
      </c>
      <c r="S8" s="389">
        <v>127</v>
      </c>
      <c r="T8" s="242" t="s">
        <v>25</v>
      </c>
      <c r="U8" s="9"/>
      <c r="V8" s="9"/>
    </row>
    <row r="9" spans="1:22" ht="24" customHeight="1" x14ac:dyDescent="0.2">
      <c r="A9" s="237" t="s">
        <v>26</v>
      </c>
      <c r="B9" s="386">
        <v>1401</v>
      </c>
      <c r="C9" s="387">
        <f t="shared" si="0"/>
        <v>393</v>
      </c>
      <c r="D9" s="387">
        <v>136</v>
      </c>
      <c r="E9" s="387">
        <v>257</v>
      </c>
      <c r="F9" s="388">
        <f t="shared" si="1"/>
        <v>346</v>
      </c>
      <c r="G9" s="387">
        <v>330</v>
      </c>
      <c r="H9" s="195">
        <v>16</v>
      </c>
      <c r="I9" s="195" t="s">
        <v>190</v>
      </c>
      <c r="J9" s="387">
        <v>475</v>
      </c>
      <c r="K9" s="387">
        <v>170</v>
      </c>
      <c r="L9" s="195" t="s">
        <v>190</v>
      </c>
      <c r="M9" s="195" t="s">
        <v>190</v>
      </c>
      <c r="N9" s="195">
        <v>136</v>
      </c>
      <c r="O9" s="195">
        <v>135</v>
      </c>
      <c r="P9" s="195">
        <v>34</v>
      </c>
      <c r="Q9" s="195">
        <v>187</v>
      </c>
      <c r="R9" s="195">
        <v>34</v>
      </c>
      <c r="S9" s="389">
        <v>153</v>
      </c>
      <c r="T9" s="242" t="s">
        <v>26</v>
      </c>
      <c r="U9" s="9"/>
      <c r="V9" s="9"/>
    </row>
    <row r="10" spans="1:22" ht="24" customHeight="1" x14ac:dyDescent="0.2">
      <c r="A10" s="237" t="s">
        <v>27</v>
      </c>
      <c r="B10" s="386">
        <v>1540</v>
      </c>
      <c r="C10" s="387">
        <f t="shared" si="0"/>
        <v>461</v>
      </c>
      <c r="D10" s="387">
        <v>133</v>
      </c>
      <c r="E10" s="387">
        <v>328</v>
      </c>
      <c r="F10" s="388">
        <f t="shared" si="1"/>
        <v>386</v>
      </c>
      <c r="G10" s="387">
        <v>371</v>
      </c>
      <c r="H10" s="195">
        <v>15</v>
      </c>
      <c r="I10" s="195" t="s">
        <v>190</v>
      </c>
      <c r="J10" s="387">
        <v>496</v>
      </c>
      <c r="K10" s="387">
        <v>201</v>
      </c>
      <c r="L10" s="195" t="s">
        <v>190</v>
      </c>
      <c r="M10" s="195" t="s">
        <v>190</v>
      </c>
      <c r="N10" s="195">
        <v>141</v>
      </c>
      <c r="O10" s="195">
        <v>131</v>
      </c>
      <c r="P10" s="195">
        <v>23</v>
      </c>
      <c r="Q10" s="195">
        <v>197</v>
      </c>
      <c r="R10" s="195">
        <v>22</v>
      </c>
      <c r="S10" s="389">
        <v>175</v>
      </c>
      <c r="T10" s="242" t="s">
        <v>27</v>
      </c>
      <c r="U10" s="9"/>
      <c r="V10" s="9"/>
    </row>
    <row r="11" spans="1:22" ht="24" customHeight="1" x14ac:dyDescent="0.2">
      <c r="A11" s="237" t="s">
        <v>28</v>
      </c>
      <c r="B11" s="386">
        <v>1607</v>
      </c>
      <c r="C11" s="387">
        <f t="shared" si="0"/>
        <v>480</v>
      </c>
      <c r="D11" s="387">
        <v>141</v>
      </c>
      <c r="E11" s="387">
        <v>339</v>
      </c>
      <c r="F11" s="388">
        <f t="shared" si="1"/>
        <v>411</v>
      </c>
      <c r="G11" s="387">
        <v>398</v>
      </c>
      <c r="H11" s="195">
        <v>13</v>
      </c>
      <c r="I11" s="195" t="s">
        <v>190</v>
      </c>
      <c r="J11" s="387">
        <v>516</v>
      </c>
      <c r="K11" s="387">
        <v>206</v>
      </c>
      <c r="L11" s="195" t="s">
        <v>190</v>
      </c>
      <c r="M11" s="195" t="s">
        <v>190</v>
      </c>
      <c r="N11" s="195">
        <v>113</v>
      </c>
      <c r="O11" s="195">
        <v>157</v>
      </c>
      <c r="P11" s="195">
        <v>40</v>
      </c>
      <c r="Q11" s="195">
        <v>200</v>
      </c>
      <c r="R11" s="195">
        <v>22</v>
      </c>
      <c r="S11" s="389">
        <v>178</v>
      </c>
      <c r="T11" s="242" t="s">
        <v>28</v>
      </c>
      <c r="U11" s="9"/>
      <c r="V11" s="9"/>
    </row>
    <row r="12" spans="1:22" ht="24" customHeight="1" x14ac:dyDescent="0.2">
      <c r="A12" s="237" t="s">
        <v>29</v>
      </c>
      <c r="B12" s="386">
        <v>1720</v>
      </c>
      <c r="C12" s="387">
        <f t="shared" si="0"/>
        <v>514</v>
      </c>
      <c r="D12" s="387">
        <v>130</v>
      </c>
      <c r="E12" s="387">
        <v>384</v>
      </c>
      <c r="F12" s="388">
        <f t="shared" si="1"/>
        <v>464</v>
      </c>
      <c r="G12" s="387">
        <v>452</v>
      </c>
      <c r="H12" s="195">
        <v>12</v>
      </c>
      <c r="I12" s="195" t="s">
        <v>190</v>
      </c>
      <c r="J12" s="387">
        <v>524</v>
      </c>
      <c r="K12" s="387">
        <v>201</v>
      </c>
      <c r="L12" s="195" t="s">
        <v>190</v>
      </c>
      <c r="M12" s="195" t="s">
        <v>190</v>
      </c>
      <c r="N12" s="195">
        <v>150</v>
      </c>
      <c r="O12" s="195">
        <v>139</v>
      </c>
      <c r="P12" s="195">
        <v>34</v>
      </c>
      <c r="Q12" s="195">
        <v>218</v>
      </c>
      <c r="R12" s="195">
        <v>33</v>
      </c>
      <c r="S12" s="389">
        <v>185</v>
      </c>
      <c r="T12" s="242" t="s">
        <v>29</v>
      </c>
      <c r="U12" s="9"/>
      <c r="V12" s="9"/>
    </row>
    <row r="13" spans="1:22" ht="24" customHeight="1" x14ac:dyDescent="0.2">
      <c r="A13" s="237" t="s">
        <v>30</v>
      </c>
      <c r="B13" s="386">
        <v>1877</v>
      </c>
      <c r="C13" s="387">
        <f t="shared" si="0"/>
        <v>557</v>
      </c>
      <c r="D13" s="387">
        <v>109</v>
      </c>
      <c r="E13" s="387">
        <v>448</v>
      </c>
      <c r="F13" s="388">
        <f t="shared" si="1"/>
        <v>512</v>
      </c>
      <c r="G13" s="387">
        <v>500</v>
      </c>
      <c r="H13" s="195">
        <v>12</v>
      </c>
      <c r="I13" s="195" t="s">
        <v>190</v>
      </c>
      <c r="J13" s="387">
        <v>565</v>
      </c>
      <c r="K13" s="387">
        <v>192</v>
      </c>
      <c r="L13" s="195" t="s">
        <v>190</v>
      </c>
      <c r="M13" s="195" t="s">
        <v>190</v>
      </c>
      <c r="N13" s="195">
        <v>166</v>
      </c>
      <c r="O13" s="195">
        <v>172</v>
      </c>
      <c r="P13" s="195">
        <v>35</v>
      </c>
      <c r="Q13" s="195">
        <v>243</v>
      </c>
      <c r="R13" s="195">
        <v>32</v>
      </c>
      <c r="S13" s="389">
        <v>211</v>
      </c>
      <c r="T13" s="242" t="s">
        <v>30</v>
      </c>
      <c r="U13" s="9"/>
      <c r="V13" s="9"/>
    </row>
    <row r="14" spans="1:22" ht="24" customHeight="1" x14ac:dyDescent="0.2">
      <c r="A14" s="237" t="s">
        <v>31</v>
      </c>
      <c r="B14" s="386">
        <v>2060</v>
      </c>
      <c r="C14" s="387">
        <f t="shared" si="0"/>
        <v>676</v>
      </c>
      <c r="D14" s="387">
        <v>162</v>
      </c>
      <c r="E14" s="387">
        <v>514</v>
      </c>
      <c r="F14" s="388">
        <f t="shared" si="1"/>
        <v>524</v>
      </c>
      <c r="G14" s="387">
        <v>510</v>
      </c>
      <c r="H14" s="195">
        <v>14</v>
      </c>
      <c r="I14" s="195" t="s">
        <v>190</v>
      </c>
      <c r="J14" s="387">
        <v>623</v>
      </c>
      <c r="K14" s="387">
        <v>211</v>
      </c>
      <c r="L14" s="195" t="s">
        <v>190</v>
      </c>
      <c r="M14" s="195" t="s">
        <v>190</v>
      </c>
      <c r="N14" s="195">
        <v>197</v>
      </c>
      <c r="O14" s="195">
        <v>167</v>
      </c>
      <c r="P14" s="195">
        <v>48</v>
      </c>
      <c r="Q14" s="195">
        <v>237</v>
      </c>
      <c r="R14" s="195">
        <v>36</v>
      </c>
      <c r="S14" s="389">
        <v>201</v>
      </c>
      <c r="T14" s="242" t="s">
        <v>31</v>
      </c>
      <c r="U14" s="9"/>
      <c r="V14" s="9"/>
    </row>
    <row r="15" spans="1:22" ht="24" customHeight="1" x14ac:dyDescent="0.2">
      <c r="A15" s="237" t="s">
        <v>32</v>
      </c>
      <c r="B15" s="386">
        <v>2484</v>
      </c>
      <c r="C15" s="387">
        <f t="shared" si="0"/>
        <v>830</v>
      </c>
      <c r="D15" s="387">
        <v>206</v>
      </c>
      <c r="E15" s="387">
        <v>624</v>
      </c>
      <c r="F15" s="388">
        <f t="shared" si="1"/>
        <v>555</v>
      </c>
      <c r="G15" s="387">
        <v>547</v>
      </c>
      <c r="H15" s="195">
        <v>8</v>
      </c>
      <c r="I15" s="195" t="s">
        <v>190</v>
      </c>
      <c r="J15" s="387">
        <v>857</v>
      </c>
      <c r="K15" s="387">
        <v>336</v>
      </c>
      <c r="L15" s="195">
        <v>221</v>
      </c>
      <c r="M15" s="195">
        <v>115</v>
      </c>
      <c r="N15" s="195">
        <v>260</v>
      </c>
      <c r="O15" s="195">
        <v>209</v>
      </c>
      <c r="P15" s="195">
        <v>52</v>
      </c>
      <c r="Q15" s="195">
        <v>216</v>
      </c>
      <c r="R15" s="195">
        <v>39</v>
      </c>
      <c r="S15" s="389">
        <v>177</v>
      </c>
      <c r="T15" s="242" t="s">
        <v>32</v>
      </c>
      <c r="U15" s="9"/>
      <c r="V15" s="9"/>
    </row>
    <row r="16" spans="1:22" ht="24" customHeight="1" x14ac:dyDescent="0.2">
      <c r="A16" s="237" t="s">
        <v>33</v>
      </c>
      <c r="B16" s="386">
        <v>2742</v>
      </c>
      <c r="C16" s="387">
        <f t="shared" si="0"/>
        <v>920</v>
      </c>
      <c r="D16" s="387">
        <v>190</v>
      </c>
      <c r="E16" s="387">
        <v>730</v>
      </c>
      <c r="F16" s="388">
        <f t="shared" si="1"/>
        <v>621</v>
      </c>
      <c r="G16" s="387">
        <v>586</v>
      </c>
      <c r="H16" s="195">
        <v>8</v>
      </c>
      <c r="I16" s="195">
        <v>27</v>
      </c>
      <c r="J16" s="387">
        <v>957</v>
      </c>
      <c r="K16" s="387">
        <v>334</v>
      </c>
      <c r="L16" s="195">
        <v>211</v>
      </c>
      <c r="M16" s="195">
        <v>123</v>
      </c>
      <c r="N16" s="195">
        <v>318</v>
      </c>
      <c r="O16" s="195">
        <v>249</v>
      </c>
      <c r="P16" s="195">
        <v>56</v>
      </c>
      <c r="Q16" s="195">
        <v>244</v>
      </c>
      <c r="R16" s="195">
        <v>58</v>
      </c>
      <c r="S16" s="389">
        <v>186</v>
      </c>
      <c r="T16" s="242" t="s">
        <v>33</v>
      </c>
      <c r="U16" s="9"/>
      <c r="V16" s="9"/>
    </row>
    <row r="17" spans="1:22" ht="24" customHeight="1" x14ac:dyDescent="0.2">
      <c r="A17" s="237" t="s">
        <v>34</v>
      </c>
      <c r="B17" s="386">
        <v>2734</v>
      </c>
      <c r="C17" s="387">
        <f t="shared" si="0"/>
        <v>968</v>
      </c>
      <c r="D17" s="387">
        <v>178</v>
      </c>
      <c r="E17" s="387">
        <v>790</v>
      </c>
      <c r="F17" s="388">
        <f t="shared" si="1"/>
        <v>611</v>
      </c>
      <c r="G17" s="387">
        <v>575</v>
      </c>
      <c r="H17" s="195">
        <v>7</v>
      </c>
      <c r="I17" s="195">
        <v>29</v>
      </c>
      <c r="J17" s="387">
        <v>953</v>
      </c>
      <c r="K17" s="387">
        <v>380</v>
      </c>
      <c r="L17" s="195">
        <v>208</v>
      </c>
      <c r="M17" s="195">
        <v>172</v>
      </c>
      <c r="N17" s="195">
        <v>290</v>
      </c>
      <c r="O17" s="195">
        <v>224</v>
      </c>
      <c r="P17" s="195">
        <v>59</v>
      </c>
      <c r="Q17" s="195">
        <v>202</v>
      </c>
      <c r="R17" s="195">
        <v>44</v>
      </c>
      <c r="S17" s="389">
        <v>158</v>
      </c>
      <c r="T17" s="242" t="s">
        <v>34</v>
      </c>
      <c r="U17" s="9"/>
      <c r="V17" s="9"/>
    </row>
    <row r="18" spans="1:22" ht="24" customHeight="1" x14ac:dyDescent="0.2">
      <c r="A18" s="237" t="s">
        <v>35</v>
      </c>
      <c r="B18" s="386">
        <v>2800</v>
      </c>
      <c r="C18" s="387">
        <f t="shared" si="0"/>
        <v>1087</v>
      </c>
      <c r="D18" s="387">
        <v>184</v>
      </c>
      <c r="E18" s="387">
        <v>903</v>
      </c>
      <c r="F18" s="388">
        <f t="shared" si="1"/>
        <v>610</v>
      </c>
      <c r="G18" s="387">
        <v>578</v>
      </c>
      <c r="H18" s="195">
        <v>1</v>
      </c>
      <c r="I18" s="195">
        <v>31</v>
      </c>
      <c r="J18" s="387">
        <v>906</v>
      </c>
      <c r="K18" s="387">
        <v>388</v>
      </c>
      <c r="L18" s="195">
        <v>200</v>
      </c>
      <c r="M18" s="195">
        <v>188</v>
      </c>
      <c r="N18" s="195">
        <v>259</v>
      </c>
      <c r="O18" s="195">
        <v>195</v>
      </c>
      <c r="P18" s="195">
        <v>64</v>
      </c>
      <c r="Q18" s="195">
        <v>197</v>
      </c>
      <c r="R18" s="195">
        <v>48</v>
      </c>
      <c r="S18" s="389">
        <v>149</v>
      </c>
      <c r="T18" s="242" t="s">
        <v>35</v>
      </c>
      <c r="U18" s="9"/>
      <c r="V18" s="9"/>
    </row>
    <row r="19" spans="1:22" s="2" customFormat="1" ht="24" customHeight="1" x14ac:dyDescent="0.2">
      <c r="A19" s="237" t="s">
        <v>36</v>
      </c>
      <c r="B19" s="386">
        <v>3049</v>
      </c>
      <c r="C19" s="387">
        <f t="shared" si="0"/>
        <v>1274</v>
      </c>
      <c r="D19" s="387">
        <v>199</v>
      </c>
      <c r="E19" s="387">
        <v>1075</v>
      </c>
      <c r="F19" s="388">
        <f t="shared" si="1"/>
        <v>619</v>
      </c>
      <c r="G19" s="387">
        <v>584</v>
      </c>
      <c r="H19" s="387">
        <v>5</v>
      </c>
      <c r="I19" s="387">
        <v>30</v>
      </c>
      <c r="J19" s="387">
        <v>959</v>
      </c>
      <c r="K19" s="387">
        <v>415</v>
      </c>
      <c r="L19" s="195">
        <v>207</v>
      </c>
      <c r="M19" s="195">
        <v>208</v>
      </c>
      <c r="N19" s="195">
        <v>315</v>
      </c>
      <c r="O19" s="195">
        <v>165</v>
      </c>
      <c r="P19" s="195">
        <v>64</v>
      </c>
      <c r="Q19" s="195">
        <v>197</v>
      </c>
      <c r="R19" s="195">
        <v>47</v>
      </c>
      <c r="S19" s="389">
        <v>150</v>
      </c>
      <c r="T19" s="242" t="s">
        <v>36</v>
      </c>
      <c r="U19" s="23"/>
      <c r="V19" s="23"/>
    </row>
    <row r="20" spans="1:22" s="2" customFormat="1" ht="24" customHeight="1" x14ac:dyDescent="0.2">
      <c r="A20" s="237" t="s">
        <v>191</v>
      </c>
      <c r="B20" s="386">
        <v>3150</v>
      </c>
      <c r="C20" s="387">
        <v>1352</v>
      </c>
      <c r="D20" s="387">
        <v>183</v>
      </c>
      <c r="E20" s="387">
        <v>1169</v>
      </c>
      <c r="F20" s="388">
        <v>616</v>
      </c>
      <c r="G20" s="387">
        <v>585</v>
      </c>
      <c r="H20" s="387">
        <v>3</v>
      </c>
      <c r="I20" s="387">
        <v>28</v>
      </c>
      <c r="J20" s="387">
        <v>970</v>
      </c>
      <c r="K20" s="387">
        <v>441</v>
      </c>
      <c r="L20" s="195">
        <v>219</v>
      </c>
      <c r="M20" s="195">
        <v>222</v>
      </c>
      <c r="N20" s="195">
        <v>251</v>
      </c>
      <c r="O20" s="195">
        <v>203</v>
      </c>
      <c r="P20" s="195">
        <v>75</v>
      </c>
      <c r="Q20" s="195">
        <v>212</v>
      </c>
      <c r="R20" s="195">
        <v>55</v>
      </c>
      <c r="S20" s="389">
        <v>157</v>
      </c>
      <c r="T20" s="242" t="s">
        <v>191</v>
      </c>
      <c r="U20" s="23"/>
      <c r="V20" s="23"/>
    </row>
    <row r="21" spans="1:22" s="2" customFormat="1" ht="24" customHeight="1" x14ac:dyDescent="0.2">
      <c r="A21" s="237" t="s">
        <v>38</v>
      </c>
      <c r="B21" s="386">
        <v>3377</v>
      </c>
      <c r="C21" s="387">
        <v>1487</v>
      </c>
      <c r="D21" s="387">
        <v>180</v>
      </c>
      <c r="E21" s="387">
        <v>1307</v>
      </c>
      <c r="F21" s="388">
        <v>641</v>
      </c>
      <c r="G21" s="387">
        <v>603</v>
      </c>
      <c r="H21" s="387">
        <v>3</v>
      </c>
      <c r="I21" s="387">
        <v>35</v>
      </c>
      <c r="J21" s="387">
        <v>1009</v>
      </c>
      <c r="K21" s="387">
        <v>456</v>
      </c>
      <c r="L21" s="195">
        <v>208</v>
      </c>
      <c r="M21" s="195">
        <v>248</v>
      </c>
      <c r="N21" s="195">
        <v>304</v>
      </c>
      <c r="O21" s="195">
        <v>169</v>
      </c>
      <c r="P21" s="195">
        <v>80</v>
      </c>
      <c r="Q21" s="195">
        <v>240</v>
      </c>
      <c r="R21" s="195">
        <v>63</v>
      </c>
      <c r="S21" s="389">
        <v>177</v>
      </c>
      <c r="T21" s="242" t="s">
        <v>153</v>
      </c>
      <c r="U21" s="23"/>
      <c r="V21" s="23"/>
    </row>
    <row r="22" spans="1:22" s="2" customFormat="1" ht="24" customHeight="1" x14ac:dyDescent="0.2">
      <c r="A22" s="237" t="s">
        <v>154</v>
      </c>
      <c r="B22" s="386">
        <v>3692</v>
      </c>
      <c r="C22" s="387">
        <v>1736</v>
      </c>
      <c r="D22" s="387">
        <v>203</v>
      </c>
      <c r="E22" s="387">
        <v>1533</v>
      </c>
      <c r="F22" s="390">
        <v>693</v>
      </c>
      <c r="G22" s="387">
        <v>645</v>
      </c>
      <c r="H22" s="387">
        <v>3</v>
      </c>
      <c r="I22" s="387">
        <v>46</v>
      </c>
      <c r="J22" s="387">
        <v>1031</v>
      </c>
      <c r="K22" s="387">
        <v>424</v>
      </c>
      <c r="L22" s="195">
        <v>195</v>
      </c>
      <c r="M22" s="195">
        <v>229</v>
      </c>
      <c r="N22" s="195">
        <v>298</v>
      </c>
      <c r="O22" s="195">
        <v>226</v>
      </c>
      <c r="P22" s="195">
        <v>83</v>
      </c>
      <c r="Q22" s="195">
        <v>232</v>
      </c>
      <c r="R22" s="195">
        <v>76</v>
      </c>
      <c r="S22" s="389">
        <v>156</v>
      </c>
      <c r="T22" s="242" t="s">
        <v>154</v>
      </c>
      <c r="U22" s="23"/>
      <c r="V22" s="23"/>
    </row>
    <row r="23" spans="1:22" s="2" customFormat="1" ht="24" customHeight="1" x14ac:dyDescent="0.2">
      <c r="A23" s="237" t="s">
        <v>155</v>
      </c>
      <c r="B23" s="386">
        <v>3900</v>
      </c>
      <c r="C23" s="387">
        <v>1964</v>
      </c>
      <c r="D23" s="387">
        <v>203</v>
      </c>
      <c r="E23" s="387">
        <v>1761</v>
      </c>
      <c r="F23" s="390">
        <v>738</v>
      </c>
      <c r="G23" s="387">
        <v>695</v>
      </c>
      <c r="H23" s="387">
        <v>2</v>
      </c>
      <c r="I23" s="387">
        <v>41</v>
      </c>
      <c r="J23" s="387">
        <v>969</v>
      </c>
      <c r="K23" s="387">
        <v>339</v>
      </c>
      <c r="L23" s="195">
        <v>194</v>
      </c>
      <c r="M23" s="195">
        <v>145</v>
      </c>
      <c r="N23" s="195">
        <v>308</v>
      </c>
      <c r="O23" s="195">
        <v>247</v>
      </c>
      <c r="P23" s="195">
        <v>75</v>
      </c>
      <c r="Q23" s="195">
        <v>229</v>
      </c>
      <c r="R23" s="195">
        <v>72</v>
      </c>
      <c r="S23" s="389">
        <v>157</v>
      </c>
      <c r="T23" s="242" t="s">
        <v>155</v>
      </c>
      <c r="U23" s="23"/>
      <c r="V23" s="23"/>
    </row>
    <row r="24" spans="1:22" s="2" customFormat="1" ht="24" customHeight="1" x14ac:dyDescent="0.2">
      <c r="A24" s="237" t="s">
        <v>41</v>
      </c>
      <c r="B24" s="387">
        <v>4044</v>
      </c>
      <c r="C24" s="387">
        <v>2203</v>
      </c>
      <c r="D24" s="387">
        <v>210</v>
      </c>
      <c r="E24" s="387">
        <v>1993</v>
      </c>
      <c r="F24" s="387">
        <v>787</v>
      </c>
      <c r="G24" s="387">
        <v>742</v>
      </c>
      <c r="H24" s="387">
        <v>1</v>
      </c>
      <c r="I24" s="387">
        <v>44</v>
      </c>
      <c r="J24" s="387">
        <v>796</v>
      </c>
      <c r="K24" s="387">
        <v>234</v>
      </c>
      <c r="L24" s="387">
        <v>204</v>
      </c>
      <c r="M24" s="387">
        <v>30</v>
      </c>
      <c r="N24" s="387">
        <v>284</v>
      </c>
      <c r="O24" s="387">
        <v>182</v>
      </c>
      <c r="P24" s="387">
        <v>96</v>
      </c>
      <c r="Q24" s="387">
        <v>258</v>
      </c>
      <c r="R24" s="387">
        <v>95</v>
      </c>
      <c r="S24" s="387">
        <v>163</v>
      </c>
      <c r="T24" s="242" t="str">
        <f>+A24</f>
        <v>24年</v>
      </c>
      <c r="U24" s="23"/>
      <c r="V24" s="23"/>
    </row>
    <row r="25" spans="1:22" s="2" customFormat="1" ht="24" customHeight="1" x14ac:dyDescent="0.2">
      <c r="A25" s="237" t="s">
        <v>43</v>
      </c>
      <c r="B25" s="387">
        <v>4227</v>
      </c>
      <c r="C25" s="387">
        <v>2333</v>
      </c>
      <c r="D25" s="387">
        <v>219</v>
      </c>
      <c r="E25" s="387">
        <v>2114</v>
      </c>
      <c r="F25" s="387">
        <v>838</v>
      </c>
      <c r="G25" s="387">
        <v>786</v>
      </c>
      <c r="H25" s="387">
        <v>0</v>
      </c>
      <c r="I25" s="387">
        <v>52</v>
      </c>
      <c r="J25" s="387">
        <v>825</v>
      </c>
      <c r="K25" s="387">
        <v>226</v>
      </c>
      <c r="L25" s="387">
        <v>204</v>
      </c>
      <c r="M25" s="387">
        <v>22</v>
      </c>
      <c r="N25" s="387">
        <v>286</v>
      </c>
      <c r="O25" s="387">
        <v>212</v>
      </c>
      <c r="P25" s="387">
        <v>101</v>
      </c>
      <c r="Q25" s="387">
        <v>231</v>
      </c>
      <c r="R25" s="387">
        <v>80</v>
      </c>
      <c r="S25" s="387">
        <v>151</v>
      </c>
      <c r="T25" s="242" t="s">
        <v>156</v>
      </c>
      <c r="U25" s="23"/>
      <c r="V25" s="23"/>
    </row>
    <row r="26" spans="1:22" s="2" customFormat="1" ht="24" customHeight="1" thickBot="1" x14ac:dyDescent="0.25">
      <c r="A26" s="237" t="s">
        <v>45</v>
      </c>
      <c r="B26" s="387">
        <v>4540</v>
      </c>
      <c r="C26" s="387">
        <v>2591</v>
      </c>
      <c r="D26" s="387">
        <v>229</v>
      </c>
      <c r="E26" s="387">
        <v>2362</v>
      </c>
      <c r="F26" s="387">
        <v>877</v>
      </c>
      <c r="G26" s="387">
        <v>825</v>
      </c>
      <c r="H26" s="387">
        <v>0</v>
      </c>
      <c r="I26" s="387">
        <v>52</v>
      </c>
      <c r="J26" s="387">
        <v>816</v>
      </c>
      <c r="K26" s="387">
        <v>226</v>
      </c>
      <c r="L26" s="387">
        <v>207</v>
      </c>
      <c r="M26" s="387">
        <v>19</v>
      </c>
      <c r="N26" s="387">
        <v>315</v>
      </c>
      <c r="O26" s="387">
        <v>174</v>
      </c>
      <c r="P26" s="387">
        <v>101</v>
      </c>
      <c r="Q26" s="387">
        <v>256</v>
      </c>
      <c r="R26" s="387">
        <v>115</v>
      </c>
      <c r="S26" s="387">
        <v>141</v>
      </c>
      <c r="T26" s="242" t="s">
        <v>45</v>
      </c>
      <c r="U26" s="23"/>
      <c r="V26" s="23"/>
    </row>
    <row r="27" spans="1:22" ht="11.25" customHeight="1" x14ac:dyDescent="0.2">
      <c r="A27" s="11"/>
      <c r="B27" s="368" t="s">
        <v>4</v>
      </c>
      <c r="C27" s="15" t="s">
        <v>175</v>
      </c>
      <c r="D27" s="17"/>
      <c r="E27" s="18"/>
      <c r="F27" s="76" t="s">
        <v>176</v>
      </c>
      <c r="G27" s="17"/>
      <c r="H27" s="17"/>
      <c r="I27" s="77" t="s">
        <v>192</v>
      </c>
      <c r="J27" s="391" t="s">
        <v>193</v>
      </c>
      <c r="K27" s="392" t="s">
        <v>183</v>
      </c>
      <c r="L27" s="17"/>
      <c r="M27" s="17"/>
      <c r="N27" s="76" t="s">
        <v>194</v>
      </c>
      <c r="O27" s="17"/>
      <c r="P27" s="18"/>
      <c r="Q27" s="393" t="s">
        <v>186</v>
      </c>
      <c r="R27" s="19" t="s">
        <v>178</v>
      </c>
      <c r="S27" s="17"/>
      <c r="T27" s="17"/>
      <c r="U27" s="79"/>
      <c r="V27" s="9"/>
    </row>
    <row r="28" spans="1:22" ht="7.5" customHeight="1" x14ac:dyDescent="0.2">
      <c r="A28" s="24"/>
      <c r="B28" s="369"/>
      <c r="C28" s="370"/>
      <c r="D28" s="371" t="s">
        <v>179</v>
      </c>
      <c r="E28" s="372" t="s">
        <v>180</v>
      </c>
      <c r="F28" s="28"/>
      <c r="G28" s="373" t="s">
        <v>195</v>
      </c>
      <c r="H28" s="374" t="s">
        <v>196</v>
      </c>
      <c r="I28" s="375"/>
      <c r="J28" s="370"/>
      <c r="K28" s="394"/>
      <c r="L28" s="371" t="s">
        <v>197</v>
      </c>
      <c r="M28" s="395" t="s">
        <v>189</v>
      </c>
      <c r="N28" s="370"/>
      <c r="O28" s="396" t="s">
        <v>198</v>
      </c>
      <c r="P28" s="397" t="s">
        <v>199</v>
      </c>
      <c r="Q28" s="398"/>
      <c r="R28" s="214"/>
      <c r="S28" s="371" t="s">
        <v>187</v>
      </c>
      <c r="T28" s="372" t="s">
        <v>161</v>
      </c>
      <c r="U28" s="9"/>
      <c r="V28" s="9"/>
    </row>
    <row r="29" spans="1:22" ht="47.25" customHeight="1" x14ac:dyDescent="0.2">
      <c r="A29" s="45"/>
      <c r="B29" s="376"/>
      <c r="C29" s="377"/>
      <c r="D29" s="378"/>
      <c r="E29" s="377"/>
      <c r="F29" s="49"/>
      <c r="G29" s="379"/>
      <c r="H29" s="380"/>
      <c r="I29" s="381"/>
      <c r="J29" s="377"/>
      <c r="K29" s="382"/>
      <c r="L29" s="384"/>
      <c r="M29" s="399"/>
      <c r="N29" s="377"/>
      <c r="O29" s="400"/>
      <c r="P29" s="401"/>
      <c r="Q29" s="384"/>
      <c r="R29" s="262"/>
      <c r="S29" s="384"/>
      <c r="T29" s="385"/>
      <c r="U29" s="9"/>
      <c r="V29" s="9"/>
    </row>
    <row r="30" spans="1:22" s="2" customFormat="1" ht="24" customHeight="1" x14ac:dyDescent="0.2">
      <c r="A30" s="237" t="s">
        <v>88</v>
      </c>
      <c r="B30" s="387">
        <v>4797</v>
      </c>
      <c r="C30" s="387">
        <v>2819</v>
      </c>
      <c r="D30" s="387">
        <v>219</v>
      </c>
      <c r="E30" s="387">
        <v>2600</v>
      </c>
      <c r="F30" s="387">
        <v>906</v>
      </c>
      <c r="G30" s="387">
        <v>855</v>
      </c>
      <c r="H30" s="387">
        <v>51</v>
      </c>
      <c r="I30" s="387">
        <v>3</v>
      </c>
      <c r="J30" s="387">
        <v>0</v>
      </c>
      <c r="K30" s="387">
        <v>223</v>
      </c>
      <c r="L30" s="387">
        <v>202</v>
      </c>
      <c r="M30" s="387">
        <v>21</v>
      </c>
      <c r="N30" s="387">
        <v>507</v>
      </c>
      <c r="O30" s="387">
        <v>302</v>
      </c>
      <c r="P30" s="387">
        <v>205</v>
      </c>
      <c r="Q30" s="387">
        <v>87</v>
      </c>
      <c r="R30" s="387">
        <v>252</v>
      </c>
      <c r="S30" s="387">
        <v>94</v>
      </c>
      <c r="T30" s="387">
        <v>158</v>
      </c>
      <c r="U30" s="242" t="str">
        <f>+A30</f>
        <v>30年</v>
      </c>
      <c r="V30" s="23"/>
    </row>
    <row r="31" spans="1:22" s="75" customFormat="1" ht="24" customHeight="1" x14ac:dyDescent="0.2">
      <c r="A31" s="267" t="s">
        <v>89</v>
      </c>
      <c r="B31" s="402">
        <f>SUM(B33:B39)</f>
        <v>4917</v>
      </c>
      <c r="C31" s="402">
        <f t="shared" ref="C31:T31" si="2">SUM(C33:C39)</f>
        <v>2898</v>
      </c>
      <c r="D31" s="402">
        <f t="shared" si="2"/>
        <v>236</v>
      </c>
      <c r="E31" s="402">
        <f t="shared" si="2"/>
        <v>2662</v>
      </c>
      <c r="F31" s="402">
        <f t="shared" si="2"/>
        <v>948</v>
      </c>
      <c r="G31" s="402">
        <f t="shared" si="2"/>
        <v>888</v>
      </c>
      <c r="H31" s="402">
        <f t="shared" si="2"/>
        <v>60</v>
      </c>
      <c r="I31" s="402">
        <f t="shared" si="2"/>
        <v>6</v>
      </c>
      <c r="J31" s="402">
        <f t="shared" si="2"/>
        <v>2</v>
      </c>
      <c r="K31" s="402">
        <f t="shared" si="2"/>
        <v>218</v>
      </c>
      <c r="L31" s="402">
        <f t="shared" si="2"/>
        <v>198</v>
      </c>
      <c r="M31" s="402">
        <f t="shared" si="2"/>
        <v>20</v>
      </c>
      <c r="N31" s="402">
        <f t="shared" si="2"/>
        <v>461</v>
      </c>
      <c r="O31" s="402">
        <f t="shared" si="2"/>
        <v>248</v>
      </c>
      <c r="P31" s="402">
        <f t="shared" si="2"/>
        <v>213</v>
      </c>
      <c r="Q31" s="402">
        <f t="shared" si="2"/>
        <v>97</v>
      </c>
      <c r="R31" s="402">
        <f t="shared" si="2"/>
        <v>287</v>
      </c>
      <c r="S31" s="402">
        <f t="shared" si="2"/>
        <v>98</v>
      </c>
      <c r="T31" s="402">
        <f t="shared" si="2"/>
        <v>189</v>
      </c>
      <c r="U31" s="272" t="str">
        <f>+A31</f>
        <v>令和２年</v>
      </c>
      <c r="V31" s="74"/>
    </row>
    <row r="32" spans="1:22" ht="5.25" customHeight="1" x14ac:dyDescent="0.2">
      <c r="A32" s="24"/>
      <c r="B32" s="386"/>
      <c r="C32" s="387">
        <f t="shared" ref="C32:C39" si="3">+E32+D32</f>
        <v>0</v>
      </c>
      <c r="D32" s="387"/>
      <c r="E32" s="387"/>
      <c r="F32" s="388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24"/>
      <c r="U32" s="43"/>
      <c r="V32" s="9"/>
    </row>
    <row r="33" spans="1:22" ht="24" customHeight="1" x14ac:dyDescent="0.2">
      <c r="A33" s="274" t="s">
        <v>55</v>
      </c>
      <c r="B33" s="386">
        <f>+C33+F33+I33+J33+K33+N33+Q33+R33</f>
        <v>813</v>
      </c>
      <c r="C33" s="387">
        <f t="shared" si="3"/>
        <v>423</v>
      </c>
      <c r="D33" s="403">
        <f>23+6</f>
        <v>29</v>
      </c>
      <c r="E33" s="403">
        <f>107+287</f>
        <v>394</v>
      </c>
      <c r="F33" s="404">
        <f>+G33+H33</f>
        <v>251</v>
      </c>
      <c r="G33" s="403">
        <v>224</v>
      </c>
      <c r="H33" s="403">
        <v>27</v>
      </c>
      <c r="I33" s="403">
        <v>0</v>
      </c>
      <c r="J33" s="403">
        <v>2</v>
      </c>
      <c r="K33" s="403">
        <f>+L33+M33</f>
        <v>46</v>
      </c>
      <c r="L33" s="405">
        <v>40</v>
      </c>
      <c r="M33" s="405">
        <v>6</v>
      </c>
      <c r="N33" s="405">
        <f>O33+P33</f>
        <v>40</v>
      </c>
      <c r="O33" s="405">
        <v>1</v>
      </c>
      <c r="P33" s="405">
        <f>10+29</f>
        <v>39</v>
      </c>
      <c r="Q33" s="403">
        <v>6</v>
      </c>
      <c r="R33" s="403">
        <f>S33+T33</f>
        <v>45</v>
      </c>
      <c r="S33" s="403">
        <v>12</v>
      </c>
      <c r="T33" s="406">
        <v>33</v>
      </c>
      <c r="U33" s="275" t="s">
        <v>55</v>
      </c>
      <c r="V33" s="9"/>
    </row>
    <row r="34" spans="1:22" ht="24" customHeight="1" x14ac:dyDescent="0.2">
      <c r="A34" s="274" t="s">
        <v>56</v>
      </c>
      <c r="B34" s="386">
        <f t="shared" ref="B34:B39" si="4">+C34+F34+I34+J34+K34+N34+Q34+R34</f>
        <v>971</v>
      </c>
      <c r="C34" s="387">
        <f t="shared" si="3"/>
        <v>457</v>
      </c>
      <c r="D34" s="403">
        <f>26+7</f>
        <v>33</v>
      </c>
      <c r="E34" s="403">
        <f>105+319</f>
        <v>424</v>
      </c>
      <c r="F34" s="404">
        <f t="shared" ref="F34:F39" si="5">+G34+H34</f>
        <v>108</v>
      </c>
      <c r="G34" s="403">
        <v>101</v>
      </c>
      <c r="H34" s="403">
        <v>7</v>
      </c>
      <c r="I34" s="403">
        <v>1</v>
      </c>
      <c r="J34" s="403">
        <v>0</v>
      </c>
      <c r="K34" s="403">
        <f t="shared" ref="K34:K39" si="6">+L34+M34</f>
        <v>0</v>
      </c>
      <c r="L34" s="405">
        <v>0</v>
      </c>
      <c r="M34" s="405">
        <v>0</v>
      </c>
      <c r="N34" s="405">
        <f t="shared" ref="N34:N39" si="7">O34+P34</f>
        <v>299</v>
      </c>
      <c r="O34" s="405">
        <v>208</v>
      </c>
      <c r="P34" s="405">
        <f>32+59</f>
        <v>91</v>
      </c>
      <c r="Q34" s="403">
        <v>57</v>
      </c>
      <c r="R34" s="403">
        <f t="shared" ref="R34:R39" si="8">S34+T34</f>
        <v>49</v>
      </c>
      <c r="S34" s="403">
        <v>33</v>
      </c>
      <c r="T34" s="406">
        <v>16</v>
      </c>
      <c r="U34" s="275" t="s">
        <v>56</v>
      </c>
      <c r="V34" s="9"/>
    </row>
    <row r="35" spans="1:22" ht="24" customHeight="1" x14ac:dyDescent="0.2">
      <c r="A35" s="274" t="s">
        <v>58</v>
      </c>
      <c r="B35" s="386">
        <f t="shared" si="4"/>
        <v>863</v>
      </c>
      <c r="C35" s="387">
        <f t="shared" si="3"/>
        <v>546</v>
      </c>
      <c r="D35" s="403">
        <f>35+12</f>
        <v>47</v>
      </c>
      <c r="E35" s="403">
        <f>134+365</f>
        <v>499</v>
      </c>
      <c r="F35" s="404">
        <f t="shared" si="5"/>
        <v>145</v>
      </c>
      <c r="G35" s="403">
        <v>133</v>
      </c>
      <c r="H35" s="403">
        <v>12</v>
      </c>
      <c r="I35" s="403">
        <v>0</v>
      </c>
      <c r="J35" s="403">
        <v>0</v>
      </c>
      <c r="K35" s="403">
        <f t="shared" si="6"/>
        <v>0</v>
      </c>
      <c r="L35" s="405">
        <v>0</v>
      </c>
      <c r="M35" s="405">
        <v>0</v>
      </c>
      <c r="N35" s="405">
        <f t="shared" si="7"/>
        <v>70</v>
      </c>
      <c r="O35" s="405">
        <v>39</v>
      </c>
      <c r="P35" s="405">
        <f>22+9</f>
        <v>31</v>
      </c>
      <c r="Q35" s="403">
        <v>19</v>
      </c>
      <c r="R35" s="403">
        <f t="shared" si="8"/>
        <v>83</v>
      </c>
      <c r="S35" s="403">
        <v>38</v>
      </c>
      <c r="T35" s="406">
        <v>45</v>
      </c>
      <c r="U35" s="275" t="s">
        <v>58</v>
      </c>
      <c r="V35" s="9"/>
    </row>
    <row r="36" spans="1:22" ht="24" customHeight="1" x14ac:dyDescent="0.2">
      <c r="A36" s="274" t="s">
        <v>60</v>
      </c>
      <c r="B36" s="386">
        <f t="shared" si="4"/>
        <v>735</v>
      </c>
      <c r="C36" s="387">
        <f t="shared" si="3"/>
        <v>481</v>
      </c>
      <c r="D36" s="403">
        <f>26+11</f>
        <v>37</v>
      </c>
      <c r="E36" s="403">
        <f>129+315</f>
        <v>444</v>
      </c>
      <c r="F36" s="404">
        <f t="shared" si="5"/>
        <v>156</v>
      </c>
      <c r="G36" s="403">
        <v>151</v>
      </c>
      <c r="H36" s="403">
        <v>5</v>
      </c>
      <c r="I36" s="403">
        <v>1</v>
      </c>
      <c r="J36" s="403">
        <v>0</v>
      </c>
      <c r="K36" s="403">
        <f>+L36+M36</f>
        <v>47</v>
      </c>
      <c r="L36" s="405">
        <v>46</v>
      </c>
      <c r="M36" s="405">
        <v>1</v>
      </c>
      <c r="N36" s="405">
        <f t="shared" si="7"/>
        <v>14</v>
      </c>
      <c r="O36" s="405">
        <v>0</v>
      </c>
      <c r="P36" s="405">
        <f>11+3</f>
        <v>14</v>
      </c>
      <c r="Q36" s="403">
        <v>5</v>
      </c>
      <c r="R36" s="403">
        <f t="shared" si="8"/>
        <v>31</v>
      </c>
      <c r="S36" s="403">
        <v>6</v>
      </c>
      <c r="T36" s="406">
        <v>25</v>
      </c>
      <c r="U36" s="275" t="s">
        <v>60</v>
      </c>
      <c r="V36" s="9"/>
    </row>
    <row r="37" spans="1:22" ht="24" customHeight="1" x14ac:dyDescent="0.2">
      <c r="A37" s="274" t="s">
        <v>61</v>
      </c>
      <c r="B37" s="386">
        <f t="shared" si="4"/>
        <v>473</v>
      </c>
      <c r="C37" s="387">
        <f t="shared" si="3"/>
        <v>239</v>
      </c>
      <c r="D37" s="403">
        <f>15+10</f>
        <v>25</v>
      </c>
      <c r="E37" s="403">
        <f>58+156</f>
        <v>214</v>
      </c>
      <c r="F37" s="404">
        <f t="shared" si="5"/>
        <v>95</v>
      </c>
      <c r="G37" s="403">
        <v>89</v>
      </c>
      <c r="H37" s="403">
        <v>6</v>
      </c>
      <c r="I37" s="403">
        <v>1</v>
      </c>
      <c r="J37" s="403">
        <v>0</v>
      </c>
      <c r="K37" s="403">
        <f t="shared" si="6"/>
        <v>116</v>
      </c>
      <c r="L37" s="405">
        <v>104</v>
      </c>
      <c r="M37" s="405">
        <v>12</v>
      </c>
      <c r="N37" s="405">
        <f t="shared" si="7"/>
        <v>7</v>
      </c>
      <c r="O37" s="405">
        <v>0</v>
      </c>
      <c r="P37" s="405">
        <f>4+3</f>
        <v>7</v>
      </c>
      <c r="Q37" s="403">
        <v>2</v>
      </c>
      <c r="R37" s="403">
        <f t="shared" si="8"/>
        <v>13</v>
      </c>
      <c r="S37" s="403">
        <v>3</v>
      </c>
      <c r="T37" s="406">
        <v>10</v>
      </c>
      <c r="U37" s="275" t="s">
        <v>61</v>
      </c>
      <c r="V37" s="9"/>
    </row>
    <row r="38" spans="1:22" ht="24" customHeight="1" x14ac:dyDescent="0.2">
      <c r="A38" s="274" t="s">
        <v>63</v>
      </c>
      <c r="B38" s="386">
        <f t="shared" si="4"/>
        <v>564</v>
      </c>
      <c r="C38" s="387">
        <f t="shared" si="3"/>
        <v>408</v>
      </c>
      <c r="D38" s="403">
        <f>26+7</f>
        <v>33</v>
      </c>
      <c r="E38" s="403">
        <f>105+270</f>
        <v>375</v>
      </c>
      <c r="F38" s="404">
        <f t="shared" si="5"/>
        <v>92</v>
      </c>
      <c r="G38" s="403">
        <v>91</v>
      </c>
      <c r="H38" s="403">
        <v>1</v>
      </c>
      <c r="I38" s="403">
        <v>1</v>
      </c>
      <c r="J38" s="403">
        <v>0</v>
      </c>
      <c r="K38" s="403">
        <f t="shared" si="6"/>
        <v>2</v>
      </c>
      <c r="L38" s="405">
        <v>2</v>
      </c>
      <c r="M38" s="405">
        <v>0</v>
      </c>
      <c r="N38" s="405">
        <f t="shared" si="7"/>
        <v>14</v>
      </c>
      <c r="O38" s="405">
        <v>0</v>
      </c>
      <c r="P38" s="405">
        <f>11+3</f>
        <v>14</v>
      </c>
      <c r="Q38" s="403">
        <v>4</v>
      </c>
      <c r="R38" s="403">
        <f t="shared" si="8"/>
        <v>43</v>
      </c>
      <c r="S38" s="403">
        <v>6</v>
      </c>
      <c r="T38" s="406">
        <v>37</v>
      </c>
      <c r="U38" s="275" t="s">
        <v>63</v>
      </c>
      <c r="V38" s="9"/>
    </row>
    <row r="39" spans="1:22" ht="24" customHeight="1" thickBot="1" x14ac:dyDescent="0.25">
      <c r="A39" s="274" t="s">
        <v>65</v>
      </c>
      <c r="B39" s="386">
        <f t="shared" si="4"/>
        <v>498</v>
      </c>
      <c r="C39" s="387">
        <f t="shared" si="3"/>
        <v>344</v>
      </c>
      <c r="D39" s="403">
        <f>26+6</f>
        <v>32</v>
      </c>
      <c r="E39" s="405">
        <f>81+231</f>
        <v>312</v>
      </c>
      <c r="F39" s="404">
        <f t="shared" si="5"/>
        <v>101</v>
      </c>
      <c r="G39" s="403">
        <v>99</v>
      </c>
      <c r="H39" s="403">
        <v>2</v>
      </c>
      <c r="I39" s="403">
        <v>2</v>
      </c>
      <c r="J39" s="403">
        <v>0</v>
      </c>
      <c r="K39" s="403">
        <f t="shared" si="6"/>
        <v>7</v>
      </c>
      <c r="L39" s="405">
        <v>6</v>
      </c>
      <c r="M39" s="405">
        <v>1</v>
      </c>
      <c r="N39" s="405">
        <f t="shared" si="7"/>
        <v>17</v>
      </c>
      <c r="O39" s="405">
        <v>0</v>
      </c>
      <c r="P39" s="405">
        <f>14+3</f>
        <v>17</v>
      </c>
      <c r="Q39" s="403">
        <v>4</v>
      </c>
      <c r="R39" s="403">
        <f t="shared" si="8"/>
        <v>23</v>
      </c>
      <c r="S39" s="403">
        <v>0</v>
      </c>
      <c r="T39" s="407">
        <v>23</v>
      </c>
      <c r="U39" s="284" t="s">
        <v>65</v>
      </c>
      <c r="V39" s="9"/>
    </row>
    <row r="40" spans="1:22" ht="8.2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14"/>
      <c r="Q40" s="114"/>
      <c r="R40" s="114"/>
      <c r="S40" s="114"/>
      <c r="T40" s="23"/>
      <c r="U40" s="9"/>
      <c r="V40" s="9"/>
    </row>
    <row r="41" spans="1:22" ht="8.25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142"/>
      <c r="Q41" s="142"/>
      <c r="R41" s="142"/>
      <c r="S41" s="142"/>
      <c r="T41" s="23"/>
      <c r="U41" s="9"/>
      <c r="V41" s="9"/>
    </row>
    <row r="42" spans="1:22" ht="8.2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9"/>
    </row>
    <row r="43" spans="1:22" ht="22.5" customHeight="1" thickBot="1" x14ac:dyDescent="0.25">
      <c r="A43" s="6" t="s">
        <v>66</v>
      </c>
      <c r="B43" s="6"/>
      <c r="C43" s="6"/>
      <c r="D43" s="6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8" t="s">
        <v>67</v>
      </c>
      <c r="Q43" s="8"/>
      <c r="R43" s="8"/>
      <c r="S43" s="8"/>
      <c r="T43" s="8"/>
      <c r="U43" s="9"/>
    </row>
    <row r="44" spans="1:22" ht="7.5" customHeight="1" x14ac:dyDescent="0.2">
      <c r="A44" s="23"/>
      <c r="B44" s="408" t="s">
        <v>4</v>
      </c>
      <c r="C44" s="409"/>
      <c r="D44" s="410"/>
      <c r="E44" s="411" t="s">
        <v>68</v>
      </c>
      <c r="F44" s="411" t="s">
        <v>69</v>
      </c>
      <c r="G44" s="411" t="s">
        <v>70</v>
      </c>
      <c r="H44" s="411" t="s">
        <v>71</v>
      </c>
      <c r="I44" s="411" t="s">
        <v>72</v>
      </c>
      <c r="J44" s="412" t="s">
        <v>73</v>
      </c>
      <c r="K44" s="412" t="s">
        <v>74</v>
      </c>
      <c r="L44" s="411" t="s">
        <v>75</v>
      </c>
      <c r="M44" s="411" t="s">
        <v>76</v>
      </c>
      <c r="N44" s="411" t="s">
        <v>77</v>
      </c>
      <c r="O44" s="411" t="s">
        <v>78</v>
      </c>
      <c r="P44" s="411" t="s">
        <v>79</v>
      </c>
      <c r="Q44" s="411" t="s">
        <v>80</v>
      </c>
      <c r="R44" s="411" t="s">
        <v>81</v>
      </c>
      <c r="S44" s="411" t="s">
        <v>82</v>
      </c>
      <c r="T44" s="21"/>
      <c r="U44" s="9"/>
    </row>
    <row r="45" spans="1:22" ht="30" customHeight="1" x14ac:dyDescent="0.2">
      <c r="A45" s="44"/>
      <c r="B45" s="413"/>
      <c r="C45" s="414" t="s">
        <v>83</v>
      </c>
      <c r="D45" s="414" t="s">
        <v>84</v>
      </c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6"/>
      <c r="T45" s="61"/>
      <c r="U45" s="9"/>
    </row>
    <row r="46" spans="1:22" ht="24" customHeight="1" x14ac:dyDescent="0.2">
      <c r="A46" s="290" t="s">
        <v>85</v>
      </c>
      <c r="B46" s="417">
        <v>1478</v>
      </c>
      <c r="C46" s="418">
        <v>718</v>
      </c>
      <c r="D46" s="418">
        <v>760</v>
      </c>
      <c r="E46" s="418">
        <v>177</v>
      </c>
      <c r="F46" s="418">
        <v>344</v>
      </c>
      <c r="G46" s="418">
        <v>221</v>
      </c>
      <c r="H46" s="418">
        <v>149</v>
      </c>
      <c r="I46" s="418">
        <v>120</v>
      </c>
      <c r="J46" s="418">
        <v>112</v>
      </c>
      <c r="K46" s="418">
        <v>125</v>
      </c>
      <c r="L46" s="418">
        <v>66</v>
      </c>
      <c r="M46" s="418">
        <v>60</v>
      </c>
      <c r="N46" s="418">
        <v>45</v>
      </c>
      <c r="O46" s="418">
        <v>29</v>
      </c>
      <c r="P46" s="418">
        <v>23</v>
      </c>
      <c r="Q46" s="418">
        <v>3</v>
      </c>
      <c r="R46" s="418">
        <v>4</v>
      </c>
      <c r="S46" s="419">
        <v>39.299999999999997</v>
      </c>
      <c r="T46" s="420" t="s">
        <v>85</v>
      </c>
      <c r="U46" s="9"/>
    </row>
    <row r="47" spans="1:22" ht="24" customHeight="1" x14ac:dyDescent="0.2">
      <c r="A47" s="295" t="s">
        <v>27</v>
      </c>
      <c r="B47" s="421">
        <v>1540</v>
      </c>
      <c r="C47" s="144">
        <v>687</v>
      </c>
      <c r="D47" s="144">
        <v>853</v>
      </c>
      <c r="E47" s="144">
        <v>170</v>
      </c>
      <c r="F47" s="144">
        <v>354</v>
      </c>
      <c r="G47" s="144">
        <v>210</v>
      </c>
      <c r="H47" s="144">
        <v>191</v>
      </c>
      <c r="I47" s="144">
        <v>149</v>
      </c>
      <c r="J47" s="144">
        <v>106</v>
      </c>
      <c r="K47" s="144">
        <v>107</v>
      </c>
      <c r="L47" s="144">
        <v>107</v>
      </c>
      <c r="M47" s="144">
        <v>54</v>
      </c>
      <c r="N47" s="144">
        <v>41</v>
      </c>
      <c r="O47" s="144">
        <v>29</v>
      </c>
      <c r="P47" s="144">
        <v>16</v>
      </c>
      <c r="Q47" s="144">
        <v>5</v>
      </c>
      <c r="R47" s="144">
        <v>1</v>
      </c>
      <c r="S47" s="422">
        <v>39.4</v>
      </c>
      <c r="T47" s="242" t="s">
        <v>27</v>
      </c>
      <c r="U47" s="9"/>
    </row>
    <row r="48" spans="1:22" ht="24" customHeight="1" x14ac:dyDescent="0.2">
      <c r="A48" s="295" t="s">
        <v>28</v>
      </c>
      <c r="B48" s="421">
        <v>1607</v>
      </c>
      <c r="C48" s="144">
        <v>731</v>
      </c>
      <c r="D48" s="144">
        <v>876</v>
      </c>
      <c r="E48" s="144">
        <v>172</v>
      </c>
      <c r="F48" s="144">
        <v>348</v>
      </c>
      <c r="G48" s="144">
        <v>223</v>
      </c>
      <c r="H48" s="144">
        <v>232</v>
      </c>
      <c r="I48" s="144">
        <v>152</v>
      </c>
      <c r="J48" s="144">
        <v>113</v>
      </c>
      <c r="K48" s="144">
        <v>100</v>
      </c>
      <c r="L48" s="144">
        <v>116</v>
      </c>
      <c r="M48" s="144">
        <v>65</v>
      </c>
      <c r="N48" s="144">
        <v>35</v>
      </c>
      <c r="O48" s="144">
        <v>29</v>
      </c>
      <c r="P48" s="144">
        <v>14</v>
      </c>
      <c r="Q48" s="144">
        <v>4</v>
      </c>
      <c r="R48" s="144">
        <v>4</v>
      </c>
      <c r="S48" s="422">
        <v>39.6</v>
      </c>
      <c r="T48" s="242" t="s">
        <v>28</v>
      </c>
      <c r="U48" s="9"/>
    </row>
    <row r="49" spans="1:23" ht="24" customHeight="1" x14ac:dyDescent="0.2">
      <c r="A49" s="295" t="s">
        <v>29</v>
      </c>
      <c r="B49" s="421">
        <v>1720</v>
      </c>
      <c r="C49" s="144">
        <v>732</v>
      </c>
      <c r="D49" s="144">
        <v>988</v>
      </c>
      <c r="E49" s="144">
        <v>198</v>
      </c>
      <c r="F49" s="144">
        <v>355</v>
      </c>
      <c r="G49" s="144">
        <v>258</v>
      </c>
      <c r="H49" s="144">
        <v>207</v>
      </c>
      <c r="I49" s="144">
        <v>187</v>
      </c>
      <c r="J49" s="144">
        <v>143</v>
      </c>
      <c r="K49" s="144">
        <v>89</v>
      </c>
      <c r="L49" s="144">
        <v>106</v>
      </c>
      <c r="M49" s="144">
        <v>84</v>
      </c>
      <c r="N49" s="144">
        <v>35</v>
      </c>
      <c r="O49" s="144">
        <v>32</v>
      </c>
      <c r="P49" s="144">
        <v>18</v>
      </c>
      <c r="Q49" s="144">
        <v>6</v>
      </c>
      <c r="R49" s="144">
        <v>2</v>
      </c>
      <c r="S49" s="422">
        <v>39.5</v>
      </c>
      <c r="T49" s="242" t="s">
        <v>29</v>
      </c>
      <c r="U49" s="9"/>
    </row>
    <row r="50" spans="1:23" ht="24" customHeight="1" x14ac:dyDescent="0.2">
      <c r="A50" s="295" t="s">
        <v>30</v>
      </c>
      <c r="B50" s="421">
        <v>1877</v>
      </c>
      <c r="C50" s="144">
        <v>803</v>
      </c>
      <c r="D50" s="144">
        <v>1074</v>
      </c>
      <c r="E50" s="144">
        <v>181</v>
      </c>
      <c r="F50" s="144">
        <v>427</v>
      </c>
      <c r="G50" s="144">
        <v>278</v>
      </c>
      <c r="H50" s="144">
        <v>208</v>
      </c>
      <c r="I50" s="144">
        <v>217</v>
      </c>
      <c r="J50" s="144">
        <v>162</v>
      </c>
      <c r="K50" s="144">
        <v>117</v>
      </c>
      <c r="L50" s="144">
        <v>88</v>
      </c>
      <c r="M50" s="144">
        <v>93</v>
      </c>
      <c r="N50" s="144">
        <v>48</v>
      </c>
      <c r="O50" s="144">
        <v>29</v>
      </c>
      <c r="P50" s="144">
        <v>20</v>
      </c>
      <c r="Q50" s="144">
        <v>8</v>
      </c>
      <c r="R50" s="144">
        <v>1</v>
      </c>
      <c r="S50" s="422">
        <v>39.5</v>
      </c>
      <c r="T50" s="242" t="s">
        <v>30</v>
      </c>
      <c r="U50" s="9"/>
    </row>
    <row r="51" spans="1:23" ht="24" customHeight="1" x14ac:dyDescent="0.2">
      <c r="A51" s="295" t="s">
        <v>31</v>
      </c>
      <c r="B51" s="421">
        <v>2060</v>
      </c>
      <c r="C51" s="144">
        <v>841</v>
      </c>
      <c r="D51" s="144">
        <v>1219</v>
      </c>
      <c r="E51" s="144">
        <v>208</v>
      </c>
      <c r="F51" s="144">
        <v>441</v>
      </c>
      <c r="G51" s="144">
        <v>267</v>
      </c>
      <c r="H51" s="144">
        <v>263</v>
      </c>
      <c r="I51" s="144">
        <v>227</v>
      </c>
      <c r="J51" s="144">
        <v>189</v>
      </c>
      <c r="K51" s="144">
        <v>157</v>
      </c>
      <c r="L51" s="144">
        <v>91</v>
      </c>
      <c r="M51" s="144">
        <v>95</v>
      </c>
      <c r="N51" s="144">
        <v>67</v>
      </c>
      <c r="O51" s="144">
        <v>24</v>
      </c>
      <c r="P51" s="144">
        <v>22</v>
      </c>
      <c r="Q51" s="144">
        <v>9</v>
      </c>
      <c r="R51" s="187" t="s">
        <v>23</v>
      </c>
      <c r="S51" s="422">
        <v>39.9</v>
      </c>
      <c r="T51" s="242" t="s">
        <v>31</v>
      </c>
      <c r="U51" s="9"/>
    </row>
    <row r="52" spans="1:23" ht="24" customHeight="1" x14ac:dyDescent="0.2">
      <c r="A52" s="295" t="s">
        <v>32</v>
      </c>
      <c r="B52" s="421">
        <v>2484</v>
      </c>
      <c r="C52" s="144">
        <v>979</v>
      </c>
      <c r="D52" s="144">
        <f>B52-C52</f>
        <v>1505</v>
      </c>
      <c r="E52" s="144">
        <v>315</v>
      </c>
      <c r="F52" s="144">
        <v>489</v>
      </c>
      <c r="G52" s="144">
        <v>355</v>
      </c>
      <c r="H52" s="144">
        <v>275</v>
      </c>
      <c r="I52" s="144">
        <v>262</v>
      </c>
      <c r="J52" s="144">
        <v>249</v>
      </c>
      <c r="K52" s="144">
        <v>189</v>
      </c>
      <c r="L52" s="144">
        <v>114</v>
      </c>
      <c r="M52" s="144">
        <v>81</v>
      </c>
      <c r="N52" s="144">
        <v>89</v>
      </c>
      <c r="O52" s="144">
        <v>36</v>
      </c>
      <c r="P52" s="144">
        <v>16</v>
      </c>
      <c r="Q52" s="144">
        <v>11</v>
      </c>
      <c r="R52" s="144">
        <v>3</v>
      </c>
      <c r="S52" s="422">
        <v>39.5</v>
      </c>
      <c r="T52" s="242" t="s">
        <v>32</v>
      </c>
      <c r="U52" s="9"/>
    </row>
    <row r="53" spans="1:23" ht="24" customHeight="1" x14ac:dyDescent="0.2">
      <c r="A53" s="295" t="s">
        <v>33</v>
      </c>
      <c r="B53" s="421">
        <v>2742</v>
      </c>
      <c r="C53" s="144">
        <v>1059</v>
      </c>
      <c r="D53" s="144">
        <v>1683</v>
      </c>
      <c r="E53" s="144">
        <v>295</v>
      </c>
      <c r="F53" s="144">
        <v>565</v>
      </c>
      <c r="G53" s="144">
        <v>380</v>
      </c>
      <c r="H53" s="144">
        <v>326</v>
      </c>
      <c r="I53" s="144">
        <v>295</v>
      </c>
      <c r="J53" s="144">
        <v>284</v>
      </c>
      <c r="K53" s="144">
        <v>204</v>
      </c>
      <c r="L53" s="144">
        <v>143</v>
      </c>
      <c r="M53" s="144">
        <v>72</v>
      </c>
      <c r="N53" s="144">
        <v>95</v>
      </c>
      <c r="O53" s="144">
        <v>44</v>
      </c>
      <c r="P53" s="144">
        <v>19</v>
      </c>
      <c r="Q53" s="144">
        <v>16</v>
      </c>
      <c r="R53" s="144">
        <v>4</v>
      </c>
      <c r="S53" s="422">
        <v>39.799999999999997</v>
      </c>
      <c r="T53" s="242" t="s">
        <v>33</v>
      </c>
      <c r="U53" s="9"/>
    </row>
    <row r="54" spans="1:23" ht="24" customHeight="1" x14ac:dyDescent="0.2">
      <c r="A54" s="295" t="s">
        <v>34</v>
      </c>
      <c r="B54" s="421">
        <v>2734</v>
      </c>
      <c r="C54" s="144">
        <v>1051</v>
      </c>
      <c r="D54" s="144">
        <v>1683</v>
      </c>
      <c r="E54" s="144">
        <v>280</v>
      </c>
      <c r="F54" s="144">
        <v>606</v>
      </c>
      <c r="G54" s="144">
        <v>382</v>
      </c>
      <c r="H54" s="144">
        <v>311</v>
      </c>
      <c r="I54" s="144">
        <v>301</v>
      </c>
      <c r="J54" s="144">
        <v>248</v>
      </c>
      <c r="K54" s="144">
        <v>229</v>
      </c>
      <c r="L54" s="144">
        <v>161</v>
      </c>
      <c r="M54" s="144">
        <v>72</v>
      </c>
      <c r="N54" s="144">
        <v>67</v>
      </c>
      <c r="O54" s="144">
        <v>49</v>
      </c>
      <c r="P54" s="144">
        <v>19</v>
      </c>
      <c r="Q54" s="144">
        <v>7</v>
      </c>
      <c r="R54" s="144">
        <v>2</v>
      </c>
      <c r="S54" s="422">
        <v>39.4</v>
      </c>
      <c r="T54" s="242" t="s">
        <v>34</v>
      </c>
      <c r="U54" s="9"/>
    </row>
    <row r="55" spans="1:23" ht="24" customHeight="1" x14ac:dyDescent="0.2">
      <c r="A55" s="295" t="s">
        <v>35</v>
      </c>
      <c r="B55" s="421">
        <v>2800</v>
      </c>
      <c r="C55" s="144">
        <v>1065</v>
      </c>
      <c r="D55" s="144">
        <v>1735</v>
      </c>
      <c r="E55" s="144">
        <v>292</v>
      </c>
      <c r="F55" s="144">
        <v>644</v>
      </c>
      <c r="G55" s="144">
        <v>386</v>
      </c>
      <c r="H55" s="144">
        <v>310</v>
      </c>
      <c r="I55" s="144">
        <v>298</v>
      </c>
      <c r="J55" s="144">
        <v>257</v>
      </c>
      <c r="K55" s="144">
        <v>237</v>
      </c>
      <c r="L55" s="144">
        <v>157</v>
      </c>
      <c r="M55" s="144">
        <v>96</v>
      </c>
      <c r="N55" s="144">
        <v>38</v>
      </c>
      <c r="O55" s="144">
        <v>55</v>
      </c>
      <c r="P55" s="144">
        <v>20</v>
      </c>
      <c r="Q55" s="144">
        <v>6</v>
      </c>
      <c r="R55" s="144">
        <v>4</v>
      </c>
      <c r="S55" s="422">
        <v>39.200000000000003</v>
      </c>
      <c r="T55" s="242" t="s">
        <v>35</v>
      </c>
      <c r="U55" s="9"/>
    </row>
    <row r="56" spans="1:23" s="23" customFormat="1" ht="24" customHeight="1" x14ac:dyDescent="0.4">
      <c r="A56" s="295" t="s">
        <v>36</v>
      </c>
      <c r="B56" s="423">
        <v>3049</v>
      </c>
      <c r="C56" s="424">
        <v>1173</v>
      </c>
      <c r="D56" s="424">
        <v>1876</v>
      </c>
      <c r="E56" s="422">
        <v>297</v>
      </c>
      <c r="F56" s="422">
        <v>699</v>
      </c>
      <c r="G56" s="422">
        <v>478</v>
      </c>
      <c r="H56" s="422">
        <v>321</v>
      </c>
      <c r="I56" s="422">
        <v>304</v>
      </c>
      <c r="J56" s="422">
        <v>286</v>
      </c>
      <c r="K56" s="422">
        <v>246</v>
      </c>
      <c r="L56" s="422">
        <v>177</v>
      </c>
      <c r="M56" s="422">
        <v>103</v>
      </c>
      <c r="N56" s="422">
        <v>55</v>
      </c>
      <c r="O56" s="422">
        <v>45</v>
      </c>
      <c r="P56" s="422">
        <v>28</v>
      </c>
      <c r="Q56" s="422">
        <v>8</v>
      </c>
      <c r="R56" s="422">
        <v>2</v>
      </c>
      <c r="S56" s="422">
        <v>39.200000000000003</v>
      </c>
      <c r="T56" s="242" t="s">
        <v>36</v>
      </c>
    </row>
    <row r="57" spans="1:23" s="23" customFormat="1" ht="24" customHeight="1" x14ac:dyDescent="0.4">
      <c r="A57" s="295" t="s">
        <v>37</v>
      </c>
      <c r="B57" s="423">
        <f>+C57+D57</f>
        <v>3150</v>
      </c>
      <c r="C57" s="424">
        <v>1189</v>
      </c>
      <c r="D57" s="424">
        <v>1961</v>
      </c>
      <c r="E57" s="422">
        <v>286</v>
      </c>
      <c r="F57" s="422">
        <v>673</v>
      </c>
      <c r="G57" s="422">
        <v>503</v>
      </c>
      <c r="H57" s="422">
        <v>347</v>
      </c>
      <c r="I57" s="422">
        <v>315</v>
      </c>
      <c r="J57" s="422">
        <v>281</v>
      </c>
      <c r="K57" s="422">
        <v>253</v>
      </c>
      <c r="L57" s="422">
        <v>221</v>
      </c>
      <c r="M57" s="422">
        <v>129</v>
      </c>
      <c r="N57" s="422">
        <v>65</v>
      </c>
      <c r="O57" s="422">
        <v>24</v>
      </c>
      <c r="P57" s="422">
        <v>34</v>
      </c>
      <c r="Q57" s="422">
        <v>12</v>
      </c>
      <c r="R57" s="422">
        <v>7</v>
      </c>
      <c r="S57" s="422">
        <v>39.9</v>
      </c>
      <c r="T57" s="242" t="str">
        <f>+A57</f>
        <v>16年</v>
      </c>
    </row>
    <row r="58" spans="1:23" s="23" customFormat="1" ht="24" customHeight="1" x14ac:dyDescent="0.4">
      <c r="A58" s="295" t="s">
        <v>38</v>
      </c>
      <c r="B58" s="423">
        <v>3377</v>
      </c>
      <c r="C58" s="424">
        <v>1281</v>
      </c>
      <c r="D58" s="424">
        <v>2096</v>
      </c>
      <c r="E58" s="422">
        <v>308</v>
      </c>
      <c r="F58" s="422">
        <v>669</v>
      </c>
      <c r="G58" s="422">
        <v>545</v>
      </c>
      <c r="H58" s="422">
        <v>408</v>
      </c>
      <c r="I58" s="422">
        <v>341</v>
      </c>
      <c r="J58" s="422">
        <v>312</v>
      </c>
      <c r="K58" s="422">
        <v>259</v>
      </c>
      <c r="L58" s="422">
        <v>235</v>
      </c>
      <c r="M58" s="422">
        <v>135</v>
      </c>
      <c r="N58" s="422">
        <v>75</v>
      </c>
      <c r="O58" s="422">
        <v>39</v>
      </c>
      <c r="P58" s="422">
        <v>31</v>
      </c>
      <c r="Q58" s="422">
        <v>15</v>
      </c>
      <c r="R58" s="422">
        <v>5</v>
      </c>
      <c r="S58" s="422">
        <v>40.1</v>
      </c>
      <c r="T58" s="242" t="s">
        <v>38</v>
      </c>
    </row>
    <row r="59" spans="1:23" s="23" customFormat="1" ht="24" customHeight="1" x14ac:dyDescent="0.4">
      <c r="A59" s="295" t="s">
        <v>154</v>
      </c>
      <c r="B59" s="425">
        <v>3692</v>
      </c>
      <c r="C59" s="424">
        <v>1336</v>
      </c>
      <c r="D59" s="424">
        <v>2356</v>
      </c>
      <c r="E59" s="422">
        <v>302</v>
      </c>
      <c r="F59" s="422">
        <v>709</v>
      </c>
      <c r="G59" s="422">
        <v>572</v>
      </c>
      <c r="H59" s="422">
        <v>488</v>
      </c>
      <c r="I59" s="422">
        <v>370</v>
      </c>
      <c r="J59" s="422">
        <v>331</v>
      </c>
      <c r="K59" s="422">
        <v>310</v>
      </c>
      <c r="L59" s="422">
        <v>229</v>
      </c>
      <c r="M59" s="422">
        <v>184</v>
      </c>
      <c r="N59" s="422">
        <v>101</v>
      </c>
      <c r="O59" s="295">
        <v>49</v>
      </c>
      <c r="P59" s="422">
        <v>22</v>
      </c>
      <c r="Q59" s="422">
        <v>19</v>
      </c>
      <c r="R59" s="422">
        <v>6</v>
      </c>
      <c r="S59" s="422">
        <v>40.5</v>
      </c>
      <c r="T59" s="242" t="s">
        <v>154</v>
      </c>
    </row>
    <row r="60" spans="1:23" s="23" customFormat="1" ht="24" customHeight="1" x14ac:dyDescent="0.4">
      <c r="A60" s="295" t="s">
        <v>155</v>
      </c>
      <c r="B60" s="425">
        <v>3900</v>
      </c>
      <c r="C60" s="424">
        <v>1411</v>
      </c>
      <c r="D60" s="424">
        <v>2489</v>
      </c>
      <c r="E60" s="422">
        <v>167</v>
      </c>
      <c r="F60" s="422">
        <v>766</v>
      </c>
      <c r="G60" s="422">
        <v>606</v>
      </c>
      <c r="H60" s="422">
        <v>555</v>
      </c>
      <c r="I60" s="422">
        <v>414</v>
      </c>
      <c r="J60" s="422">
        <v>372</v>
      </c>
      <c r="K60" s="422">
        <v>317</v>
      </c>
      <c r="L60" s="422">
        <v>267</v>
      </c>
      <c r="M60" s="422">
        <v>229</v>
      </c>
      <c r="N60" s="422">
        <v>112</v>
      </c>
      <c r="O60" s="295">
        <v>52</v>
      </c>
      <c r="P60" s="422">
        <v>20</v>
      </c>
      <c r="Q60" s="422">
        <v>14</v>
      </c>
      <c r="R60" s="422">
        <v>9</v>
      </c>
      <c r="S60" s="422">
        <v>41.4</v>
      </c>
      <c r="T60" s="242" t="s">
        <v>155</v>
      </c>
    </row>
    <row r="61" spans="1:23" s="23" customFormat="1" ht="24" customHeight="1" x14ac:dyDescent="0.4">
      <c r="A61" s="295" t="s">
        <v>41</v>
      </c>
      <c r="B61" s="426">
        <f>C61+D61</f>
        <v>4044</v>
      </c>
      <c r="C61" s="427">
        <v>1420</v>
      </c>
      <c r="D61" s="427">
        <v>2624</v>
      </c>
      <c r="E61" s="428">
        <v>25</v>
      </c>
      <c r="F61" s="428">
        <v>731</v>
      </c>
      <c r="G61" s="428">
        <v>625</v>
      </c>
      <c r="H61" s="428">
        <v>633</v>
      </c>
      <c r="I61" s="428">
        <v>490</v>
      </c>
      <c r="J61" s="428">
        <v>404</v>
      </c>
      <c r="K61" s="428">
        <v>362</v>
      </c>
      <c r="L61" s="428">
        <v>297</v>
      </c>
      <c r="M61" s="428">
        <v>230</v>
      </c>
      <c r="N61" s="428">
        <v>131</v>
      </c>
      <c r="O61" s="429">
        <v>65</v>
      </c>
      <c r="P61" s="428">
        <v>29</v>
      </c>
      <c r="Q61" s="428">
        <v>13</v>
      </c>
      <c r="R61" s="428">
        <v>9</v>
      </c>
      <c r="S61" s="428">
        <v>42.7</v>
      </c>
      <c r="T61" s="430" t="str">
        <f>+A61</f>
        <v>24年</v>
      </c>
    </row>
    <row r="62" spans="1:23" s="23" customFormat="1" ht="24" customHeight="1" x14ac:dyDescent="0.4">
      <c r="A62" s="237" t="s">
        <v>43</v>
      </c>
      <c r="B62" s="431">
        <v>4227</v>
      </c>
      <c r="C62" s="427">
        <v>1429</v>
      </c>
      <c r="D62" s="427">
        <v>2798</v>
      </c>
      <c r="E62" s="428">
        <v>16</v>
      </c>
      <c r="F62" s="428">
        <v>616</v>
      </c>
      <c r="G62" s="428">
        <v>679</v>
      </c>
      <c r="H62" s="428">
        <v>613</v>
      </c>
      <c r="I62" s="428">
        <v>567</v>
      </c>
      <c r="J62" s="428">
        <v>455</v>
      </c>
      <c r="K62" s="428">
        <v>400</v>
      </c>
      <c r="L62" s="428">
        <v>319</v>
      </c>
      <c r="M62" s="428">
        <v>240</v>
      </c>
      <c r="N62" s="428">
        <v>188</v>
      </c>
      <c r="O62" s="429">
        <v>75</v>
      </c>
      <c r="P62" s="428">
        <v>37</v>
      </c>
      <c r="Q62" s="428">
        <v>9</v>
      </c>
      <c r="R62" s="428">
        <v>13</v>
      </c>
      <c r="S62" s="428">
        <v>43.8</v>
      </c>
      <c r="T62" s="430" t="s">
        <v>156</v>
      </c>
      <c r="U62" s="432"/>
      <c r="V62" s="432"/>
      <c r="W62" s="432"/>
    </row>
    <row r="63" spans="1:23" s="23" customFormat="1" ht="24" customHeight="1" x14ac:dyDescent="0.4">
      <c r="A63" s="237" t="s">
        <v>45</v>
      </c>
      <c r="B63" s="431">
        <v>4540</v>
      </c>
      <c r="C63" s="427">
        <v>1563</v>
      </c>
      <c r="D63" s="427">
        <v>2977</v>
      </c>
      <c r="E63" s="428">
        <v>25</v>
      </c>
      <c r="F63" s="428">
        <v>596</v>
      </c>
      <c r="G63" s="428">
        <v>710</v>
      </c>
      <c r="H63" s="428">
        <v>658</v>
      </c>
      <c r="I63" s="428">
        <v>638</v>
      </c>
      <c r="J63" s="428">
        <v>522</v>
      </c>
      <c r="K63" s="428">
        <v>417</v>
      </c>
      <c r="L63" s="428">
        <v>370</v>
      </c>
      <c r="M63" s="428">
        <v>245</v>
      </c>
      <c r="N63" s="428">
        <v>209</v>
      </c>
      <c r="O63" s="429">
        <v>93</v>
      </c>
      <c r="P63" s="428">
        <v>37</v>
      </c>
      <c r="Q63" s="428">
        <v>13</v>
      </c>
      <c r="R63" s="428">
        <v>7</v>
      </c>
      <c r="S63" s="428">
        <v>44.1</v>
      </c>
      <c r="T63" s="430" t="s">
        <v>45</v>
      </c>
      <c r="U63" s="432"/>
      <c r="V63" s="432"/>
      <c r="W63" s="432"/>
    </row>
    <row r="64" spans="1:23" s="2" customFormat="1" ht="24" customHeight="1" x14ac:dyDescent="0.2">
      <c r="A64" s="237" t="s">
        <v>88</v>
      </c>
      <c r="B64" s="433">
        <v>4797</v>
      </c>
      <c r="C64" s="434">
        <v>1597</v>
      </c>
      <c r="D64" s="434">
        <v>3200</v>
      </c>
      <c r="E64" s="428">
        <v>29</v>
      </c>
      <c r="F64" s="428">
        <v>594</v>
      </c>
      <c r="G64" s="428">
        <v>730</v>
      </c>
      <c r="H64" s="428">
        <v>694</v>
      </c>
      <c r="I64" s="428">
        <v>652</v>
      </c>
      <c r="J64" s="428">
        <v>590</v>
      </c>
      <c r="K64" s="428">
        <v>461</v>
      </c>
      <c r="L64" s="428">
        <v>380</v>
      </c>
      <c r="M64" s="428">
        <v>278</v>
      </c>
      <c r="N64" s="428">
        <v>199</v>
      </c>
      <c r="O64" s="429">
        <v>121</v>
      </c>
      <c r="P64" s="428">
        <v>46</v>
      </c>
      <c r="Q64" s="428">
        <v>18</v>
      </c>
      <c r="R64" s="428">
        <v>5</v>
      </c>
      <c r="S64" s="428">
        <v>44.5</v>
      </c>
      <c r="T64" s="430" t="str">
        <f>+A64</f>
        <v>30年</v>
      </c>
      <c r="U64" s="432"/>
      <c r="V64" s="435"/>
      <c r="W64" s="435"/>
    </row>
    <row r="65" spans="1:23" s="75" customFormat="1" ht="24" customHeight="1" thickBot="1" x14ac:dyDescent="0.25">
      <c r="A65" s="436" t="s">
        <v>89</v>
      </c>
      <c r="B65" s="437">
        <f>C65+D65</f>
        <v>4917</v>
      </c>
      <c r="C65" s="438">
        <v>1633</v>
      </c>
      <c r="D65" s="438">
        <v>3284</v>
      </c>
      <c r="E65" s="439">
        <v>10</v>
      </c>
      <c r="F65" s="439">
        <v>552</v>
      </c>
      <c r="G65" s="439">
        <v>708</v>
      </c>
      <c r="H65" s="439">
        <v>737</v>
      </c>
      <c r="I65" s="439">
        <v>683</v>
      </c>
      <c r="J65" s="439">
        <v>645</v>
      </c>
      <c r="K65" s="439">
        <v>476</v>
      </c>
      <c r="L65" s="439">
        <v>401</v>
      </c>
      <c r="M65" s="439">
        <v>316</v>
      </c>
      <c r="N65" s="439">
        <v>189</v>
      </c>
      <c r="O65" s="440">
        <v>126</v>
      </c>
      <c r="P65" s="439">
        <v>51</v>
      </c>
      <c r="Q65" s="439">
        <v>18</v>
      </c>
      <c r="R65" s="439">
        <v>5</v>
      </c>
      <c r="S65" s="441">
        <v>44.9</v>
      </c>
      <c r="T65" s="442" t="str">
        <f>+A65</f>
        <v>令和２年</v>
      </c>
      <c r="U65" s="443"/>
      <c r="V65" s="444"/>
      <c r="W65" s="444"/>
    </row>
    <row r="66" spans="1:23" ht="4.3499999999999996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9"/>
    </row>
    <row r="67" spans="1:23" ht="3.95" customHeight="1" x14ac:dyDescent="0.2"/>
    <row r="68" spans="1:23" ht="20.25" customHeight="1" x14ac:dyDescent="0.2">
      <c r="A68" s="445"/>
      <c r="B68" s="445"/>
      <c r="C68" s="445"/>
      <c r="D68" s="445"/>
      <c r="E68" s="445"/>
      <c r="F68" s="445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285" t="s">
        <v>90</v>
      </c>
      <c r="R68" s="285"/>
      <c r="S68" s="285"/>
      <c r="T68" s="285"/>
    </row>
  </sheetData>
  <mergeCells count="59">
    <mergeCell ref="O44:O45"/>
    <mergeCell ref="P44:P45"/>
    <mergeCell ref="Q44:Q45"/>
    <mergeCell ref="R44:R45"/>
    <mergeCell ref="S44:S45"/>
    <mergeCell ref="A68:P68"/>
    <mergeCell ref="Q68:T68"/>
    <mergeCell ref="I44:I45"/>
    <mergeCell ref="J44:J45"/>
    <mergeCell ref="K44:K45"/>
    <mergeCell ref="L44:L45"/>
    <mergeCell ref="M44:M45"/>
    <mergeCell ref="N44:N45"/>
    <mergeCell ref="S28:S29"/>
    <mergeCell ref="T28:T29"/>
    <mergeCell ref="P40:S40"/>
    <mergeCell ref="A43:F43"/>
    <mergeCell ref="P43:T43"/>
    <mergeCell ref="B44:B45"/>
    <mergeCell ref="E44:E45"/>
    <mergeCell ref="F44:F45"/>
    <mergeCell ref="G44:G45"/>
    <mergeCell ref="H44:H45"/>
    <mergeCell ref="Q27:Q29"/>
    <mergeCell ref="R27:R29"/>
    <mergeCell ref="D28:D29"/>
    <mergeCell ref="E28:E29"/>
    <mergeCell ref="G28:G29"/>
    <mergeCell ref="H28:H29"/>
    <mergeCell ref="L28:L29"/>
    <mergeCell ref="M28:M29"/>
    <mergeCell ref="O28:O29"/>
    <mergeCell ref="P28:P29"/>
    <mergeCell ref="P5:P6"/>
    <mergeCell ref="R5:R6"/>
    <mergeCell ref="S5:S6"/>
    <mergeCell ref="B27:B29"/>
    <mergeCell ref="C27:C29"/>
    <mergeCell ref="F27:F29"/>
    <mergeCell ref="I27:I29"/>
    <mergeCell ref="J27:J29"/>
    <mergeCell ref="K27:K29"/>
    <mergeCell ref="N27:N29"/>
    <mergeCell ref="G5:G6"/>
    <mergeCell ref="H5:H6"/>
    <mergeCell ref="I5:I6"/>
    <mergeCell ref="K5:K6"/>
    <mergeCell ref="N5:N6"/>
    <mergeCell ref="O5:O6"/>
    <mergeCell ref="A1:H1"/>
    <mergeCell ref="A3:E3"/>
    <mergeCell ref="O3:T3"/>
    <mergeCell ref="B4:B6"/>
    <mergeCell ref="C4:C6"/>
    <mergeCell ref="F4:F6"/>
    <mergeCell ref="J4:J6"/>
    <mergeCell ref="Q4:Q6"/>
    <mergeCell ref="D5:D6"/>
    <mergeCell ref="E5:E6"/>
  </mergeCells>
  <phoneticPr fontId="3"/>
  <printOptions horizontalCentered="1"/>
  <pageMargins left="0.39370078740157483" right="0.39370078740157483" top="0.59055118110236227" bottom="0.59055118110236227" header="0.51181102362204722" footer="0.39370078740157483"/>
  <pageSetup paperSize="9" scale="53" firstPageNumber="88" orientation="portrait" useFirstPageNumber="1" r:id="rId1"/>
  <headerFooter alignWithMargins="0"/>
  <colBreaks count="1" manualBreakCount="1">
    <brk id="12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Y125"/>
  <sheetViews>
    <sheetView showGridLines="0" view="pageBreakPreview" topLeftCell="A37" zoomScaleNormal="85" workbookViewId="0">
      <selection activeCell="H43" sqref="H43"/>
    </sheetView>
  </sheetViews>
  <sheetFormatPr defaultColWidth="11" defaultRowHeight="17.25" x14ac:dyDescent="0.2"/>
  <cols>
    <col min="1" max="1" width="5.5" style="2" customWidth="1"/>
    <col min="2" max="2" width="6.375" style="2" customWidth="1"/>
    <col min="3" max="3" width="11.75" style="2" customWidth="1"/>
    <col min="4" max="4" width="11" style="2" customWidth="1"/>
    <col min="5" max="5" width="9.75" style="2" customWidth="1"/>
    <col min="6" max="14" width="9" style="2" customWidth="1"/>
    <col min="15" max="15" width="10.875" style="3" customWidth="1"/>
    <col min="16" max="256" width="11" style="3"/>
    <col min="257" max="257" width="5.5" style="3" customWidth="1"/>
    <col min="258" max="258" width="6.375" style="3" customWidth="1"/>
    <col min="259" max="259" width="11.75" style="3" customWidth="1"/>
    <col min="260" max="260" width="11" style="3" customWidth="1"/>
    <col min="261" max="261" width="9.75" style="3" customWidth="1"/>
    <col min="262" max="270" width="9" style="3" customWidth="1"/>
    <col min="271" max="271" width="10.875" style="3" customWidth="1"/>
    <col min="272" max="512" width="11" style="3"/>
    <col min="513" max="513" width="5.5" style="3" customWidth="1"/>
    <col min="514" max="514" width="6.375" style="3" customWidth="1"/>
    <col min="515" max="515" width="11.75" style="3" customWidth="1"/>
    <col min="516" max="516" width="11" style="3" customWidth="1"/>
    <col min="517" max="517" width="9.75" style="3" customWidth="1"/>
    <col min="518" max="526" width="9" style="3" customWidth="1"/>
    <col min="527" max="527" width="10.875" style="3" customWidth="1"/>
    <col min="528" max="768" width="11" style="3"/>
    <col min="769" max="769" width="5.5" style="3" customWidth="1"/>
    <col min="770" max="770" width="6.375" style="3" customWidth="1"/>
    <col min="771" max="771" width="11.75" style="3" customWidth="1"/>
    <col min="772" max="772" width="11" style="3" customWidth="1"/>
    <col min="773" max="773" width="9.75" style="3" customWidth="1"/>
    <col min="774" max="782" width="9" style="3" customWidth="1"/>
    <col min="783" max="783" width="10.875" style="3" customWidth="1"/>
    <col min="784" max="1024" width="11" style="3"/>
    <col min="1025" max="1025" width="5.5" style="3" customWidth="1"/>
    <col min="1026" max="1026" width="6.375" style="3" customWidth="1"/>
    <col min="1027" max="1027" width="11.75" style="3" customWidth="1"/>
    <col min="1028" max="1028" width="11" style="3" customWidth="1"/>
    <col min="1029" max="1029" width="9.75" style="3" customWidth="1"/>
    <col min="1030" max="1038" width="9" style="3" customWidth="1"/>
    <col min="1039" max="1039" width="10.875" style="3" customWidth="1"/>
    <col min="1040" max="1280" width="11" style="3"/>
    <col min="1281" max="1281" width="5.5" style="3" customWidth="1"/>
    <col min="1282" max="1282" width="6.375" style="3" customWidth="1"/>
    <col min="1283" max="1283" width="11.75" style="3" customWidth="1"/>
    <col min="1284" max="1284" width="11" style="3" customWidth="1"/>
    <col min="1285" max="1285" width="9.75" style="3" customWidth="1"/>
    <col min="1286" max="1294" width="9" style="3" customWidth="1"/>
    <col min="1295" max="1295" width="10.875" style="3" customWidth="1"/>
    <col min="1296" max="1536" width="11" style="3"/>
    <col min="1537" max="1537" width="5.5" style="3" customWidth="1"/>
    <col min="1538" max="1538" width="6.375" style="3" customWidth="1"/>
    <col min="1539" max="1539" width="11.75" style="3" customWidth="1"/>
    <col min="1540" max="1540" width="11" style="3" customWidth="1"/>
    <col min="1541" max="1541" width="9.75" style="3" customWidth="1"/>
    <col min="1542" max="1550" width="9" style="3" customWidth="1"/>
    <col min="1551" max="1551" width="10.875" style="3" customWidth="1"/>
    <col min="1552" max="1792" width="11" style="3"/>
    <col min="1793" max="1793" width="5.5" style="3" customWidth="1"/>
    <col min="1794" max="1794" width="6.375" style="3" customWidth="1"/>
    <col min="1795" max="1795" width="11.75" style="3" customWidth="1"/>
    <col min="1796" max="1796" width="11" style="3" customWidth="1"/>
    <col min="1797" max="1797" width="9.75" style="3" customWidth="1"/>
    <col min="1798" max="1806" width="9" style="3" customWidth="1"/>
    <col min="1807" max="1807" width="10.875" style="3" customWidth="1"/>
    <col min="1808" max="2048" width="11" style="3"/>
    <col min="2049" max="2049" width="5.5" style="3" customWidth="1"/>
    <col min="2050" max="2050" width="6.375" style="3" customWidth="1"/>
    <col min="2051" max="2051" width="11.75" style="3" customWidth="1"/>
    <col min="2052" max="2052" width="11" style="3" customWidth="1"/>
    <col min="2053" max="2053" width="9.75" style="3" customWidth="1"/>
    <col min="2054" max="2062" width="9" style="3" customWidth="1"/>
    <col min="2063" max="2063" width="10.875" style="3" customWidth="1"/>
    <col min="2064" max="2304" width="11" style="3"/>
    <col min="2305" max="2305" width="5.5" style="3" customWidth="1"/>
    <col min="2306" max="2306" width="6.375" style="3" customWidth="1"/>
    <col min="2307" max="2307" width="11.75" style="3" customWidth="1"/>
    <col min="2308" max="2308" width="11" style="3" customWidth="1"/>
    <col min="2309" max="2309" width="9.75" style="3" customWidth="1"/>
    <col min="2310" max="2318" width="9" style="3" customWidth="1"/>
    <col min="2319" max="2319" width="10.875" style="3" customWidth="1"/>
    <col min="2320" max="2560" width="11" style="3"/>
    <col min="2561" max="2561" width="5.5" style="3" customWidth="1"/>
    <col min="2562" max="2562" width="6.375" style="3" customWidth="1"/>
    <col min="2563" max="2563" width="11.75" style="3" customWidth="1"/>
    <col min="2564" max="2564" width="11" style="3" customWidth="1"/>
    <col min="2565" max="2565" width="9.75" style="3" customWidth="1"/>
    <col min="2566" max="2574" width="9" style="3" customWidth="1"/>
    <col min="2575" max="2575" width="10.875" style="3" customWidth="1"/>
    <col min="2576" max="2816" width="11" style="3"/>
    <col min="2817" max="2817" width="5.5" style="3" customWidth="1"/>
    <col min="2818" max="2818" width="6.375" style="3" customWidth="1"/>
    <col min="2819" max="2819" width="11.75" style="3" customWidth="1"/>
    <col min="2820" max="2820" width="11" style="3" customWidth="1"/>
    <col min="2821" max="2821" width="9.75" style="3" customWidth="1"/>
    <col min="2822" max="2830" width="9" style="3" customWidth="1"/>
    <col min="2831" max="2831" width="10.875" style="3" customWidth="1"/>
    <col min="2832" max="3072" width="11" style="3"/>
    <col min="3073" max="3073" width="5.5" style="3" customWidth="1"/>
    <col min="3074" max="3074" width="6.375" style="3" customWidth="1"/>
    <col min="3075" max="3075" width="11.75" style="3" customWidth="1"/>
    <col min="3076" max="3076" width="11" style="3" customWidth="1"/>
    <col min="3077" max="3077" width="9.75" style="3" customWidth="1"/>
    <col min="3078" max="3086" width="9" style="3" customWidth="1"/>
    <col min="3087" max="3087" width="10.875" style="3" customWidth="1"/>
    <col min="3088" max="3328" width="11" style="3"/>
    <col min="3329" max="3329" width="5.5" style="3" customWidth="1"/>
    <col min="3330" max="3330" width="6.375" style="3" customWidth="1"/>
    <col min="3331" max="3331" width="11.75" style="3" customWidth="1"/>
    <col min="3332" max="3332" width="11" style="3" customWidth="1"/>
    <col min="3333" max="3333" width="9.75" style="3" customWidth="1"/>
    <col min="3334" max="3342" width="9" style="3" customWidth="1"/>
    <col min="3343" max="3343" width="10.875" style="3" customWidth="1"/>
    <col min="3344" max="3584" width="11" style="3"/>
    <col min="3585" max="3585" width="5.5" style="3" customWidth="1"/>
    <col min="3586" max="3586" width="6.375" style="3" customWidth="1"/>
    <col min="3587" max="3587" width="11.75" style="3" customWidth="1"/>
    <col min="3588" max="3588" width="11" style="3" customWidth="1"/>
    <col min="3589" max="3589" width="9.75" style="3" customWidth="1"/>
    <col min="3590" max="3598" width="9" style="3" customWidth="1"/>
    <col min="3599" max="3599" width="10.875" style="3" customWidth="1"/>
    <col min="3600" max="3840" width="11" style="3"/>
    <col min="3841" max="3841" width="5.5" style="3" customWidth="1"/>
    <col min="3842" max="3842" width="6.375" style="3" customWidth="1"/>
    <col min="3843" max="3843" width="11.75" style="3" customWidth="1"/>
    <col min="3844" max="3844" width="11" style="3" customWidth="1"/>
    <col min="3845" max="3845" width="9.75" style="3" customWidth="1"/>
    <col min="3846" max="3854" width="9" style="3" customWidth="1"/>
    <col min="3855" max="3855" width="10.875" style="3" customWidth="1"/>
    <col min="3856" max="4096" width="11" style="3"/>
    <col min="4097" max="4097" width="5.5" style="3" customWidth="1"/>
    <col min="4098" max="4098" width="6.375" style="3" customWidth="1"/>
    <col min="4099" max="4099" width="11.75" style="3" customWidth="1"/>
    <col min="4100" max="4100" width="11" style="3" customWidth="1"/>
    <col min="4101" max="4101" width="9.75" style="3" customWidth="1"/>
    <col min="4102" max="4110" width="9" style="3" customWidth="1"/>
    <col min="4111" max="4111" width="10.875" style="3" customWidth="1"/>
    <col min="4112" max="4352" width="11" style="3"/>
    <col min="4353" max="4353" width="5.5" style="3" customWidth="1"/>
    <col min="4354" max="4354" width="6.375" style="3" customWidth="1"/>
    <col min="4355" max="4355" width="11.75" style="3" customWidth="1"/>
    <col min="4356" max="4356" width="11" style="3" customWidth="1"/>
    <col min="4357" max="4357" width="9.75" style="3" customWidth="1"/>
    <col min="4358" max="4366" width="9" style="3" customWidth="1"/>
    <col min="4367" max="4367" width="10.875" style="3" customWidth="1"/>
    <col min="4368" max="4608" width="11" style="3"/>
    <col min="4609" max="4609" width="5.5" style="3" customWidth="1"/>
    <col min="4610" max="4610" width="6.375" style="3" customWidth="1"/>
    <col min="4611" max="4611" width="11.75" style="3" customWidth="1"/>
    <col min="4612" max="4612" width="11" style="3" customWidth="1"/>
    <col min="4613" max="4613" width="9.75" style="3" customWidth="1"/>
    <col min="4614" max="4622" width="9" style="3" customWidth="1"/>
    <col min="4623" max="4623" width="10.875" style="3" customWidth="1"/>
    <col min="4624" max="4864" width="11" style="3"/>
    <col min="4865" max="4865" width="5.5" style="3" customWidth="1"/>
    <col min="4866" max="4866" width="6.375" style="3" customWidth="1"/>
    <col min="4867" max="4867" width="11.75" style="3" customWidth="1"/>
    <col min="4868" max="4868" width="11" style="3" customWidth="1"/>
    <col min="4869" max="4869" width="9.75" style="3" customWidth="1"/>
    <col min="4870" max="4878" width="9" style="3" customWidth="1"/>
    <col min="4879" max="4879" width="10.875" style="3" customWidth="1"/>
    <col min="4880" max="5120" width="11" style="3"/>
    <col min="5121" max="5121" width="5.5" style="3" customWidth="1"/>
    <col min="5122" max="5122" width="6.375" style="3" customWidth="1"/>
    <col min="5123" max="5123" width="11.75" style="3" customWidth="1"/>
    <col min="5124" max="5124" width="11" style="3" customWidth="1"/>
    <col min="5125" max="5125" width="9.75" style="3" customWidth="1"/>
    <col min="5126" max="5134" width="9" style="3" customWidth="1"/>
    <col min="5135" max="5135" width="10.875" style="3" customWidth="1"/>
    <col min="5136" max="5376" width="11" style="3"/>
    <col min="5377" max="5377" width="5.5" style="3" customWidth="1"/>
    <col min="5378" max="5378" width="6.375" style="3" customWidth="1"/>
    <col min="5379" max="5379" width="11.75" style="3" customWidth="1"/>
    <col min="5380" max="5380" width="11" style="3" customWidth="1"/>
    <col min="5381" max="5381" width="9.75" style="3" customWidth="1"/>
    <col min="5382" max="5390" width="9" style="3" customWidth="1"/>
    <col min="5391" max="5391" width="10.875" style="3" customWidth="1"/>
    <col min="5392" max="5632" width="11" style="3"/>
    <col min="5633" max="5633" width="5.5" style="3" customWidth="1"/>
    <col min="5634" max="5634" width="6.375" style="3" customWidth="1"/>
    <col min="5635" max="5635" width="11.75" style="3" customWidth="1"/>
    <col min="5636" max="5636" width="11" style="3" customWidth="1"/>
    <col min="5637" max="5637" width="9.75" style="3" customWidth="1"/>
    <col min="5638" max="5646" width="9" style="3" customWidth="1"/>
    <col min="5647" max="5647" width="10.875" style="3" customWidth="1"/>
    <col min="5648" max="5888" width="11" style="3"/>
    <col min="5889" max="5889" width="5.5" style="3" customWidth="1"/>
    <col min="5890" max="5890" width="6.375" style="3" customWidth="1"/>
    <col min="5891" max="5891" width="11.75" style="3" customWidth="1"/>
    <col min="5892" max="5892" width="11" style="3" customWidth="1"/>
    <col min="5893" max="5893" width="9.75" style="3" customWidth="1"/>
    <col min="5894" max="5902" width="9" style="3" customWidth="1"/>
    <col min="5903" max="5903" width="10.875" style="3" customWidth="1"/>
    <col min="5904" max="6144" width="11" style="3"/>
    <col min="6145" max="6145" width="5.5" style="3" customWidth="1"/>
    <col min="6146" max="6146" width="6.375" style="3" customWidth="1"/>
    <col min="6147" max="6147" width="11.75" style="3" customWidth="1"/>
    <col min="6148" max="6148" width="11" style="3" customWidth="1"/>
    <col min="6149" max="6149" width="9.75" style="3" customWidth="1"/>
    <col min="6150" max="6158" width="9" style="3" customWidth="1"/>
    <col min="6159" max="6159" width="10.875" style="3" customWidth="1"/>
    <col min="6160" max="6400" width="11" style="3"/>
    <col min="6401" max="6401" width="5.5" style="3" customWidth="1"/>
    <col min="6402" max="6402" width="6.375" style="3" customWidth="1"/>
    <col min="6403" max="6403" width="11.75" style="3" customWidth="1"/>
    <col min="6404" max="6404" width="11" style="3" customWidth="1"/>
    <col min="6405" max="6405" width="9.75" style="3" customWidth="1"/>
    <col min="6406" max="6414" width="9" style="3" customWidth="1"/>
    <col min="6415" max="6415" width="10.875" style="3" customWidth="1"/>
    <col min="6416" max="6656" width="11" style="3"/>
    <col min="6657" max="6657" width="5.5" style="3" customWidth="1"/>
    <col min="6658" max="6658" width="6.375" style="3" customWidth="1"/>
    <col min="6659" max="6659" width="11.75" style="3" customWidth="1"/>
    <col min="6660" max="6660" width="11" style="3" customWidth="1"/>
    <col min="6661" max="6661" width="9.75" style="3" customWidth="1"/>
    <col min="6662" max="6670" width="9" style="3" customWidth="1"/>
    <col min="6671" max="6671" width="10.875" style="3" customWidth="1"/>
    <col min="6672" max="6912" width="11" style="3"/>
    <col min="6913" max="6913" width="5.5" style="3" customWidth="1"/>
    <col min="6914" max="6914" width="6.375" style="3" customWidth="1"/>
    <col min="6915" max="6915" width="11.75" style="3" customWidth="1"/>
    <col min="6916" max="6916" width="11" style="3" customWidth="1"/>
    <col min="6917" max="6917" width="9.75" style="3" customWidth="1"/>
    <col min="6918" max="6926" width="9" style="3" customWidth="1"/>
    <col min="6927" max="6927" width="10.875" style="3" customWidth="1"/>
    <col min="6928" max="7168" width="11" style="3"/>
    <col min="7169" max="7169" width="5.5" style="3" customWidth="1"/>
    <col min="7170" max="7170" width="6.375" style="3" customWidth="1"/>
    <col min="7171" max="7171" width="11.75" style="3" customWidth="1"/>
    <col min="7172" max="7172" width="11" style="3" customWidth="1"/>
    <col min="7173" max="7173" width="9.75" style="3" customWidth="1"/>
    <col min="7174" max="7182" width="9" style="3" customWidth="1"/>
    <col min="7183" max="7183" width="10.875" style="3" customWidth="1"/>
    <col min="7184" max="7424" width="11" style="3"/>
    <col min="7425" max="7425" width="5.5" style="3" customWidth="1"/>
    <col min="7426" max="7426" width="6.375" style="3" customWidth="1"/>
    <col min="7427" max="7427" width="11.75" style="3" customWidth="1"/>
    <col min="7428" max="7428" width="11" style="3" customWidth="1"/>
    <col min="7429" max="7429" width="9.75" style="3" customWidth="1"/>
    <col min="7430" max="7438" width="9" style="3" customWidth="1"/>
    <col min="7439" max="7439" width="10.875" style="3" customWidth="1"/>
    <col min="7440" max="7680" width="11" style="3"/>
    <col min="7681" max="7681" width="5.5" style="3" customWidth="1"/>
    <col min="7682" max="7682" width="6.375" style="3" customWidth="1"/>
    <col min="7683" max="7683" width="11.75" style="3" customWidth="1"/>
    <col min="7684" max="7684" width="11" style="3" customWidth="1"/>
    <col min="7685" max="7685" width="9.75" style="3" customWidth="1"/>
    <col min="7686" max="7694" width="9" style="3" customWidth="1"/>
    <col min="7695" max="7695" width="10.875" style="3" customWidth="1"/>
    <col min="7696" max="7936" width="11" style="3"/>
    <col min="7937" max="7937" width="5.5" style="3" customWidth="1"/>
    <col min="7938" max="7938" width="6.375" style="3" customWidth="1"/>
    <col min="7939" max="7939" width="11.75" style="3" customWidth="1"/>
    <col min="7940" max="7940" width="11" style="3" customWidth="1"/>
    <col min="7941" max="7941" width="9.75" style="3" customWidth="1"/>
    <col min="7942" max="7950" width="9" style="3" customWidth="1"/>
    <col min="7951" max="7951" width="10.875" style="3" customWidth="1"/>
    <col min="7952" max="8192" width="11" style="3"/>
    <col min="8193" max="8193" width="5.5" style="3" customWidth="1"/>
    <col min="8194" max="8194" width="6.375" style="3" customWidth="1"/>
    <col min="8195" max="8195" width="11.75" style="3" customWidth="1"/>
    <col min="8196" max="8196" width="11" style="3" customWidth="1"/>
    <col min="8197" max="8197" width="9.75" style="3" customWidth="1"/>
    <col min="8198" max="8206" width="9" style="3" customWidth="1"/>
    <col min="8207" max="8207" width="10.875" style="3" customWidth="1"/>
    <col min="8208" max="8448" width="11" style="3"/>
    <col min="8449" max="8449" width="5.5" style="3" customWidth="1"/>
    <col min="8450" max="8450" width="6.375" style="3" customWidth="1"/>
    <col min="8451" max="8451" width="11.75" style="3" customWidth="1"/>
    <col min="8452" max="8452" width="11" style="3" customWidth="1"/>
    <col min="8453" max="8453" width="9.75" style="3" customWidth="1"/>
    <col min="8454" max="8462" width="9" style="3" customWidth="1"/>
    <col min="8463" max="8463" width="10.875" style="3" customWidth="1"/>
    <col min="8464" max="8704" width="11" style="3"/>
    <col min="8705" max="8705" width="5.5" style="3" customWidth="1"/>
    <col min="8706" max="8706" width="6.375" style="3" customWidth="1"/>
    <col min="8707" max="8707" width="11.75" style="3" customWidth="1"/>
    <col min="8708" max="8708" width="11" style="3" customWidth="1"/>
    <col min="8709" max="8709" width="9.75" style="3" customWidth="1"/>
    <col min="8710" max="8718" width="9" style="3" customWidth="1"/>
    <col min="8719" max="8719" width="10.875" style="3" customWidth="1"/>
    <col min="8720" max="8960" width="11" style="3"/>
    <col min="8961" max="8961" width="5.5" style="3" customWidth="1"/>
    <col min="8962" max="8962" width="6.375" style="3" customWidth="1"/>
    <col min="8963" max="8963" width="11.75" style="3" customWidth="1"/>
    <col min="8964" max="8964" width="11" style="3" customWidth="1"/>
    <col min="8965" max="8965" width="9.75" style="3" customWidth="1"/>
    <col min="8966" max="8974" width="9" style="3" customWidth="1"/>
    <col min="8975" max="8975" width="10.875" style="3" customWidth="1"/>
    <col min="8976" max="9216" width="11" style="3"/>
    <col min="9217" max="9217" width="5.5" style="3" customWidth="1"/>
    <col min="9218" max="9218" width="6.375" style="3" customWidth="1"/>
    <col min="9219" max="9219" width="11.75" style="3" customWidth="1"/>
    <col min="9220" max="9220" width="11" style="3" customWidth="1"/>
    <col min="9221" max="9221" width="9.75" style="3" customWidth="1"/>
    <col min="9222" max="9230" width="9" style="3" customWidth="1"/>
    <col min="9231" max="9231" width="10.875" style="3" customWidth="1"/>
    <col min="9232" max="9472" width="11" style="3"/>
    <col min="9473" max="9473" width="5.5" style="3" customWidth="1"/>
    <col min="9474" max="9474" width="6.375" style="3" customWidth="1"/>
    <col min="9475" max="9475" width="11.75" style="3" customWidth="1"/>
    <col min="9476" max="9476" width="11" style="3" customWidth="1"/>
    <col min="9477" max="9477" width="9.75" style="3" customWidth="1"/>
    <col min="9478" max="9486" width="9" style="3" customWidth="1"/>
    <col min="9487" max="9487" width="10.875" style="3" customWidth="1"/>
    <col min="9488" max="9728" width="11" style="3"/>
    <col min="9729" max="9729" width="5.5" style="3" customWidth="1"/>
    <col min="9730" max="9730" width="6.375" style="3" customWidth="1"/>
    <col min="9731" max="9731" width="11.75" style="3" customWidth="1"/>
    <col min="9732" max="9732" width="11" style="3" customWidth="1"/>
    <col min="9733" max="9733" width="9.75" style="3" customWidth="1"/>
    <col min="9734" max="9742" width="9" style="3" customWidth="1"/>
    <col min="9743" max="9743" width="10.875" style="3" customWidth="1"/>
    <col min="9744" max="9984" width="11" style="3"/>
    <col min="9985" max="9985" width="5.5" style="3" customWidth="1"/>
    <col min="9986" max="9986" width="6.375" style="3" customWidth="1"/>
    <col min="9987" max="9987" width="11.75" style="3" customWidth="1"/>
    <col min="9988" max="9988" width="11" style="3" customWidth="1"/>
    <col min="9989" max="9989" width="9.75" style="3" customWidth="1"/>
    <col min="9990" max="9998" width="9" style="3" customWidth="1"/>
    <col min="9999" max="9999" width="10.875" style="3" customWidth="1"/>
    <col min="10000" max="10240" width="11" style="3"/>
    <col min="10241" max="10241" width="5.5" style="3" customWidth="1"/>
    <col min="10242" max="10242" width="6.375" style="3" customWidth="1"/>
    <col min="10243" max="10243" width="11.75" style="3" customWidth="1"/>
    <col min="10244" max="10244" width="11" style="3" customWidth="1"/>
    <col min="10245" max="10245" width="9.75" style="3" customWidth="1"/>
    <col min="10246" max="10254" width="9" style="3" customWidth="1"/>
    <col min="10255" max="10255" width="10.875" style="3" customWidth="1"/>
    <col min="10256" max="10496" width="11" style="3"/>
    <col min="10497" max="10497" width="5.5" style="3" customWidth="1"/>
    <col min="10498" max="10498" width="6.375" style="3" customWidth="1"/>
    <col min="10499" max="10499" width="11.75" style="3" customWidth="1"/>
    <col min="10500" max="10500" width="11" style="3" customWidth="1"/>
    <col min="10501" max="10501" width="9.75" style="3" customWidth="1"/>
    <col min="10502" max="10510" width="9" style="3" customWidth="1"/>
    <col min="10511" max="10511" width="10.875" style="3" customWidth="1"/>
    <col min="10512" max="10752" width="11" style="3"/>
    <col min="10753" max="10753" width="5.5" style="3" customWidth="1"/>
    <col min="10754" max="10754" width="6.375" style="3" customWidth="1"/>
    <col min="10755" max="10755" width="11.75" style="3" customWidth="1"/>
    <col min="10756" max="10756" width="11" style="3" customWidth="1"/>
    <col min="10757" max="10757" width="9.75" style="3" customWidth="1"/>
    <col min="10758" max="10766" width="9" style="3" customWidth="1"/>
    <col min="10767" max="10767" width="10.875" style="3" customWidth="1"/>
    <col min="10768" max="11008" width="11" style="3"/>
    <col min="11009" max="11009" width="5.5" style="3" customWidth="1"/>
    <col min="11010" max="11010" width="6.375" style="3" customWidth="1"/>
    <col min="11011" max="11011" width="11.75" style="3" customWidth="1"/>
    <col min="11012" max="11012" width="11" style="3" customWidth="1"/>
    <col min="11013" max="11013" width="9.75" style="3" customWidth="1"/>
    <col min="11014" max="11022" width="9" style="3" customWidth="1"/>
    <col min="11023" max="11023" width="10.875" style="3" customWidth="1"/>
    <col min="11024" max="11264" width="11" style="3"/>
    <col min="11265" max="11265" width="5.5" style="3" customWidth="1"/>
    <col min="11266" max="11266" width="6.375" style="3" customWidth="1"/>
    <col min="11267" max="11267" width="11.75" style="3" customWidth="1"/>
    <col min="11268" max="11268" width="11" style="3" customWidth="1"/>
    <col min="11269" max="11269" width="9.75" style="3" customWidth="1"/>
    <col min="11270" max="11278" width="9" style="3" customWidth="1"/>
    <col min="11279" max="11279" width="10.875" style="3" customWidth="1"/>
    <col min="11280" max="11520" width="11" style="3"/>
    <col min="11521" max="11521" width="5.5" style="3" customWidth="1"/>
    <col min="11522" max="11522" width="6.375" style="3" customWidth="1"/>
    <col min="11523" max="11523" width="11.75" style="3" customWidth="1"/>
    <col min="11524" max="11524" width="11" style="3" customWidth="1"/>
    <col min="11525" max="11525" width="9.75" style="3" customWidth="1"/>
    <col min="11526" max="11534" width="9" style="3" customWidth="1"/>
    <col min="11535" max="11535" width="10.875" style="3" customWidth="1"/>
    <col min="11536" max="11776" width="11" style="3"/>
    <col min="11777" max="11777" width="5.5" style="3" customWidth="1"/>
    <col min="11778" max="11778" width="6.375" style="3" customWidth="1"/>
    <col min="11779" max="11779" width="11.75" style="3" customWidth="1"/>
    <col min="11780" max="11780" width="11" style="3" customWidth="1"/>
    <col min="11781" max="11781" width="9.75" style="3" customWidth="1"/>
    <col min="11782" max="11790" width="9" style="3" customWidth="1"/>
    <col min="11791" max="11791" width="10.875" style="3" customWidth="1"/>
    <col min="11792" max="12032" width="11" style="3"/>
    <col min="12033" max="12033" width="5.5" style="3" customWidth="1"/>
    <col min="12034" max="12034" width="6.375" style="3" customWidth="1"/>
    <col min="12035" max="12035" width="11.75" style="3" customWidth="1"/>
    <col min="12036" max="12036" width="11" style="3" customWidth="1"/>
    <col min="12037" max="12037" width="9.75" style="3" customWidth="1"/>
    <col min="12038" max="12046" width="9" style="3" customWidth="1"/>
    <col min="12047" max="12047" width="10.875" style="3" customWidth="1"/>
    <col min="12048" max="12288" width="11" style="3"/>
    <col min="12289" max="12289" width="5.5" style="3" customWidth="1"/>
    <col min="12290" max="12290" width="6.375" style="3" customWidth="1"/>
    <col min="12291" max="12291" width="11.75" style="3" customWidth="1"/>
    <col min="12292" max="12292" width="11" style="3" customWidth="1"/>
    <col min="12293" max="12293" width="9.75" style="3" customWidth="1"/>
    <col min="12294" max="12302" width="9" style="3" customWidth="1"/>
    <col min="12303" max="12303" width="10.875" style="3" customWidth="1"/>
    <col min="12304" max="12544" width="11" style="3"/>
    <col min="12545" max="12545" width="5.5" style="3" customWidth="1"/>
    <col min="12546" max="12546" width="6.375" style="3" customWidth="1"/>
    <col min="12547" max="12547" width="11.75" style="3" customWidth="1"/>
    <col min="12548" max="12548" width="11" style="3" customWidth="1"/>
    <col min="12549" max="12549" width="9.75" style="3" customWidth="1"/>
    <col min="12550" max="12558" width="9" style="3" customWidth="1"/>
    <col min="12559" max="12559" width="10.875" style="3" customWidth="1"/>
    <col min="12560" max="12800" width="11" style="3"/>
    <col min="12801" max="12801" width="5.5" style="3" customWidth="1"/>
    <col min="12802" max="12802" width="6.375" style="3" customWidth="1"/>
    <col min="12803" max="12803" width="11.75" style="3" customWidth="1"/>
    <col min="12804" max="12804" width="11" style="3" customWidth="1"/>
    <col min="12805" max="12805" width="9.75" style="3" customWidth="1"/>
    <col min="12806" max="12814" width="9" style="3" customWidth="1"/>
    <col min="12815" max="12815" width="10.875" style="3" customWidth="1"/>
    <col min="12816" max="13056" width="11" style="3"/>
    <col min="13057" max="13057" width="5.5" style="3" customWidth="1"/>
    <col min="13058" max="13058" width="6.375" style="3" customWidth="1"/>
    <col min="13059" max="13059" width="11.75" style="3" customWidth="1"/>
    <col min="13060" max="13060" width="11" style="3" customWidth="1"/>
    <col min="13061" max="13061" width="9.75" style="3" customWidth="1"/>
    <col min="13062" max="13070" width="9" style="3" customWidth="1"/>
    <col min="13071" max="13071" width="10.875" style="3" customWidth="1"/>
    <col min="13072" max="13312" width="11" style="3"/>
    <col min="13313" max="13313" width="5.5" style="3" customWidth="1"/>
    <col min="13314" max="13314" width="6.375" style="3" customWidth="1"/>
    <col min="13315" max="13315" width="11.75" style="3" customWidth="1"/>
    <col min="13316" max="13316" width="11" style="3" customWidth="1"/>
    <col min="13317" max="13317" width="9.75" style="3" customWidth="1"/>
    <col min="13318" max="13326" width="9" style="3" customWidth="1"/>
    <col min="13327" max="13327" width="10.875" style="3" customWidth="1"/>
    <col min="13328" max="13568" width="11" style="3"/>
    <col min="13569" max="13569" width="5.5" style="3" customWidth="1"/>
    <col min="13570" max="13570" width="6.375" style="3" customWidth="1"/>
    <col min="13571" max="13571" width="11.75" style="3" customWidth="1"/>
    <col min="13572" max="13572" width="11" style="3" customWidth="1"/>
    <col min="13573" max="13573" width="9.75" style="3" customWidth="1"/>
    <col min="13574" max="13582" width="9" style="3" customWidth="1"/>
    <col min="13583" max="13583" width="10.875" style="3" customWidth="1"/>
    <col min="13584" max="13824" width="11" style="3"/>
    <col min="13825" max="13825" width="5.5" style="3" customWidth="1"/>
    <col min="13826" max="13826" width="6.375" style="3" customWidth="1"/>
    <col min="13827" max="13827" width="11.75" style="3" customWidth="1"/>
    <col min="13828" max="13828" width="11" style="3" customWidth="1"/>
    <col min="13829" max="13829" width="9.75" style="3" customWidth="1"/>
    <col min="13830" max="13838" width="9" style="3" customWidth="1"/>
    <col min="13839" max="13839" width="10.875" style="3" customWidth="1"/>
    <col min="13840" max="14080" width="11" style="3"/>
    <col min="14081" max="14081" width="5.5" style="3" customWidth="1"/>
    <col min="14082" max="14082" width="6.375" style="3" customWidth="1"/>
    <col min="14083" max="14083" width="11.75" style="3" customWidth="1"/>
    <col min="14084" max="14084" width="11" style="3" customWidth="1"/>
    <col min="14085" max="14085" width="9.75" style="3" customWidth="1"/>
    <col min="14086" max="14094" width="9" style="3" customWidth="1"/>
    <col min="14095" max="14095" width="10.875" style="3" customWidth="1"/>
    <col min="14096" max="14336" width="11" style="3"/>
    <col min="14337" max="14337" width="5.5" style="3" customWidth="1"/>
    <col min="14338" max="14338" width="6.375" style="3" customWidth="1"/>
    <col min="14339" max="14339" width="11.75" style="3" customWidth="1"/>
    <col min="14340" max="14340" width="11" style="3" customWidth="1"/>
    <col min="14341" max="14341" width="9.75" style="3" customWidth="1"/>
    <col min="14342" max="14350" width="9" style="3" customWidth="1"/>
    <col min="14351" max="14351" width="10.875" style="3" customWidth="1"/>
    <col min="14352" max="14592" width="11" style="3"/>
    <col min="14593" max="14593" width="5.5" style="3" customWidth="1"/>
    <col min="14594" max="14594" width="6.375" style="3" customWidth="1"/>
    <col min="14595" max="14595" width="11.75" style="3" customWidth="1"/>
    <col min="14596" max="14596" width="11" style="3" customWidth="1"/>
    <col min="14597" max="14597" width="9.75" style="3" customWidth="1"/>
    <col min="14598" max="14606" width="9" style="3" customWidth="1"/>
    <col min="14607" max="14607" width="10.875" style="3" customWidth="1"/>
    <col min="14608" max="14848" width="11" style="3"/>
    <col min="14849" max="14849" width="5.5" style="3" customWidth="1"/>
    <col min="14850" max="14850" width="6.375" style="3" customWidth="1"/>
    <col min="14851" max="14851" width="11.75" style="3" customWidth="1"/>
    <col min="14852" max="14852" width="11" style="3" customWidth="1"/>
    <col min="14853" max="14853" width="9.75" style="3" customWidth="1"/>
    <col min="14854" max="14862" width="9" style="3" customWidth="1"/>
    <col min="14863" max="14863" width="10.875" style="3" customWidth="1"/>
    <col min="14864" max="15104" width="11" style="3"/>
    <col min="15105" max="15105" width="5.5" style="3" customWidth="1"/>
    <col min="15106" max="15106" width="6.375" style="3" customWidth="1"/>
    <col min="15107" max="15107" width="11.75" style="3" customWidth="1"/>
    <col min="15108" max="15108" width="11" style="3" customWidth="1"/>
    <col min="15109" max="15109" width="9.75" style="3" customWidth="1"/>
    <col min="15110" max="15118" width="9" style="3" customWidth="1"/>
    <col min="15119" max="15119" width="10.875" style="3" customWidth="1"/>
    <col min="15120" max="15360" width="11" style="3"/>
    <col min="15361" max="15361" width="5.5" style="3" customWidth="1"/>
    <col min="15362" max="15362" width="6.375" style="3" customWidth="1"/>
    <col min="15363" max="15363" width="11.75" style="3" customWidth="1"/>
    <col min="15364" max="15364" width="11" style="3" customWidth="1"/>
    <col min="15365" max="15365" width="9.75" style="3" customWidth="1"/>
    <col min="15366" max="15374" width="9" style="3" customWidth="1"/>
    <col min="15375" max="15375" width="10.875" style="3" customWidth="1"/>
    <col min="15376" max="15616" width="11" style="3"/>
    <col min="15617" max="15617" width="5.5" style="3" customWidth="1"/>
    <col min="15618" max="15618" width="6.375" style="3" customWidth="1"/>
    <col min="15619" max="15619" width="11.75" style="3" customWidth="1"/>
    <col min="15620" max="15620" width="11" style="3" customWidth="1"/>
    <col min="15621" max="15621" width="9.75" style="3" customWidth="1"/>
    <col min="15622" max="15630" width="9" style="3" customWidth="1"/>
    <col min="15631" max="15631" width="10.875" style="3" customWidth="1"/>
    <col min="15632" max="15872" width="11" style="3"/>
    <col min="15873" max="15873" width="5.5" style="3" customWidth="1"/>
    <col min="15874" max="15874" width="6.375" style="3" customWidth="1"/>
    <col min="15875" max="15875" width="11.75" style="3" customWidth="1"/>
    <col min="15876" max="15876" width="11" style="3" customWidth="1"/>
    <col min="15877" max="15877" width="9.75" style="3" customWidth="1"/>
    <col min="15878" max="15886" width="9" style="3" customWidth="1"/>
    <col min="15887" max="15887" width="10.875" style="3" customWidth="1"/>
    <col min="15888" max="16128" width="11" style="3"/>
    <col min="16129" max="16129" width="5.5" style="3" customWidth="1"/>
    <col min="16130" max="16130" width="6.375" style="3" customWidth="1"/>
    <col min="16131" max="16131" width="11.75" style="3" customWidth="1"/>
    <col min="16132" max="16132" width="11" style="3" customWidth="1"/>
    <col min="16133" max="16133" width="9.75" style="3" customWidth="1"/>
    <col min="16134" max="16142" width="9" style="3" customWidth="1"/>
    <col min="16143" max="16143" width="10.875" style="3" customWidth="1"/>
    <col min="16144" max="16384" width="11" style="3"/>
  </cols>
  <sheetData>
    <row r="1" spans="1:16" ht="22.5" customHeight="1" thickBot="1" x14ac:dyDescent="0.25">
      <c r="A1" s="6" t="s">
        <v>200</v>
      </c>
      <c r="B1" s="6"/>
      <c r="C1" s="6"/>
      <c r="D1" s="6"/>
      <c r="E1" s="6"/>
      <c r="F1" s="6"/>
      <c r="G1" s="6"/>
      <c r="H1" s="6"/>
      <c r="I1" s="446"/>
      <c r="J1" s="446"/>
      <c r="K1" s="7"/>
      <c r="L1" s="8" t="s">
        <v>201</v>
      </c>
      <c r="M1" s="8"/>
      <c r="N1" s="8"/>
      <c r="O1" s="9"/>
      <c r="P1" s="9"/>
    </row>
    <row r="2" spans="1:16" s="452" customFormat="1" ht="44.25" customHeight="1" x14ac:dyDescent="0.2">
      <c r="A2" s="252"/>
      <c r="B2" s="253"/>
      <c r="C2" s="447" t="s">
        <v>4</v>
      </c>
      <c r="D2" s="447" t="s">
        <v>202</v>
      </c>
      <c r="E2" s="447" t="s">
        <v>203</v>
      </c>
      <c r="F2" s="447" t="s">
        <v>204</v>
      </c>
      <c r="G2" s="448" t="s">
        <v>205</v>
      </c>
      <c r="H2" s="448" t="s">
        <v>206</v>
      </c>
      <c r="I2" s="449" t="s">
        <v>207</v>
      </c>
      <c r="J2" s="447" t="s">
        <v>208</v>
      </c>
      <c r="K2" s="447" t="s">
        <v>209</v>
      </c>
      <c r="L2" s="447" t="s">
        <v>210</v>
      </c>
      <c r="M2" s="450" t="s">
        <v>211</v>
      </c>
      <c r="N2" s="447" t="s">
        <v>212</v>
      </c>
      <c r="O2" s="451"/>
      <c r="P2" s="451"/>
    </row>
    <row r="3" spans="1:16" s="75" customFormat="1" ht="16.5" customHeight="1" x14ac:dyDescent="0.2">
      <c r="A3" s="453" t="s">
        <v>4</v>
      </c>
      <c r="B3" s="454"/>
      <c r="C3" s="166">
        <f t="shared" ref="C3:C10" si="0">SUM(D3:N3)</f>
        <v>503</v>
      </c>
      <c r="D3" s="455">
        <f t="shared" ref="D3:N3" si="1">SUM(D4:D10)</f>
        <v>45</v>
      </c>
      <c r="E3" s="455">
        <f t="shared" si="1"/>
        <v>51</v>
      </c>
      <c r="F3" s="455">
        <f t="shared" si="1"/>
        <v>0</v>
      </c>
      <c r="G3" s="455">
        <f t="shared" si="1"/>
        <v>0</v>
      </c>
      <c r="H3" s="455">
        <f t="shared" si="1"/>
        <v>19</v>
      </c>
      <c r="I3" s="455">
        <f t="shared" si="1"/>
        <v>0</v>
      </c>
      <c r="J3" s="455">
        <f t="shared" si="1"/>
        <v>184</v>
      </c>
      <c r="K3" s="455">
        <f t="shared" si="1"/>
        <v>100</v>
      </c>
      <c r="L3" s="455">
        <f t="shared" si="1"/>
        <v>71</v>
      </c>
      <c r="M3" s="455">
        <f t="shared" si="1"/>
        <v>15</v>
      </c>
      <c r="N3" s="455">
        <f t="shared" si="1"/>
        <v>18</v>
      </c>
      <c r="O3" s="74"/>
      <c r="P3" s="74"/>
    </row>
    <row r="4" spans="1:16" s="452" customFormat="1" ht="16.5" customHeight="1" x14ac:dyDescent="0.2">
      <c r="A4" s="456" t="s">
        <v>55</v>
      </c>
      <c r="B4" s="457"/>
      <c r="C4" s="171">
        <f t="shared" si="0"/>
        <v>64</v>
      </c>
      <c r="D4" s="173">
        <v>3</v>
      </c>
      <c r="E4" s="173">
        <v>15</v>
      </c>
      <c r="F4" s="173">
        <v>0</v>
      </c>
      <c r="G4" s="173">
        <v>0</v>
      </c>
      <c r="H4" s="173">
        <v>2</v>
      </c>
      <c r="I4" s="173">
        <v>0</v>
      </c>
      <c r="J4" s="173">
        <v>33</v>
      </c>
      <c r="K4" s="173">
        <v>1</v>
      </c>
      <c r="L4" s="173">
        <v>6</v>
      </c>
      <c r="M4" s="173">
        <v>4</v>
      </c>
      <c r="N4" s="173">
        <v>0</v>
      </c>
      <c r="O4" s="451"/>
      <c r="P4" s="451"/>
    </row>
    <row r="5" spans="1:16" s="452" customFormat="1" ht="16.5" customHeight="1" x14ac:dyDescent="0.2">
      <c r="A5" s="456" t="s">
        <v>56</v>
      </c>
      <c r="B5" s="457"/>
      <c r="C5" s="171">
        <f t="shared" si="0"/>
        <v>110</v>
      </c>
      <c r="D5" s="173">
        <v>6</v>
      </c>
      <c r="E5" s="173">
        <v>3</v>
      </c>
      <c r="F5" s="173">
        <v>0</v>
      </c>
      <c r="G5" s="173">
        <v>0</v>
      </c>
      <c r="H5" s="173">
        <v>2</v>
      </c>
      <c r="I5" s="173">
        <v>0</v>
      </c>
      <c r="J5" s="173">
        <v>14</v>
      </c>
      <c r="K5" s="173">
        <v>36</v>
      </c>
      <c r="L5" s="173">
        <v>41</v>
      </c>
      <c r="M5" s="173">
        <v>0</v>
      </c>
      <c r="N5" s="173">
        <v>8</v>
      </c>
      <c r="O5" s="451"/>
      <c r="P5" s="451"/>
    </row>
    <row r="6" spans="1:16" s="452" customFormat="1" ht="16.5" customHeight="1" x14ac:dyDescent="0.2">
      <c r="A6" s="456" t="s">
        <v>58</v>
      </c>
      <c r="B6" s="457"/>
      <c r="C6" s="171">
        <f t="shared" si="0"/>
        <v>106</v>
      </c>
      <c r="D6" s="173">
        <v>11</v>
      </c>
      <c r="E6" s="173">
        <v>16</v>
      </c>
      <c r="F6" s="173">
        <v>0</v>
      </c>
      <c r="G6" s="173">
        <v>0</v>
      </c>
      <c r="H6" s="173">
        <v>1</v>
      </c>
      <c r="I6" s="173">
        <v>0</v>
      </c>
      <c r="J6" s="173">
        <v>25</v>
      </c>
      <c r="K6" s="173">
        <v>36</v>
      </c>
      <c r="L6" s="173">
        <v>10</v>
      </c>
      <c r="M6" s="173">
        <v>0</v>
      </c>
      <c r="N6" s="173">
        <v>7</v>
      </c>
      <c r="O6" s="451"/>
      <c r="P6" s="451"/>
    </row>
    <row r="7" spans="1:16" s="452" customFormat="1" ht="16.5" customHeight="1" x14ac:dyDescent="0.2">
      <c r="A7" s="456" t="s">
        <v>60</v>
      </c>
      <c r="B7" s="457"/>
      <c r="C7" s="171">
        <f t="shared" si="0"/>
        <v>70</v>
      </c>
      <c r="D7" s="173">
        <v>6</v>
      </c>
      <c r="E7" s="173">
        <v>17</v>
      </c>
      <c r="F7" s="173">
        <v>0</v>
      </c>
      <c r="G7" s="173">
        <v>0</v>
      </c>
      <c r="H7" s="173">
        <v>8</v>
      </c>
      <c r="I7" s="173">
        <v>0</v>
      </c>
      <c r="J7" s="173">
        <v>14</v>
      </c>
      <c r="K7" s="173">
        <v>22</v>
      </c>
      <c r="L7" s="173">
        <v>0</v>
      </c>
      <c r="M7" s="173">
        <v>3</v>
      </c>
      <c r="N7" s="173">
        <v>0</v>
      </c>
      <c r="O7" s="451"/>
      <c r="P7" s="451"/>
    </row>
    <row r="8" spans="1:16" s="452" customFormat="1" ht="16.5" customHeight="1" x14ac:dyDescent="0.2">
      <c r="A8" s="456" t="s">
        <v>61</v>
      </c>
      <c r="B8" s="457"/>
      <c r="C8" s="171">
        <f t="shared" si="0"/>
        <v>37</v>
      </c>
      <c r="D8" s="173">
        <v>0</v>
      </c>
      <c r="E8" s="173">
        <v>0</v>
      </c>
      <c r="F8" s="173">
        <v>0</v>
      </c>
      <c r="G8" s="173">
        <v>0</v>
      </c>
      <c r="H8" s="173">
        <v>2</v>
      </c>
      <c r="I8" s="173">
        <v>0</v>
      </c>
      <c r="J8" s="173">
        <v>28</v>
      </c>
      <c r="K8" s="173">
        <v>3</v>
      </c>
      <c r="L8" s="173">
        <v>1</v>
      </c>
      <c r="M8" s="173">
        <v>3</v>
      </c>
      <c r="N8" s="173">
        <v>0</v>
      </c>
      <c r="O8" s="451"/>
      <c r="P8" s="451"/>
    </row>
    <row r="9" spans="1:16" s="452" customFormat="1" ht="16.5" customHeight="1" x14ac:dyDescent="0.2">
      <c r="A9" s="456" t="s">
        <v>63</v>
      </c>
      <c r="B9" s="457"/>
      <c r="C9" s="171">
        <f t="shared" si="0"/>
        <v>62</v>
      </c>
      <c r="D9" s="173">
        <v>18</v>
      </c>
      <c r="E9" s="173">
        <v>0</v>
      </c>
      <c r="F9" s="173">
        <v>0</v>
      </c>
      <c r="G9" s="173">
        <v>0</v>
      </c>
      <c r="H9" s="173">
        <v>4</v>
      </c>
      <c r="I9" s="173">
        <v>0</v>
      </c>
      <c r="J9" s="173">
        <v>34</v>
      </c>
      <c r="K9" s="173">
        <v>0</v>
      </c>
      <c r="L9" s="173">
        <v>1</v>
      </c>
      <c r="M9" s="173">
        <v>5</v>
      </c>
      <c r="N9" s="173">
        <v>0</v>
      </c>
      <c r="O9" s="451"/>
      <c r="P9" s="451"/>
    </row>
    <row r="10" spans="1:16" s="452" customFormat="1" ht="16.5" customHeight="1" thickBot="1" x14ac:dyDescent="0.25">
      <c r="A10" s="458" t="s">
        <v>65</v>
      </c>
      <c r="B10" s="459"/>
      <c r="C10" s="182">
        <f t="shared" si="0"/>
        <v>54</v>
      </c>
      <c r="D10" s="173">
        <v>1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  <c r="J10" s="173">
        <v>36</v>
      </c>
      <c r="K10" s="173">
        <v>2</v>
      </c>
      <c r="L10" s="173">
        <v>12</v>
      </c>
      <c r="M10" s="173">
        <v>0</v>
      </c>
      <c r="N10" s="173">
        <v>3</v>
      </c>
      <c r="O10" s="451"/>
      <c r="P10" s="451"/>
    </row>
    <row r="11" spans="1:16" ht="13.5" customHeight="1" x14ac:dyDescent="0.2">
      <c r="B11" s="23"/>
      <c r="C11" s="23"/>
      <c r="D11" s="10"/>
      <c r="E11" s="10"/>
      <c r="F11" s="10"/>
      <c r="G11" s="10"/>
      <c r="H11" s="10"/>
      <c r="I11" s="10"/>
      <c r="J11" s="10"/>
      <c r="K11" s="10"/>
      <c r="L11" s="10"/>
      <c r="M11" s="114"/>
      <c r="N11" s="114"/>
      <c r="O11" s="9"/>
      <c r="P11" s="9"/>
    </row>
    <row r="12" spans="1:16" ht="22.5" customHeight="1" thickBot="1" x14ac:dyDescent="0.25">
      <c r="A12" s="6" t="s">
        <v>213</v>
      </c>
      <c r="B12" s="6"/>
      <c r="C12" s="6"/>
      <c r="D12" s="6"/>
      <c r="E12" s="6"/>
      <c r="F12" s="6"/>
      <c r="G12" s="6"/>
      <c r="H12" s="6"/>
      <c r="I12" s="446"/>
      <c r="J12" s="7"/>
      <c r="K12" s="7"/>
      <c r="L12" s="8" t="str">
        <f>+L1</f>
        <v>令和２年末現在</v>
      </c>
      <c r="M12" s="8"/>
      <c r="N12" s="8"/>
      <c r="O12" s="9"/>
    </row>
    <row r="13" spans="1:16" s="452" customFormat="1" ht="45.4" customHeight="1" x14ac:dyDescent="0.2">
      <c r="A13" s="252"/>
      <c r="B13" s="253"/>
      <c r="C13" s="447" t="s">
        <v>4</v>
      </c>
      <c r="D13" s="447" t="s">
        <v>202</v>
      </c>
      <c r="E13" s="447" t="s">
        <v>203</v>
      </c>
      <c r="F13" s="447" t="s">
        <v>204</v>
      </c>
      <c r="G13" s="448" t="s">
        <v>205</v>
      </c>
      <c r="H13" s="448" t="s">
        <v>206</v>
      </c>
      <c r="I13" s="449" t="s">
        <v>207</v>
      </c>
      <c r="J13" s="447" t="s">
        <v>208</v>
      </c>
      <c r="K13" s="447" t="s">
        <v>209</v>
      </c>
      <c r="L13" s="447" t="s">
        <v>210</v>
      </c>
      <c r="M13" s="450" t="s">
        <v>211</v>
      </c>
      <c r="N13" s="447" t="s">
        <v>212</v>
      </c>
      <c r="O13" s="451"/>
      <c r="P13" s="451"/>
    </row>
    <row r="14" spans="1:16" s="75" customFormat="1" ht="16.5" customHeight="1" x14ac:dyDescent="0.2">
      <c r="A14" s="453" t="s">
        <v>4</v>
      </c>
      <c r="B14" s="454"/>
      <c r="C14" s="166">
        <f>SUM(D14:N14)</f>
        <v>467</v>
      </c>
      <c r="D14" s="455">
        <f>SUM(D15:D21)</f>
        <v>248</v>
      </c>
      <c r="E14" s="455">
        <f>SUM(E15:E21)</f>
        <v>160</v>
      </c>
      <c r="F14" s="455">
        <f>SUM(F15:F21)</f>
        <v>0</v>
      </c>
      <c r="G14" s="455">
        <f t="shared" ref="G14:N14" si="2">SUM(G15:G21)</f>
        <v>0</v>
      </c>
      <c r="H14" s="455">
        <f t="shared" si="2"/>
        <v>0</v>
      </c>
      <c r="I14" s="455">
        <f t="shared" si="2"/>
        <v>0</v>
      </c>
      <c r="J14" s="455">
        <f t="shared" si="2"/>
        <v>48</v>
      </c>
      <c r="K14" s="455">
        <f t="shared" si="2"/>
        <v>4</v>
      </c>
      <c r="L14" s="455">
        <f t="shared" si="2"/>
        <v>0</v>
      </c>
      <c r="M14" s="455">
        <f t="shared" si="2"/>
        <v>7</v>
      </c>
      <c r="N14" s="455">
        <f t="shared" si="2"/>
        <v>0</v>
      </c>
      <c r="O14" s="443"/>
    </row>
    <row r="15" spans="1:16" ht="16.5" customHeight="1" x14ac:dyDescent="0.2">
      <c r="A15" s="456" t="s">
        <v>55</v>
      </c>
      <c r="B15" s="457"/>
      <c r="C15" s="171">
        <f>SUM(D15:N15)</f>
        <v>130</v>
      </c>
      <c r="D15" s="173">
        <v>77</v>
      </c>
      <c r="E15" s="173">
        <v>48</v>
      </c>
      <c r="F15" s="173">
        <v>0</v>
      </c>
      <c r="G15" s="173">
        <v>0</v>
      </c>
      <c r="H15" s="173">
        <v>0</v>
      </c>
      <c r="I15" s="173">
        <v>0</v>
      </c>
      <c r="J15" s="173">
        <v>2</v>
      </c>
      <c r="K15" s="173">
        <v>0</v>
      </c>
      <c r="L15" s="173">
        <v>0</v>
      </c>
      <c r="M15" s="173">
        <v>3</v>
      </c>
      <c r="N15" s="173">
        <v>0</v>
      </c>
      <c r="O15" s="9"/>
    </row>
    <row r="16" spans="1:16" ht="16.5" customHeight="1" x14ac:dyDescent="0.2">
      <c r="A16" s="456" t="s">
        <v>56</v>
      </c>
      <c r="B16" s="457"/>
      <c r="C16" s="171">
        <f t="shared" ref="C16:C21" si="3">SUM(D16:N16)</f>
        <v>32</v>
      </c>
      <c r="D16" s="173">
        <v>9</v>
      </c>
      <c r="E16" s="173">
        <v>18</v>
      </c>
      <c r="F16" s="173">
        <v>0</v>
      </c>
      <c r="G16" s="173">
        <v>0</v>
      </c>
      <c r="H16" s="173">
        <v>0</v>
      </c>
      <c r="I16" s="173">
        <v>0</v>
      </c>
      <c r="J16" s="173">
        <v>4</v>
      </c>
      <c r="K16" s="173">
        <v>1</v>
      </c>
      <c r="L16" s="173">
        <v>0</v>
      </c>
      <c r="M16" s="173">
        <v>0</v>
      </c>
      <c r="N16" s="173">
        <v>0</v>
      </c>
      <c r="O16" s="9"/>
    </row>
    <row r="17" spans="1:16" ht="16.5" customHeight="1" x14ac:dyDescent="0.2">
      <c r="A17" s="456" t="s">
        <v>58</v>
      </c>
      <c r="B17" s="457"/>
      <c r="C17" s="171">
        <f t="shared" si="3"/>
        <v>137</v>
      </c>
      <c r="D17" s="173">
        <v>74</v>
      </c>
      <c r="E17" s="173">
        <v>52</v>
      </c>
      <c r="F17" s="173">
        <v>0</v>
      </c>
      <c r="G17" s="173">
        <v>0</v>
      </c>
      <c r="H17" s="173">
        <v>0</v>
      </c>
      <c r="I17" s="173">
        <v>0</v>
      </c>
      <c r="J17" s="173">
        <v>8</v>
      </c>
      <c r="K17" s="173">
        <v>3</v>
      </c>
      <c r="L17" s="173">
        <v>0</v>
      </c>
      <c r="M17" s="173">
        <v>0</v>
      </c>
      <c r="N17" s="173">
        <v>0</v>
      </c>
      <c r="O17" s="9"/>
    </row>
    <row r="18" spans="1:16" ht="16.5" customHeight="1" x14ac:dyDescent="0.2">
      <c r="A18" s="456" t="s">
        <v>60</v>
      </c>
      <c r="B18" s="457"/>
      <c r="C18" s="171">
        <f t="shared" si="3"/>
        <v>40</v>
      </c>
      <c r="D18" s="173">
        <v>27</v>
      </c>
      <c r="E18" s="173">
        <v>8</v>
      </c>
      <c r="F18" s="173">
        <v>0</v>
      </c>
      <c r="G18" s="173">
        <v>0</v>
      </c>
      <c r="H18" s="173">
        <v>0</v>
      </c>
      <c r="I18" s="173">
        <v>0</v>
      </c>
      <c r="J18" s="173">
        <v>4</v>
      </c>
      <c r="K18" s="173">
        <v>0</v>
      </c>
      <c r="L18" s="173">
        <v>0</v>
      </c>
      <c r="M18" s="173">
        <v>1</v>
      </c>
      <c r="N18" s="173">
        <v>0</v>
      </c>
      <c r="O18" s="9"/>
    </row>
    <row r="19" spans="1:16" ht="16.5" customHeight="1" x14ac:dyDescent="0.2">
      <c r="A19" s="456" t="s">
        <v>61</v>
      </c>
      <c r="B19" s="457"/>
      <c r="C19" s="171">
        <f t="shared" si="3"/>
        <v>51</v>
      </c>
      <c r="D19" s="173">
        <v>37</v>
      </c>
      <c r="E19" s="173">
        <v>8</v>
      </c>
      <c r="F19" s="173">
        <v>0</v>
      </c>
      <c r="G19" s="173">
        <v>0</v>
      </c>
      <c r="H19" s="173">
        <v>0</v>
      </c>
      <c r="I19" s="173">
        <v>0</v>
      </c>
      <c r="J19" s="173">
        <v>5</v>
      </c>
      <c r="K19" s="173">
        <v>0</v>
      </c>
      <c r="L19" s="173">
        <v>0</v>
      </c>
      <c r="M19" s="173">
        <v>1</v>
      </c>
      <c r="N19" s="173">
        <v>0</v>
      </c>
      <c r="O19" s="9"/>
    </row>
    <row r="20" spans="1:16" ht="16.5" customHeight="1" x14ac:dyDescent="0.2">
      <c r="A20" s="456" t="s">
        <v>63</v>
      </c>
      <c r="B20" s="457"/>
      <c r="C20" s="171">
        <f t="shared" si="3"/>
        <v>61</v>
      </c>
      <c r="D20" s="173">
        <v>24</v>
      </c>
      <c r="E20" s="173">
        <v>19</v>
      </c>
      <c r="F20" s="173">
        <v>0</v>
      </c>
      <c r="G20" s="173">
        <v>0</v>
      </c>
      <c r="H20" s="173">
        <v>0</v>
      </c>
      <c r="I20" s="173">
        <v>0</v>
      </c>
      <c r="J20" s="173">
        <v>16</v>
      </c>
      <c r="K20" s="173">
        <v>0</v>
      </c>
      <c r="L20" s="173">
        <v>0</v>
      </c>
      <c r="M20" s="173">
        <v>2</v>
      </c>
      <c r="N20" s="173">
        <v>0</v>
      </c>
      <c r="O20" s="9"/>
    </row>
    <row r="21" spans="1:16" ht="16.5" customHeight="1" thickBot="1" x14ac:dyDescent="0.25">
      <c r="A21" s="458" t="s">
        <v>65</v>
      </c>
      <c r="B21" s="459"/>
      <c r="C21" s="171">
        <f t="shared" si="3"/>
        <v>16</v>
      </c>
      <c r="D21" s="173">
        <v>0</v>
      </c>
      <c r="E21" s="173">
        <v>7</v>
      </c>
      <c r="F21" s="173">
        <v>0</v>
      </c>
      <c r="G21" s="173">
        <v>0</v>
      </c>
      <c r="H21" s="173">
        <v>0</v>
      </c>
      <c r="I21" s="173">
        <v>0</v>
      </c>
      <c r="J21" s="173">
        <v>9</v>
      </c>
      <c r="K21" s="173">
        <v>0</v>
      </c>
      <c r="L21" s="173">
        <v>0</v>
      </c>
      <c r="M21" s="173">
        <v>0</v>
      </c>
      <c r="N21" s="173">
        <v>0</v>
      </c>
      <c r="O21" s="9"/>
    </row>
    <row r="22" spans="1:16" ht="13.5" customHeight="1" x14ac:dyDescent="0.2">
      <c r="B22" s="2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4"/>
      <c r="N22" s="114"/>
      <c r="O22" s="9"/>
    </row>
    <row r="23" spans="1:16" ht="22.5" customHeight="1" thickBot="1" x14ac:dyDescent="0.25">
      <c r="A23" s="460" t="s">
        <v>214</v>
      </c>
      <c r="B23" s="460"/>
      <c r="C23" s="460"/>
      <c r="D23" s="460"/>
      <c r="E23" s="460"/>
      <c r="F23" s="460"/>
      <c r="G23" s="460"/>
      <c r="H23" s="460"/>
      <c r="I23" s="460"/>
      <c r="J23" s="144"/>
      <c r="K23" s="144"/>
      <c r="L23" s="8" t="str">
        <f>+L1</f>
        <v>令和２年末現在</v>
      </c>
      <c r="M23" s="8"/>
      <c r="N23" s="8"/>
      <c r="O23" s="9"/>
    </row>
    <row r="24" spans="1:16" s="452" customFormat="1" ht="45.4" customHeight="1" x14ac:dyDescent="0.2">
      <c r="A24" s="252"/>
      <c r="B24" s="253"/>
      <c r="C24" s="447" t="s">
        <v>4</v>
      </c>
      <c r="D24" s="447" t="s">
        <v>202</v>
      </c>
      <c r="E24" s="447" t="s">
        <v>203</v>
      </c>
      <c r="F24" s="447" t="s">
        <v>204</v>
      </c>
      <c r="G24" s="448" t="s">
        <v>205</v>
      </c>
      <c r="H24" s="448" t="s">
        <v>206</v>
      </c>
      <c r="I24" s="449" t="s">
        <v>207</v>
      </c>
      <c r="J24" s="447" t="s">
        <v>208</v>
      </c>
      <c r="K24" s="447" t="s">
        <v>209</v>
      </c>
      <c r="L24" s="447" t="s">
        <v>210</v>
      </c>
      <c r="M24" s="450" t="s">
        <v>211</v>
      </c>
      <c r="N24" s="447" t="s">
        <v>212</v>
      </c>
      <c r="O24" s="451"/>
      <c r="P24" s="451"/>
    </row>
    <row r="25" spans="1:16" s="444" customFormat="1" ht="16.5" customHeight="1" x14ac:dyDescent="0.2">
      <c r="A25" s="461" t="s">
        <v>215</v>
      </c>
      <c r="B25" s="462" t="s">
        <v>4</v>
      </c>
      <c r="C25" s="166">
        <f>SUM(D25:N25)</f>
        <v>1392</v>
      </c>
      <c r="D25" s="455">
        <f>SUM(D26:D32)</f>
        <v>1257</v>
      </c>
      <c r="E25" s="455">
        <f>SUM(E26:E32)</f>
        <v>46</v>
      </c>
      <c r="F25" s="455">
        <f t="shared" ref="F25:N25" si="4">SUM(F26:F32)</f>
        <v>0</v>
      </c>
      <c r="G25" s="455">
        <f t="shared" si="4"/>
        <v>25</v>
      </c>
      <c r="H25" s="455">
        <f t="shared" si="4"/>
        <v>43</v>
      </c>
      <c r="I25" s="455">
        <f t="shared" si="4"/>
        <v>3</v>
      </c>
      <c r="J25" s="455">
        <f t="shared" si="4"/>
        <v>0</v>
      </c>
      <c r="K25" s="455">
        <f t="shared" si="4"/>
        <v>0</v>
      </c>
      <c r="L25" s="455">
        <f t="shared" si="4"/>
        <v>1</v>
      </c>
      <c r="M25" s="455">
        <f t="shared" si="4"/>
        <v>9</v>
      </c>
      <c r="N25" s="455">
        <f t="shared" si="4"/>
        <v>8</v>
      </c>
      <c r="O25" s="443"/>
    </row>
    <row r="26" spans="1:16" ht="16.5" customHeight="1" x14ac:dyDescent="0.2">
      <c r="A26" s="463"/>
      <c r="B26" s="464" t="s">
        <v>55</v>
      </c>
      <c r="C26" s="171">
        <f>SUM(D26:N26)</f>
        <v>397</v>
      </c>
      <c r="D26" s="173">
        <v>377</v>
      </c>
      <c r="E26" s="173">
        <v>5</v>
      </c>
      <c r="F26" s="173">
        <v>0</v>
      </c>
      <c r="G26" s="173">
        <v>2</v>
      </c>
      <c r="H26" s="173">
        <v>8</v>
      </c>
      <c r="I26" s="173">
        <v>2</v>
      </c>
      <c r="J26" s="173">
        <v>0</v>
      </c>
      <c r="K26" s="173">
        <v>0</v>
      </c>
      <c r="L26" s="173">
        <v>0</v>
      </c>
      <c r="M26" s="173">
        <v>3</v>
      </c>
      <c r="N26" s="173">
        <v>0</v>
      </c>
      <c r="O26" s="9"/>
    </row>
    <row r="27" spans="1:16" ht="16.5" customHeight="1" x14ac:dyDescent="0.2">
      <c r="A27" s="463"/>
      <c r="B27" s="464" t="s">
        <v>56</v>
      </c>
      <c r="C27" s="171">
        <f t="shared" ref="C27:C32" si="5">SUM(D27:N27)</f>
        <v>151</v>
      </c>
      <c r="D27" s="173">
        <v>116</v>
      </c>
      <c r="E27" s="173">
        <v>17</v>
      </c>
      <c r="F27" s="173">
        <v>0</v>
      </c>
      <c r="G27" s="173">
        <v>3</v>
      </c>
      <c r="H27" s="173">
        <v>10</v>
      </c>
      <c r="I27" s="173">
        <v>0</v>
      </c>
      <c r="J27" s="173">
        <v>0</v>
      </c>
      <c r="K27" s="173">
        <v>0</v>
      </c>
      <c r="L27" s="173">
        <v>0</v>
      </c>
      <c r="M27" s="173">
        <v>0</v>
      </c>
      <c r="N27" s="173">
        <v>5</v>
      </c>
      <c r="O27" s="9"/>
    </row>
    <row r="28" spans="1:16" ht="16.5" customHeight="1" x14ac:dyDescent="0.2">
      <c r="A28" s="463"/>
      <c r="B28" s="464" t="s">
        <v>58</v>
      </c>
      <c r="C28" s="171">
        <f t="shared" si="5"/>
        <v>163</v>
      </c>
      <c r="D28" s="173">
        <v>147</v>
      </c>
      <c r="E28" s="173">
        <v>9</v>
      </c>
      <c r="F28" s="173">
        <v>0</v>
      </c>
      <c r="G28" s="173">
        <v>0</v>
      </c>
      <c r="H28" s="173">
        <v>5</v>
      </c>
      <c r="I28" s="173">
        <v>0</v>
      </c>
      <c r="J28" s="173">
        <v>0</v>
      </c>
      <c r="K28" s="173">
        <v>0</v>
      </c>
      <c r="L28" s="173">
        <v>0</v>
      </c>
      <c r="M28" s="173">
        <v>0</v>
      </c>
      <c r="N28" s="173">
        <v>2</v>
      </c>
      <c r="O28" s="9"/>
    </row>
    <row r="29" spans="1:16" ht="16.5" customHeight="1" x14ac:dyDescent="0.2">
      <c r="A29" s="463"/>
      <c r="B29" s="464" t="s">
        <v>60</v>
      </c>
      <c r="C29" s="171">
        <f t="shared" si="5"/>
        <v>288</v>
      </c>
      <c r="D29" s="173">
        <v>268</v>
      </c>
      <c r="E29" s="173">
        <v>3</v>
      </c>
      <c r="F29" s="173">
        <v>0</v>
      </c>
      <c r="G29" s="173">
        <v>9</v>
      </c>
      <c r="H29" s="173">
        <v>7</v>
      </c>
      <c r="I29" s="173">
        <v>1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9"/>
    </row>
    <row r="30" spans="1:16" ht="16.5" customHeight="1" x14ac:dyDescent="0.2">
      <c r="A30" s="463"/>
      <c r="B30" s="464" t="s">
        <v>61</v>
      </c>
      <c r="C30" s="171">
        <f t="shared" si="5"/>
        <v>95</v>
      </c>
      <c r="D30" s="173">
        <v>84</v>
      </c>
      <c r="E30" s="173">
        <v>1</v>
      </c>
      <c r="F30" s="173">
        <v>0</v>
      </c>
      <c r="G30" s="173">
        <v>4</v>
      </c>
      <c r="H30" s="173">
        <v>4</v>
      </c>
      <c r="I30" s="173">
        <v>0</v>
      </c>
      <c r="J30" s="173">
        <v>0</v>
      </c>
      <c r="K30" s="173">
        <v>0</v>
      </c>
      <c r="L30" s="173">
        <v>0</v>
      </c>
      <c r="M30" s="173">
        <v>2</v>
      </c>
      <c r="N30" s="173">
        <v>0</v>
      </c>
      <c r="O30" s="9"/>
    </row>
    <row r="31" spans="1:16" ht="16.5" customHeight="1" x14ac:dyDescent="0.2">
      <c r="A31" s="463"/>
      <c r="B31" s="464" t="s">
        <v>63</v>
      </c>
      <c r="C31" s="171">
        <f t="shared" si="5"/>
        <v>95</v>
      </c>
      <c r="D31" s="173">
        <v>82</v>
      </c>
      <c r="E31" s="173">
        <v>6</v>
      </c>
      <c r="F31" s="173">
        <v>0</v>
      </c>
      <c r="G31" s="173">
        <v>1</v>
      </c>
      <c r="H31" s="173">
        <v>0</v>
      </c>
      <c r="I31" s="173">
        <v>0</v>
      </c>
      <c r="J31" s="173">
        <v>0</v>
      </c>
      <c r="K31" s="173">
        <v>0</v>
      </c>
      <c r="L31" s="173">
        <v>1</v>
      </c>
      <c r="M31" s="173">
        <v>4</v>
      </c>
      <c r="N31" s="173">
        <v>1</v>
      </c>
      <c r="O31" s="9"/>
    </row>
    <row r="32" spans="1:16" ht="16.5" customHeight="1" x14ac:dyDescent="0.2">
      <c r="A32" s="463"/>
      <c r="B32" s="464" t="s">
        <v>216</v>
      </c>
      <c r="C32" s="171">
        <f t="shared" si="5"/>
        <v>203</v>
      </c>
      <c r="D32" s="173">
        <v>183</v>
      </c>
      <c r="E32" s="173">
        <v>5</v>
      </c>
      <c r="F32" s="173">
        <v>0</v>
      </c>
      <c r="G32" s="173">
        <v>6</v>
      </c>
      <c r="H32" s="173">
        <v>9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173">
        <v>0</v>
      </c>
      <c r="O32" s="9"/>
    </row>
    <row r="33" spans="1:25" s="75" customFormat="1" ht="16.5" customHeight="1" x14ac:dyDescent="0.2">
      <c r="A33" s="465" t="s">
        <v>217</v>
      </c>
      <c r="B33" s="462" t="s">
        <v>4</v>
      </c>
      <c r="C33" s="466">
        <f>SUM(D33:N33)</f>
        <v>18467</v>
      </c>
      <c r="D33" s="455">
        <f>SUM(D34:D40)</f>
        <v>13304</v>
      </c>
      <c r="E33" s="455">
        <f>SUM(E34:E40)</f>
        <v>3415</v>
      </c>
      <c r="F33" s="455">
        <f t="shared" ref="F33:N33" si="6">SUM(F34:F40)</f>
        <v>1</v>
      </c>
      <c r="G33" s="455">
        <f>SUM(G34:G40)</f>
        <v>636</v>
      </c>
      <c r="H33" s="455">
        <f t="shared" si="6"/>
        <v>756</v>
      </c>
      <c r="I33" s="455">
        <f t="shared" si="6"/>
        <v>49</v>
      </c>
      <c r="J33" s="455">
        <f t="shared" si="6"/>
        <v>34</v>
      </c>
      <c r="K33" s="455">
        <f t="shared" si="6"/>
        <v>29</v>
      </c>
      <c r="L33" s="455">
        <f t="shared" si="6"/>
        <v>23</v>
      </c>
      <c r="M33" s="455">
        <f t="shared" si="6"/>
        <v>131</v>
      </c>
      <c r="N33" s="455">
        <f t="shared" si="6"/>
        <v>89</v>
      </c>
      <c r="O33" s="74"/>
    </row>
    <row r="34" spans="1:25" ht="16.5" customHeight="1" x14ac:dyDescent="0.2">
      <c r="A34" s="467"/>
      <c r="B34" s="464" t="s">
        <v>55</v>
      </c>
      <c r="C34" s="171">
        <f>SUM(D34:N34)</f>
        <v>4285</v>
      </c>
      <c r="D34" s="173">
        <v>3472</v>
      </c>
      <c r="E34" s="173">
        <v>473</v>
      </c>
      <c r="F34" s="173">
        <v>0</v>
      </c>
      <c r="G34" s="173">
        <v>134</v>
      </c>
      <c r="H34" s="173">
        <v>123</v>
      </c>
      <c r="I34" s="173">
        <v>23</v>
      </c>
      <c r="J34" s="173">
        <v>2</v>
      </c>
      <c r="K34" s="173">
        <v>4</v>
      </c>
      <c r="L34" s="173">
        <v>2</v>
      </c>
      <c r="M34" s="173">
        <v>44</v>
      </c>
      <c r="N34" s="173">
        <v>8</v>
      </c>
      <c r="O34" s="9"/>
    </row>
    <row r="35" spans="1:25" ht="16.5" customHeight="1" x14ac:dyDescent="0.2">
      <c r="A35" s="467"/>
      <c r="B35" s="464" t="s">
        <v>56</v>
      </c>
      <c r="C35" s="171">
        <f t="shared" ref="C35:C40" si="7">SUM(D35:N35)</f>
        <v>2403</v>
      </c>
      <c r="D35" s="173">
        <v>1534</v>
      </c>
      <c r="E35" s="173">
        <v>626</v>
      </c>
      <c r="F35" s="173">
        <v>0</v>
      </c>
      <c r="G35" s="173">
        <v>93</v>
      </c>
      <c r="H35" s="173">
        <v>102</v>
      </c>
      <c r="I35" s="173">
        <v>0</v>
      </c>
      <c r="J35" s="173">
        <v>1</v>
      </c>
      <c r="K35" s="173">
        <v>12</v>
      </c>
      <c r="L35" s="173">
        <v>6</v>
      </c>
      <c r="M35" s="173">
        <v>0</v>
      </c>
      <c r="N35" s="173">
        <v>29</v>
      </c>
      <c r="O35" s="9"/>
    </row>
    <row r="36" spans="1:25" ht="16.5" customHeight="1" x14ac:dyDescent="0.2">
      <c r="A36" s="467"/>
      <c r="B36" s="464" t="s">
        <v>58</v>
      </c>
      <c r="C36" s="171">
        <f t="shared" si="7"/>
        <v>3365</v>
      </c>
      <c r="D36" s="173">
        <v>2157</v>
      </c>
      <c r="E36" s="173">
        <v>1025</v>
      </c>
      <c r="F36" s="173">
        <v>1</v>
      </c>
      <c r="G36" s="173">
        <v>67</v>
      </c>
      <c r="H36" s="173">
        <v>57</v>
      </c>
      <c r="I36" s="173">
        <v>9</v>
      </c>
      <c r="J36" s="173">
        <v>8</v>
      </c>
      <c r="K36" s="173">
        <v>4</v>
      </c>
      <c r="L36" s="173">
        <v>8</v>
      </c>
      <c r="M36" s="173">
        <v>0</v>
      </c>
      <c r="N36" s="173">
        <v>29</v>
      </c>
      <c r="O36" s="9"/>
    </row>
    <row r="37" spans="1:25" ht="16.5" customHeight="1" x14ac:dyDescent="0.2">
      <c r="A37" s="467"/>
      <c r="B37" s="464" t="s">
        <v>60</v>
      </c>
      <c r="C37" s="171">
        <f t="shared" si="7"/>
        <v>3188</v>
      </c>
      <c r="D37" s="173">
        <v>2426</v>
      </c>
      <c r="E37" s="173">
        <v>433</v>
      </c>
      <c r="F37" s="173">
        <v>0</v>
      </c>
      <c r="G37" s="173">
        <v>174</v>
      </c>
      <c r="H37" s="173">
        <v>117</v>
      </c>
      <c r="I37" s="173">
        <v>12</v>
      </c>
      <c r="J37" s="173">
        <v>1</v>
      </c>
      <c r="K37" s="173">
        <v>3</v>
      </c>
      <c r="L37" s="173">
        <v>1</v>
      </c>
      <c r="M37" s="173">
        <v>13</v>
      </c>
      <c r="N37" s="173">
        <v>8</v>
      </c>
      <c r="O37" s="9"/>
    </row>
    <row r="38" spans="1:25" ht="16.5" customHeight="1" x14ac:dyDescent="0.2">
      <c r="A38" s="467"/>
      <c r="B38" s="464" t="s">
        <v>61</v>
      </c>
      <c r="C38" s="171">
        <f t="shared" si="7"/>
        <v>1597</v>
      </c>
      <c r="D38" s="173">
        <v>1266</v>
      </c>
      <c r="E38" s="173">
        <v>130</v>
      </c>
      <c r="F38" s="173">
        <v>0</v>
      </c>
      <c r="G38" s="173">
        <v>59</v>
      </c>
      <c r="H38" s="173">
        <v>103</v>
      </c>
      <c r="I38" s="173">
        <v>1</v>
      </c>
      <c r="J38" s="173">
        <v>5</v>
      </c>
      <c r="K38" s="173">
        <v>0</v>
      </c>
      <c r="L38" s="173">
        <v>0</v>
      </c>
      <c r="M38" s="173">
        <v>30</v>
      </c>
      <c r="N38" s="173">
        <v>3</v>
      </c>
      <c r="O38" s="9"/>
    </row>
    <row r="39" spans="1:25" ht="16.5" customHeight="1" x14ac:dyDescent="0.2">
      <c r="A39" s="467"/>
      <c r="B39" s="464" t="s">
        <v>63</v>
      </c>
      <c r="C39" s="171">
        <f t="shared" si="7"/>
        <v>1769</v>
      </c>
      <c r="D39" s="173">
        <v>1067</v>
      </c>
      <c r="E39" s="173">
        <v>462</v>
      </c>
      <c r="F39" s="173">
        <v>0</v>
      </c>
      <c r="G39" s="173">
        <v>62</v>
      </c>
      <c r="H39" s="173">
        <v>111</v>
      </c>
      <c r="I39" s="173">
        <v>1</v>
      </c>
      <c r="J39" s="173">
        <v>9</v>
      </c>
      <c r="K39" s="173">
        <v>4</v>
      </c>
      <c r="L39" s="173">
        <v>4</v>
      </c>
      <c r="M39" s="173">
        <v>44</v>
      </c>
      <c r="N39" s="173">
        <v>5</v>
      </c>
      <c r="O39" s="9"/>
    </row>
    <row r="40" spans="1:25" ht="16.5" customHeight="1" x14ac:dyDescent="0.2">
      <c r="A40" s="467"/>
      <c r="B40" s="464" t="s">
        <v>216</v>
      </c>
      <c r="C40" s="171">
        <f t="shared" si="7"/>
        <v>1860</v>
      </c>
      <c r="D40" s="173">
        <v>1382</v>
      </c>
      <c r="E40" s="173">
        <v>266</v>
      </c>
      <c r="F40" s="173">
        <v>0</v>
      </c>
      <c r="G40" s="173">
        <v>47</v>
      </c>
      <c r="H40" s="173">
        <v>143</v>
      </c>
      <c r="I40" s="173">
        <v>3</v>
      </c>
      <c r="J40" s="173">
        <v>8</v>
      </c>
      <c r="K40" s="173">
        <v>2</v>
      </c>
      <c r="L40" s="173">
        <v>2</v>
      </c>
      <c r="M40" s="173">
        <v>0</v>
      </c>
      <c r="N40" s="173">
        <v>7</v>
      </c>
      <c r="O40" s="9"/>
    </row>
    <row r="41" spans="1:25" s="75" customFormat="1" ht="16.5" customHeight="1" x14ac:dyDescent="0.2">
      <c r="A41" s="468" t="s">
        <v>218</v>
      </c>
      <c r="B41" s="462" t="s">
        <v>4</v>
      </c>
      <c r="C41" s="466">
        <f>SUM(D41:N41)</f>
        <v>211</v>
      </c>
      <c r="D41" s="455">
        <f>SUM(D42:D48)</f>
        <v>171</v>
      </c>
      <c r="E41" s="455">
        <f>SUM(E42:E48)</f>
        <v>13</v>
      </c>
      <c r="F41" s="455">
        <f t="shared" ref="F41:N41" si="8">SUM(F42:F48)</f>
        <v>0</v>
      </c>
      <c r="G41" s="455">
        <f t="shared" si="8"/>
        <v>3</v>
      </c>
      <c r="H41" s="455">
        <f t="shared" si="8"/>
        <v>23</v>
      </c>
      <c r="I41" s="455">
        <f t="shared" si="8"/>
        <v>1</v>
      </c>
      <c r="J41" s="455">
        <f t="shared" si="8"/>
        <v>0</v>
      </c>
      <c r="K41" s="455">
        <f t="shared" si="8"/>
        <v>0</v>
      </c>
      <c r="L41" s="455">
        <f t="shared" si="8"/>
        <v>0</v>
      </c>
      <c r="M41" s="455">
        <f t="shared" si="8"/>
        <v>0</v>
      </c>
      <c r="N41" s="455">
        <f t="shared" si="8"/>
        <v>0</v>
      </c>
      <c r="O41" s="74"/>
    </row>
    <row r="42" spans="1:25" ht="16.5" customHeight="1" x14ac:dyDescent="0.2">
      <c r="A42" s="467"/>
      <c r="B42" s="464" t="s">
        <v>55</v>
      </c>
      <c r="C42" s="171">
        <f>SUM(D42:N42)</f>
        <v>80</v>
      </c>
      <c r="D42" s="173">
        <v>72</v>
      </c>
      <c r="E42" s="173">
        <v>3</v>
      </c>
      <c r="F42" s="173">
        <v>0</v>
      </c>
      <c r="G42" s="173">
        <v>1</v>
      </c>
      <c r="H42" s="173">
        <v>3</v>
      </c>
      <c r="I42" s="173">
        <v>1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9"/>
    </row>
    <row r="43" spans="1:25" ht="16.5" customHeight="1" x14ac:dyDescent="0.2">
      <c r="A43" s="467"/>
      <c r="B43" s="464" t="s">
        <v>56</v>
      </c>
      <c r="C43" s="171">
        <f t="shared" ref="C43:C48" si="9">SUM(D43:N43)</f>
        <v>24</v>
      </c>
      <c r="D43" s="173">
        <v>16</v>
      </c>
      <c r="E43" s="173">
        <v>2</v>
      </c>
      <c r="F43" s="173">
        <v>0</v>
      </c>
      <c r="G43" s="173">
        <v>0</v>
      </c>
      <c r="H43" s="173">
        <v>6</v>
      </c>
      <c r="I43" s="173">
        <v>0</v>
      </c>
      <c r="J43" s="173">
        <v>0</v>
      </c>
      <c r="K43" s="173">
        <v>0</v>
      </c>
      <c r="L43" s="173">
        <v>0</v>
      </c>
      <c r="M43" s="173">
        <v>0</v>
      </c>
      <c r="N43" s="173">
        <v>0</v>
      </c>
      <c r="O43" s="9"/>
      <c r="P43" s="469"/>
    </row>
    <row r="44" spans="1:25" ht="16.5" customHeight="1" x14ac:dyDescent="0.2">
      <c r="A44" s="467"/>
      <c r="B44" s="464" t="s">
        <v>58</v>
      </c>
      <c r="C44" s="171">
        <f t="shared" si="9"/>
        <v>5</v>
      </c>
      <c r="D44" s="173">
        <v>3</v>
      </c>
      <c r="E44" s="173">
        <v>2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3">
        <v>0</v>
      </c>
      <c r="N44" s="173">
        <v>0</v>
      </c>
      <c r="O44" s="9"/>
    </row>
    <row r="45" spans="1:25" ht="16.5" customHeight="1" x14ac:dyDescent="0.2">
      <c r="A45" s="467"/>
      <c r="B45" s="464" t="s">
        <v>60</v>
      </c>
      <c r="C45" s="171">
        <f t="shared" si="9"/>
        <v>41</v>
      </c>
      <c r="D45" s="173">
        <v>40</v>
      </c>
      <c r="E45" s="173">
        <v>1</v>
      </c>
      <c r="F45" s="173">
        <v>0</v>
      </c>
      <c r="G45" s="173">
        <v>0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74"/>
      <c r="P45" s="469"/>
      <c r="Q45" s="469"/>
      <c r="R45" s="469"/>
      <c r="S45" s="469"/>
      <c r="T45" s="469"/>
      <c r="U45" s="469"/>
      <c r="V45" s="469"/>
      <c r="W45" s="469"/>
      <c r="X45" s="469"/>
      <c r="Y45" s="469"/>
    </row>
    <row r="46" spans="1:25" ht="16.5" customHeight="1" x14ac:dyDescent="0.2">
      <c r="A46" s="467"/>
      <c r="B46" s="464" t="s">
        <v>61</v>
      </c>
      <c r="C46" s="171">
        <f t="shared" si="9"/>
        <v>11</v>
      </c>
      <c r="D46" s="173">
        <v>6</v>
      </c>
      <c r="E46" s="173">
        <v>0</v>
      </c>
      <c r="F46" s="173">
        <v>0</v>
      </c>
      <c r="G46" s="173">
        <v>0</v>
      </c>
      <c r="H46" s="173">
        <v>5</v>
      </c>
      <c r="I46" s="173">
        <v>0</v>
      </c>
      <c r="J46" s="173">
        <v>0</v>
      </c>
      <c r="K46" s="173">
        <v>0</v>
      </c>
      <c r="L46" s="173">
        <v>0</v>
      </c>
      <c r="M46" s="173">
        <v>0</v>
      </c>
      <c r="N46" s="173">
        <v>0</v>
      </c>
      <c r="O46" s="9"/>
    </row>
    <row r="47" spans="1:25" ht="16.5" customHeight="1" x14ac:dyDescent="0.2">
      <c r="A47" s="467"/>
      <c r="B47" s="464" t="s">
        <v>63</v>
      </c>
      <c r="C47" s="171">
        <f t="shared" si="9"/>
        <v>14</v>
      </c>
      <c r="D47" s="173">
        <v>8</v>
      </c>
      <c r="E47" s="173">
        <v>5</v>
      </c>
      <c r="F47" s="173">
        <v>0</v>
      </c>
      <c r="G47" s="173">
        <v>0</v>
      </c>
      <c r="H47" s="173">
        <v>1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  <c r="N47" s="173">
        <v>0</v>
      </c>
      <c r="O47" s="9"/>
    </row>
    <row r="48" spans="1:25" ht="16.5" customHeight="1" x14ac:dyDescent="0.2">
      <c r="A48" s="467"/>
      <c r="B48" s="464" t="s">
        <v>216</v>
      </c>
      <c r="C48" s="470">
        <f t="shared" si="9"/>
        <v>36</v>
      </c>
      <c r="D48" s="173">
        <v>26</v>
      </c>
      <c r="E48" s="173">
        <v>0</v>
      </c>
      <c r="F48" s="173">
        <v>0</v>
      </c>
      <c r="G48" s="173">
        <v>2</v>
      </c>
      <c r="H48" s="173">
        <v>8</v>
      </c>
      <c r="I48" s="173">
        <v>0</v>
      </c>
      <c r="J48" s="173">
        <v>0</v>
      </c>
      <c r="K48" s="173">
        <v>0</v>
      </c>
      <c r="L48" s="173">
        <v>0</v>
      </c>
      <c r="M48" s="173">
        <v>0</v>
      </c>
      <c r="N48" s="173">
        <v>0</v>
      </c>
      <c r="O48" s="9"/>
    </row>
    <row r="49" spans="1:15" s="75" customFormat="1" ht="16.5" customHeight="1" x14ac:dyDescent="0.2">
      <c r="A49" s="465" t="s">
        <v>219</v>
      </c>
      <c r="B49" s="462" t="s">
        <v>4</v>
      </c>
      <c r="C49" s="166">
        <f>SUM(D49:N49)</f>
        <v>2834</v>
      </c>
      <c r="D49" s="455">
        <f>SUM(D50:D56)</f>
        <v>928</v>
      </c>
      <c r="E49" s="455">
        <f>SUM(E50:E56)</f>
        <v>1448</v>
      </c>
      <c r="F49" s="455">
        <f t="shared" ref="F49:N49" si="10">SUM(F50:F56)</f>
        <v>0</v>
      </c>
      <c r="G49" s="455">
        <f>SUM(G50:G56)</f>
        <v>43</v>
      </c>
      <c r="H49" s="455">
        <f t="shared" si="10"/>
        <v>386</v>
      </c>
      <c r="I49" s="455">
        <f t="shared" si="10"/>
        <v>17</v>
      </c>
      <c r="J49" s="455">
        <f t="shared" si="10"/>
        <v>0</v>
      </c>
      <c r="K49" s="455">
        <f t="shared" si="10"/>
        <v>2</v>
      </c>
      <c r="L49" s="455">
        <f t="shared" si="10"/>
        <v>3</v>
      </c>
      <c r="M49" s="455">
        <f t="shared" si="10"/>
        <v>1</v>
      </c>
      <c r="N49" s="455">
        <f t="shared" si="10"/>
        <v>6</v>
      </c>
      <c r="O49" s="74"/>
    </row>
    <row r="50" spans="1:15" ht="16.5" customHeight="1" x14ac:dyDescent="0.2">
      <c r="A50" s="467"/>
      <c r="B50" s="464" t="s">
        <v>55</v>
      </c>
      <c r="C50" s="171">
        <f>SUM(D50:N50)</f>
        <v>450</v>
      </c>
      <c r="D50" s="173">
        <v>157</v>
      </c>
      <c r="E50" s="173">
        <v>195</v>
      </c>
      <c r="F50" s="173">
        <v>0</v>
      </c>
      <c r="G50" s="173">
        <v>4</v>
      </c>
      <c r="H50" s="173">
        <v>82</v>
      </c>
      <c r="I50" s="173">
        <v>10</v>
      </c>
      <c r="J50" s="173">
        <v>0</v>
      </c>
      <c r="K50" s="173">
        <v>0</v>
      </c>
      <c r="L50" s="173">
        <v>1</v>
      </c>
      <c r="M50" s="173">
        <v>1</v>
      </c>
      <c r="N50" s="173">
        <v>0</v>
      </c>
      <c r="O50" s="9"/>
    </row>
    <row r="51" spans="1:15" ht="16.5" customHeight="1" x14ac:dyDescent="0.2">
      <c r="A51" s="467"/>
      <c r="B51" s="464" t="s">
        <v>56</v>
      </c>
      <c r="C51" s="171">
        <f t="shared" ref="C51:C56" si="11">SUM(D51:N51)</f>
        <v>462</v>
      </c>
      <c r="D51" s="173">
        <v>139</v>
      </c>
      <c r="E51" s="173">
        <v>253</v>
      </c>
      <c r="F51" s="173">
        <v>0</v>
      </c>
      <c r="G51" s="173">
        <v>0</v>
      </c>
      <c r="H51" s="173">
        <v>69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  <c r="N51" s="173">
        <v>1</v>
      </c>
      <c r="O51" s="9"/>
    </row>
    <row r="52" spans="1:15" ht="16.5" customHeight="1" x14ac:dyDescent="0.2">
      <c r="A52" s="467"/>
      <c r="B52" s="464" t="s">
        <v>58</v>
      </c>
      <c r="C52" s="171">
        <f t="shared" si="11"/>
        <v>360</v>
      </c>
      <c r="D52" s="173">
        <v>57</v>
      </c>
      <c r="E52" s="173">
        <v>277</v>
      </c>
      <c r="F52" s="173">
        <v>0</v>
      </c>
      <c r="G52" s="173">
        <v>5</v>
      </c>
      <c r="H52" s="173">
        <v>20</v>
      </c>
      <c r="I52" s="173">
        <v>1</v>
      </c>
      <c r="J52" s="173">
        <v>0</v>
      </c>
      <c r="K52" s="173">
        <v>0</v>
      </c>
      <c r="L52" s="173">
        <v>0</v>
      </c>
      <c r="M52" s="173">
        <v>0</v>
      </c>
      <c r="N52" s="173">
        <v>0</v>
      </c>
      <c r="O52" s="9"/>
    </row>
    <row r="53" spans="1:15" ht="16.5" customHeight="1" x14ac:dyDescent="0.2">
      <c r="A53" s="467"/>
      <c r="B53" s="464" t="s">
        <v>60</v>
      </c>
      <c r="C53" s="171">
        <f t="shared" si="11"/>
        <v>462</v>
      </c>
      <c r="D53" s="173">
        <v>148</v>
      </c>
      <c r="E53" s="173">
        <v>240</v>
      </c>
      <c r="F53" s="173">
        <v>0</v>
      </c>
      <c r="G53" s="173">
        <v>20</v>
      </c>
      <c r="H53" s="173">
        <v>48</v>
      </c>
      <c r="I53" s="173">
        <v>4</v>
      </c>
      <c r="J53" s="173">
        <v>0</v>
      </c>
      <c r="K53" s="173">
        <v>0</v>
      </c>
      <c r="L53" s="173">
        <v>2</v>
      </c>
      <c r="M53" s="173">
        <v>0</v>
      </c>
      <c r="N53" s="173">
        <v>0</v>
      </c>
      <c r="O53" s="9"/>
    </row>
    <row r="54" spans="1:15" ht="16.5" customHeight="1" x14ac:dyDescent="0.2">
      <c r="A54" s="467"/>
      <c r="B54" s="464" t="s">
        <v>61</v>
      </c>
      <c r="C54" s="171">
        <f t="shared" si="11"/>
        <v>219</v>
      </c>
      <c r="D54" s="173">
        <v>70</v>
      </c>
      <c r="E54" s="173">
        <v>106</v>
      </c>
      <c r="F54" s="173">
        <v>0</v>
      </c>
      <c r="G54" s="173">
        <v>2</v>
      </c>
      <c r="H54" s="173">
        <v>41</v>
      </c>
      <c r="I54" s="173">
        <v>0</v>
      </c>
      <c r="J54" s="173">
        <v>0</v>
      </c>
      <c r="K54" s="173">
        <v>0</v>
      </c>
      <c r="L54" s="173">
        <v>0</v>
      </c>
      <c r="M54" s="173">
        <v>0</v>
      </c>
      <c r="N54" s="173">
        <v>0</v>
      </c>
      <c r="O54" s="9"/>
    </row>
    <row r="55" spans="1:15" ht="16.5" customHeight="1" x14ac:dyDescent="0.2">
      <c r="A55" s="467"/>
      <c r="B55" s="464" t="s">
        <v>63</v>
      </c>
      <c r="C55" s="171">
        <f t="shared" si="11"/>
        <v>409</v>
      </c>
      <c r="D55" s="173">
        <v>119</v>
      </c>
      <c r="E55" s="173">
        <v>221</v>
      </c>
      <c r="F55" s="173">
        <v>0</v>
      </c>
      <c r="G55" s="173">
        <v>10</v>
      </c>
      <c r="H55" s="173">
        <v>54</v>
      </c>
      <c r="I55" s="173">
        <v>0</v>
      </c>
      <c r="J55" s="173">
        <v>0</v>
      </c>
      <c r="K55" s="173">
        <v>0</v>
      </c>
      <c r="L55" s="173">
        <v>0</v>
      </c>
      <c r="M55" s="173">
        <v>0</v>
      </c>
      <c r="N55" s="173">
        <v>5</v>
      </c>
      <c r="O55" s="9"/>
    </row>
    <row r="56" spans="1:15" ht="16.5" customHeight="1" thickBot="1" x14ac:dyDescent="0.25">
      <c r="A56" s="467"/>
      <c r="B56" s="464" t="s">
        <v>216</v>
      </c>
      <c r="C56" s="171">
        <f t="shared" si="11"/>
        <v>472</v>
      </c>
      <c r="D56" s="173">
        <v>238</v>
      </c>
      <c r="E56" s="173">
        <v>156</v>
      </c>
      <c r="F56" s="173">
        <v>0</v>
      </c>
      <c r="G56" s="173">
        <v>2</v>
      </c>
      <c r="H56" s="173">
        <v>72</v>
      </c>
      <c r="I56" s="173">
        <v>2</v>
      </c>
      <c r="J56" s="173">
        <v>0</v>
      </c>
      <c r="K56" s="173">
        <v>2</v>
      </c>
      <c r="L56" s="173">
        <v>0</v>
      </c>
      <c r="M56" s="173">
        <v>0</v>
      </c>
      <c r="N56" s="173">
        <v>0</v>
      </c>
      <c r="O56" s="9"/>
    </row>
    <row r="57" spans="1:15" x14ac:dyDescent="0.2">
      <c r="A57" s="471"/>
      <c r="B57" s="472"/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9"/>
    </row>
    <row r="58" spans="1:15" ht="16.5" customHeight="1" x14ac:dyDescent="0.2">
      <c r="A58" s="474"/>
      <c r="B58" s="475"/>
      <c r="C58" s="475"/>
      <c r="D58" s="475"/>
      <c r="E58" s="475"/>
      <c r="F58" s="475"/>
      <c r="G58" s="475"/>
      <c r="H58" s="475"/>
      <c r="I58" s="475"/>
      <c r="J58" s="475"/>
      <c r="K58" s="475"/>
      <c r="L58" s="475"/>
      <c r="M58" s="475"/>
      <c r="N58" s="475"/>
      <c r="O58" s="9"/>
    </row>
    <row r="59" spans="1:15" ht="14.25" customHeight="1" x14ac:dyDescent="0.2">
      <c r="A59" s="23"/>
      <c r="B59" s="23"/>
      <c r="C59" s="23"/>
      <c r="D59" s="23"/>
      <c r="E59" s="23"/>
      <c r="G59" s="23"/>
      <c r="H59" s="23"/>
      <c r="I59" s="23"/>
      <c r="J59" s="23"/>
      <c r="L59" s="476" t="s">
        <v>220</v>
      </c>
      <c r="M59" s="476"/>
      <c r="N59" s="476"/>
      <c r="O59" s="9"/>
    </row>
    <row r="60" spans="1:15" x14ac:dyDescent="0.2">
      <c r="K60" s="23" t="s">
        <v>221</v>
      </c>
      <c r="L60" s="23"/>
      <c r="M60" s="23"/>
      <c r="N60" s="23"/>
      <c r="O60" s="9"/>
    </row>
    <row r="61" spans="1:15" x14ac:dyDescent="0.2">
      <c r="K61" s="23"/>
      <c r="L61" s="23"/>
      <c r="M61" s="23"/>
      <c r="N61" s="23"/>
    </row>
    <row r="62" spans="1:15" x14ac:dyDescent="0.2">
      <c r="K62" s="23"/>
      <c r="L62" s="23"/>
      <c r="M62" s="23"/>
      <c r="N62" s="23"/>
    </row>
    <row r="63" spans="1:15" x14ac:dyDescent="0.2">
      <c r="K63" s="23"/>
      <c r="L63" s="23"/>
      <c r="M63" s="23"/>
      <c r="N63" s="23"/>
    </row>
    <row r="64" spans="1:15" x14ac:dyDescent="0.2">
      <c r="K64" s="23"/>
      <c r="L64" s="23"/>
      <c r="M64" s="23"/>
      <c r="N64" s="23"/>
    </row>
    <row r="65" spans="11:14" x14ac:dyDescent="0.2">
      <c r="K65" s="23"/>
      <c r="L65" s="23"/>
      <c r="M65" s="23"/>
      <c r="N65" s="23"/>
    </row>
    <row r="66" spans="11:14" x14ac:dyDescent="0.2">
      <c r="K66" s="23"/>
      <c r="L66" s="23"/>
      <c r="M66" s="23"/>
      <c r="N66" s="23"/>
    </row>
    <row r="67" spans="11:14" x14ac:dyDescent="0.2">
      <c r="K67" s="23"/>
      <c r="L67" s="23"/>
      <c r="M67" s="23"/>
      <c r="N67" s="23"/>
    </row>
    <row r="68" spans="11:14" x14ac:dyDescent="0.2">
      <c r="K68" s="23"/>
      <c r="L68" s="23"/>
      <c r="M68" s="23"/>
      <c r="N68" s="23"/>
    </row>
    <row r="69" spans="11:14" x14ac:dyDescent="0.2">
      <c r="K69" s="23"/>
      <c r="L69" s="23"/>
      <c r="M69" s="23"/>
      <c r="N69" s="23"/>
    </row>
    <row r="70" spans="11:14" x14ac:dyDescent="0.2">
      <c r="K70" s="23"/>
      <c r="L70" s="23"/>
      <c r="M70" s="23"/>
      <c r="N70" s="23"/>
    </row>
    <row r="71" spans="11:14" x14ac:dyDescent="0.2">
      <c r="K71" s="23"/>
      <c r="L71" s="23"/>
      <c r="M71" s="23"/>
      <c r="N71" s="23"/>
    </row>
    <row r="72" spans="11:14" x14ac:dyDescent="0.2">
      <c r="K72" s="23"/>
      <c r="L72" s="23"/>
      <c r="M72" s="23"/>
      <c r="N72" s="23"/>
    </row>
    <row r="73" spans="11:14" x14ac:dyDescent="0.2">
      <c r="K73" s="23"/>
      <c r="L73" s="23"/>
      <c r="M73" s="23"/>
      <c r="N73" s="23"/>
    </row>
    <row r="74" spans="11:14" x14ac:dyDescent="0.2">
      <c r="K74" s="23"/>
      <c r="L74" s="23"/>
      <c r="M74" s="23"/>
      <c r="N74" s="23"/>
    </row>
    <row r="75" spans="11:14" x14ac:dyDescent="0.2">
      <c r="K75" s="23"/>
      <c r="L75" s="23"/>
      <c r="M75" s="23"/>
      <c r="N75" s="23"/>
    </row>
    <row r="76" spans="11:14" x14ac:dyDescent="0.2">
      <c r="K76" s="23"/>
      <c r="L76" s="23"/>
      <c r="M76" s="23"/>
      <c r="N76" s="23"/>
    </row>
    <row r="77" spans="11:14" x14ac:dyDescent="0.2">
      <c r="K77" s="23"/>
      <c r="L77" s="23"/>
      <c r="M77" s="23"/>
      <c r="N77" s="23"/>
    </row>
    <row r="78" spans="11:14" x14ac:dyDescent="0.2">
      <c r="K78" s="23"/>
      <c r="L78" s="23"/>
      <c r="M78" s="23"/>
      <c r="N78" s="23"/>
    </row>
    <row r="79" spans="11:14" x14ac:dyDescent="0.2">
      <c r="K79" s="23"/>
      <c r="L79" s="23"/>
      <c r="M79" s="23"/>
      <c r="N79" s="23"/>
    </row>
    <row r="80" spans="11:14" x14ac:dyDescent="0.2">
      <c r="K80" s="23"/>
      <c r="L80" s="23"/>
      <c r="M80" s="23"/>
      <c r="N80" s="23"/>
    </row>
    <row r="81" spans="11:14" x14ac:dyDescent="0.2">
      <c r="K81" s="23"/>
      <c r="L81" s="23"/>
      <c r="M81" s="23"/>
      <c r="N81" s="23"/>
    </row>
    <row r="82" spans="11:14" x14ac:dyDescent="0.2">
      <c r="K82" s="23"/>
      <c r="L82" s="23"/>
      <c r="M82" s="23"/>
      <c r="N82" s="23"/>
    </row>
    <row r="83" spans="11:14" x14ac:dyDescent="0.2">
      <c r="K83" s="23"/>
      <c r="L83" s="23"/>
      <c r="M83" s="23"/>
      <c r="N83" s="23"/>
    </row>
    <row r="84" spans="11:14" x14ac:dyDescent="0.2">
      <c r="K84" s="23"/>
      <c r="L84" s="23"/>
      <c r="M84" s="23"/>
      <c r="N84" s="23"/>
    </row>
    <row r="85" spans="11:14" x14ac:dyDescent="0.2">
      <c r="K85" s="23"/>
      <c r="L85" s="23"/>
      <c r="M85" s="23"/>
      <c r="N85" s="23"/>
    </row>
    <row r="86" spans="11:14" x14ac:dyDescent="0.2">
      <c r="K86" s="23"/>
      <c r="L86" s="23"/>
      <c r="M86" s="23"/>
      <c r="N86" s="23"/>
    </row>
    <row r="87" spans="11:14" x14ac:dyDescent="0.2">
      <c r="K87" s="23"/>
      <c r="L87" s="23"/>
      <c r="M87" s="23"/>
      <c r="N87" s="23"/>
    </row>
    <row r="88" spans="11:14" x14ac:dyDescent="0.2">
      <c r="K88" s="23"/>
      <c r="L88" s="23"/>
      <c r="M88" s="23"/>
      <c r="N88" s="23"/>
    </row>
    <row r="89" spans="11:14" x14ac:dyDescent="0.2">
      <c r="K89" s="23"/>
      <c r="L89" s="23"/>
      <c r="M89" s="23"/>
      <c r="N89" s="23"/>
    </row>
    <row r="90" spans="11:14" x14ac:dyDescent="0.2">
      <c r="K90" s="23"/>
      <c r="L90" s="23"/>
      <c r="M90" s="23"/>
      <c r="N90" s="23"/>
    </row>
    <row r="91" spans="11:14" x14ac:dyDescent="0.2">
      <c r="K91" s="23"/>
      <c r="L91" s="23"/>
      <c r="M91" s="23"/>
      <c r="N91" s="23"/>
    </row>
    <row r="92" spans="11:14" x14ac:dyDescent="0.2">
      <c r="K92" s="23"/>
      <c r="L92" s="23"/>
      <c r="M92" s="23"/>
      <c r="N92" s="23"/>
    </row>
    <row r="93" spans="11:14" x14ac:dyDescent="0.2">
      <c r="K93" s="23"/>
      <c r="L93" s="23"/>
      <c r="M93" s="23"/>
      <c r="N93" s="23"/>
    </row>
    <row r="94" spans="11:14" x14ac:dyDescent="0.2">
      <c r="K94" s="23"/>
      <c r="L94" s="23"/>
      <c r="M94" s="23"/>
      <c r="N94" s="23"/>
    </row>
    <row r="95" spans="11:14" x14ac:dyDescent="0.2">
      <c r="K95" s="23"/>
      <c r="L95" s="23"/>
      <c r="M95" s="23"/>
      <c r="N95" s="23"/>
    </row>
    <row r="96" spans="11:14" x14ac:dyDescent="0.2">
      <c r="K96" s="23"/>
      <c r="L96" s="23"/>
      <c r="M96" s="23"/>
      <c r="N96" s="23"/>
    </row>
    <row r="97" spans="11:14" x14ac:dyDescent="0.2">
      <c r="K97" s="23"/>
      <c r="L97" s="23"/>
      <c r="M97" s="23"/>
      <c r="N97" s="23"/>
    </row>
    <row r="98" spans="11:14" x14ac:dyDescent="0.2">
      <c r="K98" s="23"/>
      <c r="L98" s="23"/>
      <c r="M98" s="23"/>
      <c r="N98" s="23"/>
    </row>
    <row r="99" spans="11:14" x14ac:dyDescent="0.2">
      <c r="K99" s="23"/>
      <c r="L99" s="23"/>
      <c r="M99" s="23"/>
      <c r="N99" s="23"/>
    </row>
    <row r="100" spans="11:14" x14ac:dyDescent="0.2">
      <c r="K100" s="23"/>
      <c r="L100" s="23"/>
      <c r="M100" s="23"/>
      <c r="N100" s="23"/>
    </row>
    <row r="101" spans="11:14" x14ac:dyDescent="0.2">
      <c r="K101" s="23"/>
      <c r="L101" s="23"/>
      <c r="M101" s="23"/>
      <c r="N101" s="23"/>
    </row>
    <row r="102" spans="11:14" x14ac:dyDescent="0.2">
      <c r="K102" s="23"/>
      <c r="L102" s="23"/>
      <c r="M102" s="23"/>
      <c r="N102" s="23"/>
    </row>
    <row r="103" spans="11:14" x14ac:dyDescent="0.2">
      <c r="K103" s="23"/>
      <c r="L103" s="23"/>
      <c r="M103" s="23"/>
      <c r="N103" s="23"/>
    </row>
    <row r="104" spans="11:14" x14ac:dyDescent="0.2">
      <c r="K104" s="23"/>
      <c r="L104" s="23"/>
      <c r="M104" s="23"/>
      <c r="N104" s="23"/>
    </row>
    <row r="105" spans="11:14" x14ac:dyDescent="0.2">
      <c r="K105" s="23"/>
      <c r="L105" s="23"/>
      <c r="M105" s="23"/>
      <c r="N105" s="23"/>
    </row>
    <row r="106" spans="11:14" x14ac:dyDescent="0.2">
      <c r="K106" s="23"/>
      <c r="L106" s="23"/>
      <c r="M106" s="23"/>
      <c r="N106" s="23"/>
    </row>
    <row r="107" spans="11:14" x14ac:dyDescent="0.2">
      <c r="K107" s="23"/>
      <c r="L107" s="23"/>
      <c r="M107" s="23"/>
      <c r="N107" s="23"/>
    </row>
    <row r="108" spans="11:14" x14ac:dyDescent="0.2">
      <c r="K108" s="23"/>
      <c r="L108" s="23"/>
      <c r="M108" s="23"/>
      <c r="N108" s="23"/>
    </row>
    <row r="109" spans="11:14" x14ac:dyDescent="0.2">
      <c r="K109" s="23"/>
      <c r="L109" s="23"/>
      <c r="M109" s="23"/>
      <c r="N109" s="23"/>
    </row>
    <row r="110" spans="11:14" x14ac:dyDescent="0.2">
      <c r="K110" s="23"/>
      <c r="L110" s="23"/>
      <c r="M110" s="23"/>
      <c r="N110" s="23"/>
    </row>
    <row r="111" spans="11:14" x14ac:dyDescent="0.2">
      <c r="K111" s="23"/>
      <c r="L111" s="23"/>
      <c r="M111" s="23"/>
      <c r="N111" s="23"/>
    </row>
    <row r="112" spans="11:14" x14ac:dyDescent="0.2">
      <c r="K112" s="23"/>
      <c r="L112" s="23"/>
      <c r="M112" s="23"/>
      <c r="N112" s="23"/>
    </row>
    <row r="113" spans="11:14" x14ac:dyDescent="0.2">
      <c r="K113" s="23"/>
      <c r="L113" s="23"/>
      <c r="M113" s="23"/>
      <c r="N113" s="23"/>
    </row>
    <row r="114" spans="11:14" x14ac:dyDescent="0.2">
      <c r="K114" s="23"/>
      <c r="L114" s="23"/>
      <c r="M114" s="23"/>
      <c r="N114" s="23"/>
    </row>
    <row r="115" spans="11:14" x14ac:dyDescent="0.2">
      <c r="K115" s="23"/>
      <c r="L115" s="23"/>
      <c r="M115" s="23"/>
      <c r="N115" s="23"/>
    </row>
    <row r="116" spans="11:14" x14ac:dyDescent="0.2">
      <c r="K116" s="23"/>
      <c r="L116" s="23"/>
      <c r="M116" s="23"/>
      <c r="N116" s="23"/>
    </row>
    <row r="117" spans="11:14" x14ac:dyDescent="0.2">
      <c r="K117" s="23"/>
      <c r="L117" s="23"/>
      <c r="M117" s="23"/>
      <c r="N117" s="23"/>
    </row>
    <row r="118" spans="11:14" x14ac:dyDescent="0.2">
      <c r="K118" s="23"/>
      <c r="L118" s="23"/>
      <c r="M118" s="23"/>
      <c r="N118" s="23"/>
    </row>
    <row r="119" spans="11:14" x14ac:dyDescent="0.2">
      <c r="K119" s="23"/>
      <c r="L119" s="23"/>
      <c r="M119" s="23"/>
      <c r="N119" s="23"/>
    </row>
    <row r="120" spans="11:14" x14ac:dyDescent="0.2">
      <c r="K120" s="23"/>
      <c r="L120" s="23"/>
      <c r="M120" s="23"/>
      <c r="N120" s="23"/>
    </row>
    <row r="121" spans="11:14" x14ac:dyDescent="0.2">
      <c r="K121" s="23"/>
      <c r="L121" s="23"/>
      <c r="M121" s="23"/>
      <c r="N121" s="23"/>
    </row>
    <row r="122" spans="11:14" x14ac:dyDescent="0.2">
      <c r="K122" s="23"/>
      <c r="L122" s="23"/>
      <c r="M122" s="23"/>
      <c r="N122" s="23"/>
    </row>
    <row r="123" spans="11:14" x14ac:dyDescent="0.2">
      <c r="K123" s="23"/>
      <c r="L123" s="23"/>
      <c r="M123" s="23"/>
      <c r="N123" s="23"/>
    </row>
    <row r="124" spans="11:14" x14ac:dyDescent="0.2">
      <c r="K124" s="23"/>
      <c r="L124" s="23"/>
      <c r="M124" s="23"/>
      <c r="N124" s="23"/>
    </row>
    <row r="125" spans="11:14" x14ac:dyDescent="0.2">
      <c r="K125" s="23"/>
      <c r="L125" s="23"/>
      <c r="M125" s="23"/>
      <c r="N125" s="23"/>
    </row>
  </sheetData>
  <mergeCells count="33">
    <mergeCell ref="A49:A56"/>
    <mergeCell ref="B57:N58"/>
    <mergeCell ref="L59:N59"/>
    <mergeCell ref="A23:I23"/>
    <mergeCell ref="L23:N23"/>
    <mergeCell ref="A24:B24"/>
    <mergeCell ref="A25:A32"/>
    <mergeCell ref="A33:A40"/>
    <mergeCell ref="A41:A48"/>
    <mergeCell ref="A17:B17"/>
    <mergeCell ref="A18:B18"/>
    <mergeCell ref="A19:B19"/>
    <mergeCell ref="A20:B20"/>
    <mergeCell ref="A21:B21"/>
    <mergeCell ref="M22:N22"/>
    <mergeCell ref="A12:H12"/>
    <mergeCell ref="L12:N12"/>
    <mergeCell ref="A13:B13"/>
    <mergeCell ref="A14:B14"/>
    <mergeCell ref="A15:B15"/>
    <mergeCell ref="A16:B16"/>
    <mergeCell ref="A6:B6"/>
    <mergeCell ref="A7:B7"/>
    <mergeCell ref="A8:B8"/>
    <mergeCell ref="A9:B9"/>
    <mergeCell ref="A10:B10"/>
    <mergeCell ref="M11:N11"/>
    <mergeCell ref="A1:H1"/>
    <mergeCell ref="L1:N1"/>
    <mergeCell ref="A2:B2"/>
    <mergeCell ref="A3:B3"/>
    <mergeCell ref="A4:B4"/>
    <mergeCell ref="A5:B5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9" firstPageNumber="9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69"/>
  <sheetViews>
    <sheetView showGridLines="0" view="pageBreakPreview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56" sqref="I56"/>
    </sheetView>
  </sheetViews>
  <sheetFormatPr defaultColWidth="11" defaultRowHeight="17.25" x14ac:dyDescent="0.2"/>
  <cols>
    <col min="1" max="1" width="4" style="2" customWidth="1"/>
    <col min="2" max="2" width="7.5" style="2" customWidth="1"/>
    <col min="3" max="3" width="11.75" style="2" bestFit="1" customWidth="1"/>
    <col min="4" max="13" width="10.375" style="2" customWidth="1"/>
    <col min="14" max="14" width="10.875" style="3" customWidth="1"/>
    <col min="15" max="256" width="11" style="3"/>
    <col min="257" max="257" width="4" style="3" customWidth="1"/>
    <col min="258" max="258" width="7.5" style="3" customWidth="1"/>
    <col min="259" max="259" width="11.75" style="3" bestFit="1" customWidth="1"/>
    <col min="260" max="269" width="10.375" style="3" customWidth="1"/>
    <col min="270" max="270" width="10.875" style="3" customWidth="1"/>
    <col min="271" max="512" width="11" style="3"/>
    <col min="513" max="513" width="4" style="3" customWidth="1"/>
    <col min="514" max="514" width="7.5" style="3" customWidth="1"/>
    <col min="515" max="515" width="11.75" style="3" bestFit="1" customWidth="1"/>
    <col min="516" max="525" width="10.375" style="3" customWidth="1"/>
    <col min="526" max="526" width="10.875" style="3" customWidth="1"/>
    <col min="527" max="768" width="11" style="3"/>
    <col min="769" max="769" width="4" style="3" customWidth="1"/>
    <col min="770" max="770" width="7.5" style="3" customWidth="1"/>
    <col min="771" max="771" width="11.75" style="3" bestFit="1" customWidth="1"/>
    <col min="772" max="781" width="10.375" style="3" customWidth="1"/>
    <col min="782" max="782" width="10.875" style="3" customWidth="1"/>
    <col min="783" max="1024" width="11" style="3"/>
    <col min="1025" max="1025" width="4" style="3" customWidth="1"/>
    <col min="1026" max="1026" width="7.5" style="3" customWidth="1"/>
    <col min="1027" max="1027" width="11.75" style="3" bestFit="1" customWidth="1"/>
    <col min="1028" max="1037" width="10.375" style="3" customWidth="1"/>
    <col min="1038" max="1038" width="10.875" style="3" customWidth="1"/>
    <col min="1039" max="1280" width="11" style="3"/>
    <col min="1281" max="1281" width="4" style="3" customWidth="1"/>
    <col min="1282" max="1282" width="7.5" style="3" customWidth="1"/>
    <col min="1283" max="1283" width="11.75" style="3" bestFit="1" customWidth="1"/>
    <col min="1284" max="1293" width="10.375" style="3" customWidth="1"/>
    <col min="1294" max="1294" width="10.875" style="3" customWidth="1"/>
    <col min="1295" max="1536" width="11" style="3"/>
    <col min="1537" max="1537" width="4" style="3" customWidth="1"/>
    <col min="1538" max="1538" width="7.5" style="3" customWidth="1"/>
    <col min="1539" max="1539" width="11.75" style="3" bestFit="1" customWidth="1"/>
    <col min="1540" max="1549" width="10.375" style="3" customWidth="1"/>
    <col min="1550" max="1550" width="10.875" style="3" customWidth="1"/>
    <col min="1551" max="1792" width="11" style="3"/>
    <col min="1793" max="1793" width="4" style="3" customWidth="1"/>
    <col min="1794" max="1794" width="7.5" style="3" customWidth="1"/>
    <col min="1795" max="1795" width="11.75" style="3" bestFit="1" customWidth="1"/>
    <col min="1796" max="1805" width="10.375" style="3" customWidth="1"/>
    <col min="1806" max="1806" width="10.875" style="3" customWidth="1"/>
    <col min="1807" max="2048" width="11" style="3"/>
    <col min="2049" max="2049" width="4" style="3" customWidth="1"/>
    <col min="2050" max="2050" width="7.5" style="3" customWidth="1"/>
    <col min="2051" max="2051" width="11.75" style="3" bestFit="1" customWidth="1"/>
    <col min="2052" max="2061" width="10.375" style="3" customWidth="1"/>
    <col min="2062" max="2062" width="10.875" style="3" customWidth="1"/>
    <col min="2063" max="2304" width="11" style="3"/>
    <col min="2305" max="2305" width="4" style="3" customWidth="1"/>
    <col min="2306" max="2306" width="7.5" style="3" customWidth="1"/>
    <col min="2307" max="2307" width="11.75" style="3" bestFit="1" customWidth="1"/>
    <col min="2308" max="2317" width="10.375" style="3" customWidth="1"/>
    <col min="2318" max="2318" width="10.875" style="3" customWidth="1"/>
    <col min="2319" max="2560" width="11" style="3"/>
    <col min="2561" max="2561" width="4" style="3" customWidth="1"/>
    <col min="2562" max="2562" width="7.5" style="3" customWidth="1"/>
    <col min="2563" max="2563" width="11.75" style="3" bestFit="1" customWidth="1"/>
    <col min="2564" max="2573" width="10.375" style="3" customWidth="1"/>
    <col min="2574" max="2574" width="10.875" style="3" customWidth="1"/>
    <col min="2575" max="2816" width="11" style="3"/>
    <col min="2817" max="2817" width="4" style="3" customWidth="1"/>
    <col min="2818" max="2818" width="7.5" style="3" customWidth="1"/>
    <col min="2819" max="2819" width="11.75" style="3" bestFit="1" customWidth="1"/>
    <col min="2820" max="2829" width="10.375" style="3" customWidth="1"/>
    <col min="2830" max="2830" width="10.875" style="3" customWidth="1"/>
    <col min="2831" max="3072" width="11" style="3"/>
    <col min="3073" max="3073" width="4" style="3" customWidth="1"/>
    <col min="3074" max="3074" width="7.5" style="3" customWidth="1"/>
    <col min="3075" max="3075" width="11.75" style="3" bestFit="1" customWidth="1"/>
    <col min="3076" max="3085" width="10.375" style="3" customWidth="1"/>
    <col min="3086" max="3086" width="10.875" style="3" customWidth="1"/>
    <col min="3087" max="3328" width="11" style="3"/>
    <col min="3329" max="3329" width="4" style="3" customWidth="1"/>
    <col min="3330" max="3330" width="7.5" style="3" customWidth="1"/>
    <col min="3331" max="3331" width="11.75" style="3" bestFit="1" customWidth="1"/>
    <col min="3332" max="3341" width="10.375" style="3" customWidth="1"/>
    <col min="3342" max="3342" width="10.875" style="3" customWidth="1"/>
    <col min="3343" max="3584" width="11" style="3"/>
    <col min="3585" max="3585" width="4" style="3" customWidth="1"/>
    <col min="3586" max="3586" width="7.5" style="3" customWidth="1"/>
    <col min="3587" max="3587" width="11.75" style="3" bestFit="1" customWidth="1"/>
    <col min="3588" max="3597" width="10.375" style="3" customWidth="1"/>
    <col min="3598" max="3598" width="10.875" style="3" customWidth="1"/>
    <col min="3599" max="3840" width="11" style="3"/>
    <col min="3841" max="3841" width="4" style="3" customWidth="1"/>
    <col min="3842" max="3842" width="7.5" style="3" customWidth="1"/>
    <col min="3843" max="3843" width="11.75" style="3" bestFit="1" customWidth="1"/>
    <col min="3844" max="3853" width="10.375" style="3" customWidth="1"/>
    <col min="3854" max="3854" width="10.875" style="3" customWidth="1"/>
    <col min="3855" max="4096" width="11" style="3"/>
    <col min="4097" max="4097" width="4" style="3" customWidth="1"/>
    <col min="4098" max="4098" width="7.5" style="3" customWidth="1"/>
    <col min="4099" max="4099" width="11.75" style="3" bestFit="1" customWidth="1"/>
    <col min="4100" max="4109" width="10.375" style="3" customWidth="1"/>
    <col min="4110" max="4110" width="10.875" style="3" customWidth="1"/>
    <col min="4111" max="4352" width="11" style="3"/>
    <col min="4353" max="4353" width="4" style="3" customWidth="1"/>
    <col min="4354" max="4354" width="7.5" style="3" customWidth="1"/>
    <col min="4355" max="4355" width="11.75" style="3" bestFit="1" customWidth="1"/>
    <col min="4356" max="4365" width="10.375" style="3" customWidth="1"/>
    <col min="4366" max="4366" width="10.875" style="3" customWidth="1"/>
    <col min="4367" max="4608" width="11" style="3"/>
    <col min="4609" max="4609" width="4" style="3" customWidth="1"/>
    <col min="4610" max="4610" width="7.5" style="3" customWidth="1"/>
    <col min="4611" max="4611" width="11.75" style="3" bestFit="1" customWidth="1"/>
    <col min="4612" max="4621" width="10.375" style="3" customWidth="1"/>
    <col min="4622" max="4622" width="10.875" style="3" customWidth="1"/>
    <col min="4623" max="4864" width="11" style="3"/>
    <col min="4865" max="4865" width="4" style="3" customWidth="1"/>
    <col min="4866" max="4866" width="7.5" style="3" customWidth="1"/>
    <col min="4867" max="4867" width="11.75" style="3" bestFit="1" customWidth="1"/>
    <col min="4868" max="4877" width="10.375" style="3" customWidth="1"/>
    <col min="4878" max="4878" width="10.875" style="3" customWidth="1"/>
    <col min="4879" max="5120" width="11" style="3"/>
    <col min="5121" max="5121" width="4" style="3" customWidth="1"/>
    <col min="5122" max="5122" width="7.5" style="3" customWidth="1"/>
    <col min="5123" max="5123" width="11.75" style="3" bestFit="1" customWidth="1"/>
    <col min="5124" max="5133" width="10.375" style="3" customWidth="1"/>
    <col min="5134" max="5134" width="10.875" style="3" customWidth="1"/>
    <col min="5135" max="5376" width="11" style="3"/>
    <col min="5377" max="5377" width="4" style="3" customWidth="1"/>
    <col min="5378" max="5378" width="7.5" style="3" customWidth="1"/>
    <col min="5379" max="5379" width="11.75" style="3" bestFit="1" customWidth="1"/>
    <col min="5380" max="5389" width="10.375" style="3" customWidth="1"/>
    <col min="5390" max="5390" width="10.875" style="3" customWidth="1"/>
    <col min="5391" max="5632" width="11" style="3"/>
    <col min="5633" max="5633" width="4" style="3" customWidth="1"/>
    <col min="5634" max="5634" width="7.5" style="3" customWidth="1"/>
    <col min="5635" max="5635" width="11.75" style="3" bestFit="1" customWidth="1"/>
    <col min="5636" max="5645" width="10.375" style="3" customWidth="1"/>
    <col min="5646" max="5646" width="10.875" style="3" customWidth="1"/>
    <col min="5647" max="5888" width="11" style="3"/>
    <col min="5889" max="5889" width="4" style="3" customWidth="1"/>
    <col min="5890" max="5890" width="7.5" style="3" customWidth="1"/>
    <col min="5891" max="5891" width="11.75" style="3" bestFit="1" customWidth="1"/>
    <col min="5892" max="5901" width="10.375" style="3" customWidth="1"/>
    <col min="5902" max="5902" width="10.875" style="3" customWidth="1"/>
    <col min="5903" max="6144" width="11" style="3"/>
    <col min="6145" max="6145" width="4" style="3" customWidth="1"/>
    <col min="6146" max="6146" width="7.5" style="3" customWidth="1"/>
    <col min="6147" max="6147" width="11.75" style="3" bestFit="1" customWidth="1"/>
    <col min="6148" max="6157" width="10.375" style="3" customWidth="1"/>
    <col min="6158" max="6158" width="10.875" style="3" customWidth="1"/>
    <col min="6159" max="6400" width="11" style="3"/>
    <col min="6401" max="6401" width="4" style="3" customWidth="1"/>
    <col min="6402" max="6402" width="7.5" style="3" customWidth="1"/>
    <col min="6403" max="6403" width="11.75" style="3" bestFit="1" customWidth="1"/>
    <col min="6404" max="6413" width="10.375" style="3" customWidth="1"/>
    <col min="6414" max="6414" width="10.875" style="3" customWidth="1"/>
    <col min="6415" max="6656" width="11" style="3"/>
    <col min="6657" max="6657" width="4" style="3" customWidth="1"/>
    <col min="6658" max="6658" width="7.5" style="3" customWidth="1"/>
    <col min="6659" max="6659" width="11.75" style="3" bestFit="1" customWidth="1"/>
    <col min="6660" max="6669" width="10.375" style="3" customWidth="1"/>
    <col min="6670" max="6670" width="10.875" style="3" customWidth="1"/>
    <col min="6671" max="6912" width="11" style="3"/>
    <col min="6913" max="6913" width="4" style="3" customWidth="1"/>
    <col min="6914" max="6914" width="7.5" style="3" customWidth="1"/>
    <col min="6915" max="6915" width="11.75" style="3" bestFit="1" customWidth="1"/>
    <col min="6916" max="6925" width="10.375" style="3" customWidth="1"/>
    <col min="6926" max="6926" width="10.875" style="3" customWidth="1"/>
    <col min="6927" max="7168" width="11" style="3"/>
    <col min="7169" max="7169" width="4" style="3" customWidth="1"/>
    <col min="7170" max="7170" width="7.5" style="3" customWidth="1"/>
    <col min="7171" max="7171" width="11.75" style="3" bestFit="1" customWidth="1"/>
    <col min="7172" max="7181" width="10.375" style="3" customWidth="1"/>
    <col min="7182" max="7182" width="10.875" style="3" customWidth="1"/>
    <col min="7183" max="7424" width="11" style="3"/>
    <col min="7425" max="7425" width="4" style="3" customWidth="1"/>
    <col min="7426" max="7426" width="7.5" style="3" customWidth="1"/>
    <col min="7427" max="7427" width="11.75" style="3" bestFit="1" customWidth="1"/>
    <col min="7428" max="7437" width="10.375" style="3" customWidth="1"/>
    <col min="7438" max="7438" width="10.875" style="3" customWidth="1"/>
    <col min="7439" max="7680" width="11" style="3"/>
    <col min="7681" max="7681" width="4" style="3" customWidth="1"/>
    <col min="7682" max="7682" width="7.5" style="3" customWidth="1"/>
    <col min="7683" max="7683" width="11.75" style="3" bestFit="1" customWidth="1"/>
    <col min="7684" max="7693" width="10.375" style="3" customWidth="1"/>
    <col min="7694" max="7694" width="10.875" style="3" customWidth="1"/>
    <col min="7695" max="7936" width="11" style="3"/>
    <col min="7937" max="7937" width="4" style="3" customWidth="1"/>
    <col min="7938" max="7938" width="7.5" style="3" customWidth="1"/>
    <col min="7939" max="7939" width="11.75" style="3" bestFit="1" customWidth="1"/>
    <col min="7940" max="7949" width="10.375" style="3" customWidth="1"/>
    <col min="7950" max="7950" width="10.875" style="3" customWidth="1"/>
    <col min="7951" max="8192" width="11" style="3"/>
    <col min="8193" max="8193" width="4" style="3" customWidth="1"/>
    <col min="8194" max="8194" width="7.5" style="3" customWidth="1"/>
    <col min="8195" max="8195" width="11.75" style="3" bestFit="1" customWidth="1"/>
    <col min="8196" max="8205" width="10.375" style="3" customWidth="1"/>
    <col min="8206" max="8206" width="10.875" style="3" customWidth="1"/>
    <col min="8207" max="8448" width="11" style="3"/>
    <col min="8449" max="8449" width="4" style="3" customWidth="1"/>
    <col min="8450" max="8450" width="7.5" style="3" customWidth="1"/>
    <col min="8451" max="8451" width="11.75" style="3" bestFit="1" customWidth="1"/>
    <col min="8452" max="8461" width="10.375" style="3" customWidth="1"/>
    <col min="8462" max="8462" width="10.875" style="3" customWidth="1"/>
    <col min="8463" max="8704" width="11" style="3"/>
    <col min="8705" max="8705" width="4" style="3" customWidth="1"/>
    <col min="8706" max="8706" width="7.5" style="3" customWidth="1"/>
    <col min="8707" max="8707" width="11.75" style="3" bestFit="1" customWidth="1"/>
    <col min="8708" max="8717" width="10.375" style="3" customWidth="1"/>
    <col min="8718" max="8718" width="10.875" style="3" customWidth="1"/>
    <col min="8719" max="8960" width="11" style="3"/>
    <col min="8961" max="8961" width="4" style="3" customWidth="1"/>
    <col min="8962" max="8962" width="7.5" style="3" customWidth="1"/>
    <col min="8963" max="8963" width="11.75" style="3" bestFit="1" customWidth="1"/>
    <col min="8964" max="8973" width="10.375" style="3" customWidth="1"/>
    <col min="8974" max="8974" width="10.875" style="3" customWidth="1"/>
    <col min="8975" max="9216" width="11" style="3"/>
    <col min="9217" max="9217" width="4" style="3" customWidth="1"/>
    <col min="9218" max="9218" width="7.5" style="3" customWidth="1"/>
    <col min="9219" max="9219" width="11.75" style="3" bestFit="1" customWidth="1"/>
    <col min="9220" max="9229" width="10.375" style="3" customWidth="1"/>
    <col min="9230" max="9230" width="10.875" style="3" customWidth="1"/>
    <col min="9231" max="9472" width="11" style="3"/>
    <col min="9473" max="9473" width="4" style="3" customWidth="1"/>
    <col min="9474" max="9474" width="7.5" style="3" customWidth="1"/>
    <col min="9475" max="9475" width="11.75" style="3" bestFit="1" customWidth="1"/>
    <col min="9476" max="9485" width="10.375" style="3" customWidth="1"/>
    <col min="9486" max="9486" width="10.875" style="3" customWidth="1"/>
    <col min="9487" max="9728" width="11" style="3"/>
    <col min="9729" max="9729" width="4" style="3" customWidth="1"/>
    <col min="9730" max="9730" width="7.5" style="3" customWidth="1"/>
    <col min="9731" max="9731" width="11.75" style="3" bestFit="1" customWidth="1"/>
    <col min="9732" max="9741" width="10.375" style="3" customWidth="1"/>
    <col min="9742" max="9742" width="10.875" style="3" customWidth="1"/>
    <col min="9743" max="9984" width="11" style="3"/>
    <col min="9985" max="9985" width="4" style="3" customWidth="1"/>
    <col min="9986" max="9986" width="7.5" style="3" customWidth="1"/>
    <col min="9987" max="9987" width="11.75" style="3" bestFit="1" customWidth="1"/>
    <col min="9988" max="9997" width="10.375" style="3" customWidth="1"/>
    <col min="9998" max="9998" width="10.875" style="3" customWidth="1"/>
    <col min="9999" max="10240" width="11" style="3"/>
    <col min="10241" max="10241" width="4" style="3" customWidth="1"/>
    <col min="10242" max="10242" width="7.5" style="3" customWidth="1"/>
    <col min="10243" max="10243" width="11.75" style="3" bestFit="1" customWidth="1"/>
    <col min="10244" max="10253" width="10.375" style="3" customWidth="1"/>
    <col min="10254" max="10254" width="10.875" style="3" customWidth="1"/>
    <col min="10255" max="10496" width="11" style="3"/>
    <col min="10497" max="10497" width="4" style="3" customWidth="1"/>
    <col min="10498" max="10498" width="7.5" style="3" customWidth="1"/>
    <col min="10499" max="10499" width="11.75" style="3" bestFit="1" customWidth="1"/>
    <col min="10500" max="10509" width="10.375" style="3" customWidth="1"/>
    <col min="10510" max="10510" width="10.875" style="3" customWidth="1"/>
    <col min="10511" max="10752" width="11" style="3"/>
    <col min="10753" max="10753" width="4" style="3" customWidth="1"/>
    <col min="10754" max="10754" width="7.5" style="3" customWidth="1"/>
    <col min="10755" max="10755" width="11.75" style="3" bestFit="1" customWidth="1"/>
    <col min="10756" max="10765" width="10.375" style="3" customWidth="1"/>
    <col min="10766" max="10766" width="10.875" style="3" customWidth="1"/>
    <col min="10767" max="11008" width="11" style="3"/>
    <col min="11009" max="11009" width="4" style="3" customWidth="1"/>
    <col min="11010" max="11010" width="7.5" style="3" customWidth="1"/>
    <col min="11011" max="11011" width="11.75" style="3" bestFit="1" customWidth="1"/>
    <col min="11012" max="11021" width="10.375" style="3" customWidth="1"/>
    <col min="11022" max="11022" width="10.875" style="3" customWidth="1"/>
    <col min="11023" max="11264" width="11" style="3"/>
    <col min="11265" max="11265" width="4" style="3" customWidth="1"/>
    <col min="11266" max="11266" width="7.5" style="3" customWidth="1"/>
    <col min="11267" max="11267" width="11.75" style="3" bestFit="1" customWidth="1"/>
    <col min="11268" max="11277" width="10.375" style="3" customWidth="1"/>
    <col min="11278" max="11278" width="10.875" style="3" customWidth="1"/>
    <col min="11279" max="11520" width="11" style="3"/>
    <col min="11521" max="11521" width="4" style="3" customWidth="1"/>
    <col min="11522" max="11522" width="7.5" style="3" customWidth="1"/>
    <col min="11523" max="11523" width="11.75" style="3" bestFit="1" customWidth="1"/>
    <col min="11524" max="11533" width="10.375" style="3" customWidth="1"/>
    <col min="11534" max="11534" width="10.875" style="3" customWidth="1"/>
    <col min="11535" max="11776" width="11" style="3"/>
    <col min="11777" max="11777" width="4" style="3" customWidth="1"/>
    <col min="11778" max="11778" width="7.5" style="3" customWidth="1"/>
    <col min="11779" max="11779" width="11.75" style="3" bestFit="1" customWidth="1"/>
    <col min="11780" max="11789" width="10.375" style="3" customWidth="1"/>
    <col min="11790" max="11790" width="10.875" style="3" customWidth="1"/>
    <col min="11791" max="12032" width="11" style="3"/>
    <col min="12033" max="12033" width="4" style="3" customWidth="1"/>
    <col min="12034" max="12034" width="7.5" style="3" customWidth="1"/>
    <col min="12035" max="12035" width="11.75" style="3" bestFit="1" customWidth="1"/>
    <col min="12036" max="12045" width="10.375" style="3" customWidth="1"/>
    <col min="12046" max="12046" width="10.875" style="3" customWidth="1"/>
    <col min="12047" max="12288" width="11" style="3"/>
    <col min="12289" max="12289" width="4" style="3" customWidth="1"/>
    <col min="12290" max="12290" width="7.5" style="3" customWidth="1"/>
    <col min="12291" max="12291" width="11.75" style="3" bestFit="1" customWidth="1"/>
    <col min="12292" max="12301" width="10.375" style="3" customWidth="1"/>
    <col min="12302" max="12302" width="10.875" style="3" customWidth="1"/>
    <col min="12303" max="12544" width="11" style="3"/>
    <col min="12545" max="12545" width="4" style="3" customWidth="1"/>
    <col min="12546" max="12546" width="7.5" style="3" customWidth="1"/>
    <col min="12547" max="12547" width="11.75" style="3" bestFit="1" customWidth="1"/>
    <col min="12548" max="12557" width="10.375" style="3" customWidth="1"/>
    <col min="12558" max="12558" width="10.875" style="3" customWidth="1"/>
    <col min="12559" max="12800" width="11" style="3"/>
    <col min="12801" max="12801" width="4" style="3" customWidth="1"/>
    <col min="12802" max="12802" width="7.5" style="3" customWidth="1"/>
    <col min="12803" max="12803" width="11.75" style="3" bestFit="1" customWidth="1"/>
    <col min="12804" max="12813" width="10.375" style="3" customWidth="1"/>
    <col min="12814" max="12814" width="10.875" style="3" customWidth="1"/>
    <col min="12815" max="13056" width="11" style="3"/>
    <col min="13057" max="13057" width="4" style="3" customWidth="1"/>
    <col min="13058" max="13058" width="7.5" style="3" customWidth="1"/>
    <col min="13059" max="13059" width="11.75" style="3" bestFit="1" customWidth="1"/>
    <col min="13060" max="13069" width="10.375" style="3" customWidth="1"/>
    <col min="13070" max="13070" width="10.875" style="3" customWidth="1"/>
    <col min="13071" max="13312" width="11" style="3"/>
    <col min="13313" max="13313" width="4" style="3" customWidth="1"/>
    <col min="13314" max="13314" width="7.5" style="3" customWidth="1"/>
    <col min="13315" max="13315" width="11.75" style="3" bestFit="1" customWidth="1"/>
    <col min="13316" max="13325" width="10.375" style="3" customWidth="1"/>
    <col min="13326" max="13326" width="10.875" style="3" customWidth="1"/>
    <col min="13327" max="13568" width="11" style="3"/>
    <col min="13569" max="13569" width="4" style="3" customWidth="1"/>
    <col min="13570" max="13570" width="7.5" style="3" customWidth="1"/>
    <col min="13571" max="13571" width="11.75" style="3" bestFit="1" customWidth="1"/>
    <col min="13572" max="13581" width="10.375" style="3" customWidth="1"/>
    <col min="13582" max="13582" width="10.875" style="3" customWidth="1"/>
    <col min="13583" max="13824" width="11" style="3"/>
    <col min="13825" max="13825" width="4" style="3" customWidth="1"/>
    <col min="13826" max="13826" width="7.5" style="3" customWidth="1"/>
    <col min="13827" max="13827" width="11.75" style="3" bestFit="1" customWidth="1"/>
    <col min="13828" max="13837" width="10.375" style="3" customWidth="1"/>
    <col min="13838" max="13838" width="10.875" style="3" customWidth="1"/>
    <col min="13839" max="14080" width="11" style="3"/>
    <col min="14081" max="14081" width="4" style="3" customWidth="1"/>
    <col min="14082" max="14082" width="7.5" style="3" customWidth="1"/>
    <col min="14083" max="14083" width="11.75" style="3" bestFit="1" customWidth="1"/>
    <col min="14084" max="14093" width="10.375" style="3" customWidth="1"/>
    <col min="14094" max="14094" width="10.875" style="3" customWidth="1"/>
    <col min="14095" max="14336" width="11" style="3"/>
    <col min="14337" max="14337" width="4" style="3" customWidth="1"/>
    <col min="14338" max="14338" width="7.5" style="3" customWidth="1"/>
    <col min="14339" max="14339" width="11.75" style="3" bestFit="1" customWidth="1"/>
    <col min="14340" max="14349" width="10.375" style="3" customWidth="1"/>
    <col min="14350" max="14350" width="10.875" style="3" customWidth="1"/>
    <col min="14351" max="14592" width="11" style="3"/>
    <col min="14593" max="14593" width="4" style="3" customWidth="1"/>
    <col min="14594" max="14594" width="7.5" style="3" customWidth="1"/>
    <col min="14595" max="14595" width="11.75" style="3" bestFit="1" customWidth="1"/>
    <col min="14596" max="14605" width="10.375" style="3" customWidth="1"/>
    <col min="14606" max="14606" width="10.875" style="3" customWidth="1"/>
    <col min="14607" max="14848" width="11" style="3"/>
    <col min="14849" max="14849" width="4" style="3" customWidth="1"/>
    <col min="14850" max="14850" width="7.5" style="3" customWidth="1"/>
    <col min="14851" max="14851" width="11.75" style="3" bestFit="1" customWidth="1"/>
    <col min="14852" max="14861" width="10.375" style="3" customWidth="1"/>
    <col min="14862" max="14862" width="10.875" style="3" customWidth="1"/>
    <col min="14863" max="15104" width="11" style="3"/>
    <col min="15105" max="15105" width="4" style="3" customWidth="1"/>
    <col min="15106" max="15106" width="7.5" style="3" customWidth="1"/>
    <col min="15107" max="15107" width="11.75" style="3" bestFit="1" customWidth="1"/>
    <col min="15108" max="15117" width="10.375" style="3" customWidth="1"/>
    <col min="15118" max="15118" width="10.875" style="3" customWidth="1"/>
    <col min="15119" max="15360" width="11" style="3"/>
    <col min="15361" max="15361" width="4" style="3" customWidth="1"/>
    <col min="15362" max="15362" width="7.5" style="3" customWidth="1"/>
    <col min="15363" max="15363" width="11.75" style="3" bestFit="1" customWidth="1"/>
    <col min="15364" max="15373" width="10.375" style="3" customWidth="1"/>
    <col min="15374" max="15374" width="10.875" style="3" customWidth="1"/>
    <col min="15375" max="15616" width="11" style="3"/>
    <col min="15617" max="15617" width="4" style="3" customWidth="1"/>
    <col min="15618" max="15618" width="7.5" style="3" customWidth="1"/>
    <col min="15619" max="15619" width="11.75" style="3" bestFit="1" customWidth="1"/>
    <col min="15620" max="15629" width="10.375" style="3" customWidth="1"/>
    <col min="15630" max="15630" width="10.875" style="3" customWidth="1"/>
    <col min="15631" max="15872" width="11" style="3"/>
    <col min="15873" max="15873" width="4" style="3" customWidth="1"/>
    <col min="15874" max="15874" width="7.5" style="3" customWidth="1"/>
    <col min="15875" max="15875" width="11.75" style="3" bestFit="1" customWidth="1"/>
    <col min="15876" max="15885" width="10.375" style="3" customWidth="1"/>
    <col min="15886" max="15886" width="10.875" style="3" customWidth="1"/>
    <col min="15887" max="16128" width="11" style="3"/>
    <col min="16129" max="16129" width="4" style="3" customWidth="1"/>
    <col min="16130" max="16130" width="7.5" style="3" customWidth="1"/>
    <col min="16131" max="16131" width="11.75" style="3" bestFit="1" customWidth="1"/>
    <col min="16132" max="16141" width="10.375" style="3" customWidth="1"/>
    <col min="16142" max="16142" width="10.875" style="3" customWidth="1"/>
    <col min="16143" max="16384" width="11" style="3"/>
  </cols>
  <sheetData>
    <row r="1" spans="1:20" ht="22.5" customHeight="1" thickBot="1" x14ac:dyDescent="0.25">
      <c r="A1" s="6" t="s">
        <v>222</v>
      </c>
      <c r="B1" s="6"/>
      <c r="C1" s="6"/>
      <c r="D1" s="6"/>
      <c r="E1" s="6"/>
      <c r="F1" s="6"/>
      <c r="G1" s="6"/>
      <c r="H1" s="6"/>
      <c r="I1" s="6"/>
      <c r="J1" s="6"/>
      <c r="K1" s="477" t="s">
        <v>201</v>
      </c>
      <c r="L1" s="477"/>
      <c r="M1" s="477"/>
      <c r="N1" s="9"/>
      <c r="O1" s="9"/>
    </row>
    <row r="2" spans="1:20" ht="19.5" customHeight="1" x14ac:dyDescent="0.2">
      <c r="A2" s="17"/>
      <c r="B2" s="18"/>
      <c r="C2" s="478" t="s">
        <v>4</v>
      </c>
      <c r="D2" s="478" t="s">
        <v>223</v>
      </c>
      <c r="E2" s="478" t="s">
        <v>224</v>
      </c>
      <c r="F2" s="478" t="s">
        <v>225</v>
      </c>
      <c r="G2" s="478" t="s">
        <v>71</v>
      </c>
      <c r="H2" s="478" t="s">
        <v>72</v>
      </c>
      <c r="I2" s="478" t="s">
        <v>73</v>
      </c>
      <c r="J2" s="478" t="s">
        <v>74</v>
      </c>
      <c r="K2" s="478" t="s">
        <v>75</v>
      </c>
      <c r="L2" s="478" t="s">
        <v>226</v>
      </c>
      <c r="M2" s="478" t="s">
        <v>227</v>
      </c>
      <c r="N2" s="9"/>
      <c r="O2" s="9"/>
    </row>
    <row r="3" spans="1:20" x14ac:dyDescent="0.2">
      <c r="A3" s="479" t="s">
        <v>228</v>
      </c>
      <c r="B3" s="480" t="s">
        <v>229</v>
      </c>
      <c r="C3" s="466">
        <f t="shared" ref="C3:C12" si="0">SUM(D3:M3)</f>
        <v>503</v>
      </c>
      <c r="D3" s="168">
        <f t="shared" ref="D3:M3" si="1">SUM(D4:D10)</f>
        <v>11</v>
      </c>
      <c r="E3" s="168">
        <f t="shared" si="1"/>
        <v>60</v>
      </c>
      <c r="F3" s="168">
        <f t="shared" si="1"/>
        <v>91</v>
      </c>
      <c r="G3" s="168">
        <f t="shared" si="1"/>
        <v>91</v>
      </c>
      <c r="H3" s="168">
        <f t="shared" si="1"/>
        <v>71</v>
      </c>
      <c r="I3" s="168">
        <f t="shared" si="1"/>
        <v>68</v>
      </c>
      <c r="J3" s="168">
        <f t="shared" si="1"/>
        <v>48</v>
      </c>
      <c r="K3" s="168">
        <f t="shared" si="1"/>
        <v>42</v>
      </c>
      <c r="L3" s="168">
        <f t="shared" si="1"/>
        <v>14</v>
      </c>
      <c r="M3" s="168">
        <f t="shared" si="1"/>
        <v>7</v>
      </c>
      <c r="N3" s="9"/>
      <c r="O3" s="9"/>
    </row>
    <row r="4" spans="1:20" x14ac:dyDescent="0.2">
      <c r="A4" s="481"/>
      <c r="B4" s="482" t="s">
        <v>230</v>
      </c>
      <c r="C4" s="171">
        <f t="shared" si="0"/>
        <v>64</v>
      </c>
      <c r="D4" s="173">
        <v>1</v>
      </c>
      <c r="E4" s="173">
        <v>12</v>
      </c>
      <c r="F4" s="173">
        <v>14</v>
      </c>
      <c r="G4" s="173">
        <v>10</v>
      </c>
      <c r="H4" s="173">
        <v>11</v>
      </c>
      <c r="I4" s="173">
        <v>7</v>
      </c>
      <c r="J4" s="173">
        <v>7</v>
      </c>
      <c r="K4" s="173">
        <v>1</v>
      </c>
      <c r="L4" s="173">
        <v>1</v>
      </c>
      <c r="M4" s="173">
        <v>0</v>
      </c>
      <c r="N4" s="9"/>
      <c r="O4" s="9"/>
    </row>
    <row r="5" spans="1:20" x14ac:dyDescent="0.2">
      <c r="A5" s="481"/>
      <c r="B5" s="482" t="s">
        <v>56</v>
      </c>
      <c r="C5" s="171">
        <f t="shared" si="0"/>
        <v>110</v>
      </c>
      <c r="D5" s="173">
        <v>2</v>
      </c>
      <c r="E5" s="173">
        <v>11</v>
      </c>
      <c r="F5" s="173">
        <v>24</v>
      </c>
      <c r="G5" s="173">
        <v>22</v>
      </c>
      <c r="H5" s="173">
        <v>13</v>
      </c>
      <c r="I5" s="173">
        <v>14</v>
      </c>
      <c r="J5" s="173">
        <v>11</v>
      </c>
      <c r="K5" s="173">
        <v>9</v>
      </c>
      <c r="L5" s="173">
        <v>3</v>
      </c>
      <c r="M5" s="173">
        <v>1</v>
      </c>
      <c r="N5" s="9"/>
      <c r="O5" s="9"/>
    </row>
    <row r="6" spans="1:20" x14ac:dyDescent="0.2">
      <c r="A6" s="481"/>
      <c r="B6" s="482" t="s">
        <v>58</v>
      </c>
      <c r="C6" s="171">
        <f t="shared" si="0"/>
        <v>106</v>
      </c>
      <c r="D6" s="173">
        <v>1</v>
      </c>
      <c r="E6" s="173">
        <v>3</v>
      </c>
      <c r="F6" s="173">
        <v>18</v>
      </c>
      <c r="G6" s="173">
        <v>21</v>
      </c>
      <c r="H6" s="173">
        <v>18</v>
      </c>
      <c r="I6" s="173">
        <v>19</v>
      </c>
      <c r="J6" s="173">
        <v>13</v>
      </c>
      <c r="K6" s="173">
        <v>9</v>
      </c>
      <c r="L6" s="173">
        <v>3</v>
      </c>
      <c r="M6" s="173">
        <v>1</v>
      </c>
      <c r="N6" s="9"/>
      <c r="O6" s="9"/>
    </row>
    <row r="7" spans="1:20" x14ac:dyDescent="0.2">
      <c r="A7" s="481"/>
      <c r="B7" s="482" t="s">
        <v>231</v>
      </c>
      <c r="C7" s="171">
        <f t="shared" si="0"/>
        <v>70</v>
      </c>
      <c r="D7" s="173">
        <v>3</v>
      </c>
      <c r="E7" s="173">
        <v>9</v>
      </c>
      <c r="F7" s="173">
        <v>13</v>
      </c>
      <c r="G7" s="173">
        <v>13</v>
      </c>
      <c r="H7" s="173">
        <v>4</v>
      </c>
      <c r="I7" s="173">
        <v>10</v>
      </c>
      <c r="J7" s="173">
        <v>7</v>
      </c>
      <c r="K7" s="173">
        <v>6</v>
      </c>
      <c r="L7" s="173">
        <v>3</v>
      </c>
      <c r="M7" s="173">
        <v>2</v>
      </c>
      <c r="N7" s="9"/>
      <c r="O7" s="9"/>
    </row>
    <row r="8" spans="1:20" x14ac:dyDescent="0.2">
      <c r="A8" s="481"/>
      <c r="B8" s="482" t="s">
        <v>61</v>
      </c>
      <c r="C8" s="171">
        <f t="shared" si="0"/>
        <v>37</v>
      </c>
      <c r="D8" s="173">
        <v>2</v>
      </c>
      <c r="E8" s="173">
        <v>5</v>
      </c>
      <c r="F8" s="173">
        <v>2</v>
      </c>
      <c r="G8" s="173">
        <v>5</v>
      </c>
      <c r="H8" s="173">
        <v>9</v>
      </c>
      <c r="I8" s="173">
        <v>2</v>
      </c>
      <c r="J8" s="173">
        <v>5</v>
      </c>
      <c r="K8" s="173">
        <v>4</v>
      </c>
      <c r="L8" s="173">
        <v>2</v>
      </c>
      <c r="M8" s="173">
        <v>1</v>
      </c>
      <c r="N8" s="9"/>
      <c r="O8" s="9"/>
    </row>
    <row r="9" spans="1:20" x14ac:dyDescent="0.2">
      <c r="A9" s="481"/>
      <c r="B9" s="482" t="s">
        <v>63</v>
      </c>
      <c r="C9" s="171">
        <f t="shared" si="0"/>
        <v>62</v>
      </c>
      <c r="D9" s="173">
        <v>1</v>
      </c>
      <c r="E9" s="173">
        <v>14</v>
      </c>
      <c r="F9" s="173">
        <v>15</v>
      </c>
      <c r="G9" s="173">
        <v>9</v>
      </c>
      <c r="H9" s="173">
        <v>5</v>
      </c>
      <c r="I9" s="173">
        <v>7</v>
      </c>
      <c r="J9" s="173">
        <v>3</v>
      </c>
      <c r="K9" s="173">
        <v>6</v>
      </c>
      <c r="L9" s="173">
        <v>0</v>
      </c>
      <c r="M9" s="173">
        <v>2</v>
      </c>
      <c r="N9" s="174"/>
      <c r="O9" s="174"/>
      <c r="P9" s="174"/>
      <c r="Q9" s="174"/>
      <c r="R9" s="174"/>
      <c r="S9" s="174"/>
      <c r="T9" s="174"/>
    </row>
    <row r="10" spans="1:20" x14ac:dyDescent="0.2">
      <c r="A10" s="481"/>
      <c r="B10" s="482" t="s">
        <v>232</v>
      </c>
      <c r="C10" s="171">
        <f t="shared" si="0"/>
        <v>54</v>
      </c>
      <c r="D10" s="173">
        <v>1</v>
      </c>
      <c r="E10" s="173">
        <v>6</v>
      </c>
      <c r="F10" s="173">
        <v>5</v>
      </c>
      <c r="G10" s="173">
        <v>11</v>
      </c>
      <c r="H10" s="173">
        <v>11</v>
      </c>
      <c r="I10" s="173">
        <v>9</v>
      </c>
      <c r="J10" s="173">
        <v>2</v>
      </c>
      <c r="K10" s="173">
        <v>7</v>
      </c>
      <c r="L10" s="173">
        <v>2</v>
      </c>
      <c r="M10" s="173">
        <v>0</v>
      </c>
      <c r="N10" s="9"/>
      <c r="O10" s="9"/>
    </row>
    <row r="11" spans="1:20" x14ac:dyDescent="0.2">
      <c r="A11" s="479" t="s">
        <v>233</v>
      </c>
      <c r="B11" s="480" t="s">
        <v>229</v>
      </c>
      <c r="C11" s="166">
        <f t="shared" si="0"/>
        <v>467</v>
      </c>
      <c r="D11" s="167">
        <f>SUM(D12:D18)</f>
        <v>26</v>
      </c>
      <c r="E11" s="167">
        <f>SUM(E12:E18)</f>
        <v>100</v>
      </c>
      <c r="F11" s="167">
        <f t="shared" ref="F11:M11" si="2">SUM(F12:F18)</f>
        <v>74</v>
      </c>
      <c r="G11" s="167">
        <f t="shared" si="2"/>
        <v>63</v>
      </c>
      <c r="H11" s="167">
        <f t="shared" si="2"/>
        <v>63</v>
      </c>
      <c r="I11" s="167">
        <f t="shared" si="2"/>
        <v>56</v>
      </c>
      <c r="J11" s="167">
        <f t="shared" si="2"/>
        <v>46</v>
      </c>
      <c r="K11" s="167">
        <f t="shared" si="2"/>
        <v>20</v>
      </c>
      <c r="L11" s="167">
        <f t="shared" si="2"/>
        <v>13</v>
      </c>
      <c r="M11" s="167">
        <f t="shared" si="2"/>
        <v>6</v>
      </c>
      <c r="N11" s="9"/>
      <c r="O11" s="9"/>
    </row>
    <row r="12" spans="1:20" x14ac:dyDescent="0.2">
      <c r="A12" s="481"/>
      <c r="B12" s="482" t="s">
        <v>230</v>
      </c>
      <c r="C12" s="171">
        <f t="shared" si="0"/>
        <v>130</v>
      </c>
      <c r="D12" s="173">
        <v>8</v>
      </c>
      <c r="E12" s="173">
        <v>34</v>
      </c>
      <c r="F12" s="173">
        <v>25</v>
      </c>
      <c r="G12" s="173">
        <v>25</v>
      </c>
      <c r="H12" s="173">
        <v>15</v>
      </c>
      <c r="I12" s="173">
        <v>9</v>
      </c>
      <c r="J12" s="173">
        <v>7</v>
      </c>
      <c r="K12" s="173">
        <v>2</v>
      </c>
      <c r="L12" s="173">
        <v>2</v>
      </c>
      <c r="M12" s="173">
        <v>3</v>
      </c>
      <c r="N12" s="9"/>
      <c r="O12" s="9"/>
    </row>
    <row r="13" spans="1:20" x14ac:dyDescent="0.2">
      <c r="A13" s="481"/>
      <c r="B13" s="482" t="s">
        <v>56</v>
      </c>
      <c r="C13" s="171">
        <f t="shared" ref="C13:C34" si="3">SUM(D13:M13)</f>
        <v>32</v>
      </c>
      <c r="D13" s="173">
        <v>1</v>
      </c>
      <c r="E13" s="173">
        <v>5</v>
      </c>
      <c r="F13" s="173">
        <v>2</v>
      </c>
      <c r="G13" s="173">
        <v>2</v>
      </c>
      <c r="H13" s="173">
        <v>4</v>
      </c>
      <c r="I13" s="173">
        <v>5</v>
      </c>
      <c r="J13" s="173">
        <v>6</v>
      </c>
      <c r="K13" s="173">
        <v>3</v>
      </c>
      <c r="L13" s="173">
        <v>3</v>
      </c>
      <c r="M13" s="173">
        <v>1</v>
      </c>
      <c r="N13" s="9"/>
      <c r="O13" s="9"/>
    </row>
    <row r="14" spans="1:20" x14ac:dyDescent="0.2">
      <c r="A14" s="481"/>
      <c r="B14" s="482" t="s">
        <v>58</v>
      </c>
      <c r="C14" s="171">
        <f t="shared" si="3"/>
        <v>137</v>
      </c>
      <c r="D14" s="173">
        <v>11</v>
      </c>
      <c r="E14" s="173">
        <v>25</v>
      </c>
      <c r="F14" s="173">
        <v>20</v>
      </c>
      <c r="G14" s="173">
        <v>19</v>
      </c>
      <c r="H14" s="173">
        <v>20</v>
      </c>
      <c r="I14" s="173">
        <v>20</v>
      </c>
      <c r="J14" s="173">
        <v>11</v>
      </c>
      <c r="K14" s="173">
        <v>7</v>
      </c>
      <c r="L14" s="173">
        <v>3</v>
      </c>
      <c r="M14" s="173">
        <v>1</v>
      </c>
      <c r="N14" s="9"/>
      <c r="O14" s="9"/>
    </row>
    <row r="15" spans="1:20" x14ac:dyDescent="0.2">
      <c r="A15" s="481"/>
      <c r="B15" s="482" t="s">
        <v>231</v>
      </c>
      <c r="C15" s="171">
        <f t="shared" si="3"/>
        <v>40</v>
      </c>
      <c r="D15" s="173">
        <v>3</v>
      </c>
      <c r="E15" s="173">
        <v>12</v>
      </c>
      <c r="F15" s="173">
        <v>5</v>
      </c>
      <c r="G15" s="173">
        <v>4</v>
      </c>
      <c r="H15" s="173">
        <v>3</v>
      </c>
      <c r="I15" s="173">
        <v>5</v>
      </c>
      <c r="J15" s="173">
        <v>6</v>
      </c>
      <c r="K15" s="173">
        <v>1</v>
      </c>
      <c r="L15" s="173">
        <v>1</v>
      </c>
      <c r="M15" s="173">
        <v>0</v>
      </c>
      <c r="N15" s="9"/>
      <c r="O15" s="9"/>
    </row>
    <row r="16" spans="1:20" x14ac:dyDescent="0.2">
      <c r="A16" s="481"/>
      <c r="B16" s="482" t="s">
        <v>61</v>
      </c>
      <c r="C16" s="171">
        <f t="shared" si="3"/>
        <v>51</v>
      </c>
      <c r="D16" s="173">
        <v>2</v>
      </c>
      <c r="E16" s="173">
        <v>13</v>
      </c>
      <c r="F16" s="173">
        <v>11</v>
      </c>
      <c r="G16" s="173">
        <v>5</v>
      </c>
      <c r="H16" s="173">
        <v>2</v>
      </c>
      <c r="I16" s="173">
        <v>8</v>
      </c>
      <c r="J16" s="173">
        <v>6</v>
      </c>
      <c r="K16" s="173">
        <v>2</v>
      </c>
      <c r="L16" s="173">
        <v>1</v>
      </c>
      <c r="M16" s="173">
        <v>1</v>
      </c>
      <c r="N16" s="9"/>
      <c r="O16" s="9"/>
    </row>
    <row r="17" spans="1:15" x14ac:dyDescent="0.2">
      <c r="A17" s="481"/>
      <c r="B17" s="482" t="s">
        <v>63</v>
      </c>
      <c r="C17" s="171">
        <f t="shared" si="3"/>
        <v>61</v>
      </c>
      <c r="D17" s="173">
        <v>1</v>
      </c>
      <c r="E17" s="173">
        <v>10</v>
      </c>
      <c r="F17" s="173">
        <v>10</v>
      </c>
      <c r="G17" s="173">
        <v>6</v>
      </c>
      <c r="H17" s="173">
        <v>15</v>
      </c>
      <c r="I17" s="173">
        <v>7</v>
      </c>
      <c r="J17" s="173">
        <v>6</v>
      </c>
      <c r="K17" s="173">
        <v>4</v>
      </c>
      <c r="L17" s="173">
        <v>2</v>
      </c>
      <c r="M17" s="173">
        <v>0</v>
      </c>
      <c r="N17" s="9"/>
      <c r="O17" s="9"/>
    </row>
    <row r="18" spans="1:15" x14ac:dyDescent="0.2">
      <c r="A18" s="481"/>
      <c r="B18" s="482" t="s">
        <v>232</v>
      </c>
      <c r="C18" s="171">
        <f t="shared" si="3"/>
        <v>16</v>
      </c>
      <c r="D18" s="173">
        <v>0</v>
      </c>
      <c r="E18" s="173">
        <v>1</v>
      </c>
      <c r="F18" s="173">
        <v>1</v>
      </c>
      <c r="G18" s="173">
        <v>2</v>
      </c>
      <c r="H18" s="173">
        <v>4</v>
      </c>
      <c r="I18" s="173">
        <v>2</v>
      </c>
      <c r="J18" s="173">
        <v>4</v>
      </c>
      <c r="K18" s="173">
        <v>1</v>
      </c>
      <c r="L18" s="173">
        <v>1</v>
      </c>
      <c r="M18" s="173">
        <v>0</v>
      </c>
      <c r="N18" s="9"/>
      <c r="O18" s="9"/>
    </row>
    <row r="19" spans="1:15" x14ac:dyDescent="0.2">
      <c r="A19" s="479" t="s">
        <v>234</v>
      </c>
      <c r="B19" s="480" t="s">
        <v>229</v>
      </c>
      <c r="C19" s="166">
        <f t="shared" si="3"/>
        <v>1392</v>
      </c>
      <c r="D19" s="167">
        <f>SUM(D20:D26)</f>
        <v>89</v>
      </c>
      <c r="E19" s="167">
        <f t="shared" ref="E19:M19" si="4">SUM(E20:E26)</f>
        <v>208</v>
      </c>
      <c r="F19" s="167">
        <f t="shared" si="4"/>
        <v>256</v>
      </c>
      <c r="G19" s="167">
        <f t="shared" si="4"/>
        <v>268</v>
      </c>
      <c r="H19" s="167">
        <f t="shared" si="4"/>
        <v>271</v>
      </c>
      <c r="I19" s="167">
        <f t="shared" si="4"/>
        <v>168</v>
      </c>
      <c r="J19" s="167">
        <f t="shared" si="4"/>
        <v>67</v>
      </c>
      <c r="K19" s="167">
        <f t="shared" si="4"/>
        <v>37</v>
      </c>
      <c r="L19" s="167">
        <f t="shared" si="4"/>
        <v>22</v>
      </c>
      <c r="M19" s="167">
        <f t="shared" si="4"/>
        <v>6</v>
      </c>
      <c r="N19" s="483"/>
      <c r="O19" s="9"/>
    </row>
    <row r="20" spans="1:15" x14ac:dyDescent="0.2">
      <c r="A20" s="481"/>
      <c r="B20" s="482" t="s">
        <v>230</v>
      </c>
      <c r="C20" s="171">
        <f t="shared" si="3"/>
        <v>397</v>
      </c>
      <c r="D20" s="173">
        <v>33</v>
      </c>
      <c r="E20" s="173">
        <v>70</v>
      </c>
      <c r="F20" s="173">
        <v>78</v>
      </c>
      <c r="G20" s="173">
        <v>76</v>
      </c>
      <c r="H20" s="173">
        <v>66</v>
      </c>
      <c r="I20" s="173">
        <v>37</v>
      </c>
      <c r="J20" s="173">
        <v>21</v>
      </c>
      <c r="K20" s="173">
        <v>8</v>
      </c>
      <c r="L20" s="173">
        <v>7</v>
      </c>
      <c r="M20" s="173">
        <v>1</v>
      </c>
      <c r="N20" s="483"/>
      <c r="O20" s="9"/>
    </row>
    <row r="21" spans="1:15" x14ac:dyDescent="0.2">
      <c r="A21" s="481"/>
      <c r="B21" s="482" t="s">
        <v>56</v>
      </c>
      <c r="C21" s="171">
        <f t="shared" si="3"/>
        <v>151</v>
      </c>
      <c r="D21" s="173">
        <v>7</v>
      </c>
      <c r="E21" s="173">
        <v>15</v>
      </c>
      <c r="F21" s="173">
        <v>21</v>
      </c>
      <c r="G21" s="173">
        <v>30</v>
      </c>
      <c r="H21" s="173">
        <v>33</v>
      </c>
      <c r="I21" s="173">
        <v>29</v>
      </c>
      <c r="J21" s="173">
        <v>8</v>
      </c>
      <c r="K21" s="173">
        <v>4</v>
      </c>
      <c r="L21" s="173">
        <v>2</v>
      </c>
      <c r="M21" s="173">
        <v>2</v>
      </c>
      <c r="N21" s="483"/>
      <c r="O21" s="9"/>
    </row>
    <row r="22" spans="1:15" x14ac:dyDescent="0.2">
      <c r="A22" s="481"/>
      <c r="B22" s="482" t="s">
        <v>58</v>
      </c>
      <c r="C22" s="171">
        <f>SUM(D22:M22)</f>
        <v>163</v>
      </c>
      <c r="D22" s="173">
        <v>19</v>
      </c>
      <c r="E22" s="173">
        <v>34</v>
      </c>
      <c r="F22" s="173">
        <v>44</v>
      </c>
      <c r="G22" s="173">
        <v>33</v>
      </c>
      <c r="H22" s="173">
        <v>17</v>
      </c>
      <c r="I22" s="173">
        <v>10</v>
      </c>
      <c r="J22" s="173">
        <v>3</v>
      </c>
      <c r="K22" s="173">
        <v>1</v>
      </c>
      <c r="L22" s="173">
        <v>1</v>
      </c>
      <c r="M22" s="173">
        <v>1</v>
      </c>
      <c r="N22" s="483"/>
      <c r="O22" s="9"/>
    </row>
    <row r="23" spans="1:15" x14ac:dyDescent="0.2">
      <c r="A23" s="481"/>
      <c r="B23" s="482" t="s">
        <v>231</v>
      </c>
      <c r="C23" s="171">
        <f>SUM(D23:M23)</f>
        <v>288</v>
      </c>
      <c r="D23" s="173">
        <v>12</v>
      </c>
      <c r="E23" s="173">
        <v>29</v>
      </c>
      <c r="F23" s="173">
        <v>52</v>
      </c>
      <c r="G23" s="173">
        <v>59</v>
      </c>
      <c r="H23" s="173">
        <v>62</v>
      </c>
      <c r="I23" s="173">
        <v>38</v>
      </c>
      <c r="J23" s="173">
        <v>17</v>
      </c>
      <c r="K23" s="173">
        <v>12</v>
      </c>
      <c r="L23" s="173">
        <v>7</v>
      </c>
      <c r="M23" s="173">
        <v>0</v>
      </c>
      <c r="N23" s="483"/>
      <c r="O23" s="9"/>
    </row>
    <row r="24" spans="1:15" x14ac:dyDescent="0.2">
      <c r="A24" s="481"/>
      <c r="B24" s="482" t="s">
        <v>61</v>
      </c>
      <c r="C24" s="171">
        <f t="shared" si="3"/>
        <v>95</v>
      </c>
      <c r="D24" s="173">
        <v>6</v>
      </c>
      <c r="E24" s="173">
        <v>17</v>
      </c>
      <c r="F24" s="173">
        <v>19</v>
      </c>
      <c r="G24" s="173">
        <v>19</v>
      </c>
      <c r="H24" s="173">
        <v>16</v>
      </c>
      <c r="I24" s="173">
        <v>12</v>
      </c>
      <c r="J24" s="173">
        <v>3</v>
      </c>
      <c r="K24" s="173">
        <v>2</v>
      </c>
      <c r="L24" s="173">
        <v>0</v>
      </c>
      <c r="M24" s="173">
        <v>1</v>
      </c>
      <c r="N24" s="483"/>
      <c r="O24" s="9"/>
    </row>
    <row r="25" spans="1:15" x14ac:dyDescent="0.2">
      <c r="A25" s="481"/>
      <c r="B25" s="482" t="s">
        <v>63</v>
      </c>
      <c r="C25" s="171">
        <f t="shared" si="3"/>
        <v>95</v>
      </c>
      <c r="D25" s="173">
        <v>7</v>
      </c>
      <c r="E25" s="173">
        <v>20</v>
      </c>
      <c r="F25" s="173">
        <v>23</v>
      </c>
      <c r="G25" s="173">
        <v>19</v>
      </c>
      <c r="H25" s="173">
        <v>13</v>
      </c>
      <c r="I25" s="173">
        <v>8</v>
      </c>
      <c r="J25" s="173">
        <v>1</v>
      </c>
      <c r="K25" s="173">
        <v>3</v>
      </c>
      <c r="L25" s="173">
        <v>1</v>
      </c>
      <c r="M25" s="173">
        <v>0</v>
      </c>
      <c r="N25" s="483"/>
      <c r="O25" s="9"/>
    </row>
    <row r="26" spans="1:15" x14ac:dyDescent="0.2">
      <c r="A26" s="481"/>
      <c r="B26" s="482" t="s">
        <v>232</v>
      </c>
      <c r="C26" s="171">
        <f t="shared" si="3"/>
        <v>203</v>
      </c>
      <c r="D26" s="173">
        <v>5</v>
      </c>
      <c r="E26" s="173">
        <v>23</v>
      </c>
      <c r="F26" s="173">
        <v>19</v>
      </c>
      <c r="G26" s="173">
        <v>32</v>
      </c>
      <c r="H26" s="173">
        <v>64</v>
      </c>
      <c r="I26" s="173">
        <v>34</v>
      </c>
      <c r="J26" s="173">
        <v>14</v>
      </c>
      <c r="K26" s="173">
        <v>7</v>
      </c>
      <c r="L26" s="173">
        <v>4</v>
      </c>
      <c r="M26" s="173">
        <v>1</v>
      </c>
      <c r="N26" s="483"/>
      <c r="O26" s="9"/>
    </row>
    <row r="27" spans="1:15" x14ac:dyDescent="0.2">
      <c r="A27" s="479" t="s">
        <v>235</v>
      </c>
      <c r="B27" s="480" t="s">
        <v>229</v>
      </c>
      <c r="C27" s="166">
        <f>SUM(D27:M27)</f>
        <v>18467</v>
      </c>
      <c r="D27" s="167">
        <f>SUM(D28:D34)</f>
        <v>1808</v>
      </c>
      <c r="E27" s="167">
        <f t="shared" ref="E27:M27" si="5">SUM(E28:E34)</f>
        <v>3208</v>
      </c>
      <c r="F27" s="167">
        <f t="shared" si="5"/>
        <v>2475</v>
      </c>
      <c r="G27" s="167">
        <f t="shared" si="5"/>
        <v>2383</v>
      </c>
      <c r="H27" s="167">
        <f t="shared" si="5"/>
        <v>2538</v>
      </c>
      <c r="I27" s="167">
        <f t="shared" si="5"/>
        <v>2200</v>
      </c>
      <c r="J27" s="167">
        <f t="shared" si="5"/>
        <v>1741</v>
      </c>
      <c r="K27" s="167">
        <f t="shared" si="5"/>
        <v>1190</v>
      </c>
      <c r="L27" s="167">
        <f t="shared" si="5"/>
        <v>613</v>
      </c>
      <c r="M27" s="167">
        <f t="shared" si="5"/>
        <v>311</v>
      </c>
      <c r="N27" s="483"/>
      <c r="O27" s="9"/>
    </row>
    <row r="28" spans="1:15" x14ac:dyDescent="0.2">
      <c r="A28" s="481"/>
      <c r="B28" s="482" t="s">
        <v>230</v>
      </c>
      <c r="C28" s="171">
        <f>SUM(D28:M28)</f>
        <v>4285</v>
      </c>
      <c r="D28" s="173">
        <v>576</v>
      </c>
      <c r="E28" s="173">
        <v>880</v>
      </c>
      <c r="F28" s="173">
        <v>531</v>
      </c>
      <c r="G28" s="173">
        <v>540</v>
      </c>
      <c r="H28" s="173">
        <v>524</v>
      </c>
      <c r="I28" s="173">
        <v>462</v>
      </c>
      <c r="J28" s="173">
        <v>357</v>
      </c>
      <c r="K28" s="173">
        <v>233</v>
      </c>
      <c r="L28" s="173">
        <v>120</v>
      </c>
      <c r="M28" s="173">
        <v>62</v>
      </c>
      <c r="N28" s="483"/>
      <c r="O28" s="9"/>
    </row>
    <row r="29" spans="1:15" x14ac:dyDescent="0.2">
      <c r="A29" s="481"/>
      <c r="B29" s="482" t="s">
        <v>56</v>
      </c>
      <c r="C29" s="171">
        <f t="shared" si="3"/>
        <v>2403</v>
      </c>
      <c r="D29" s="173">
        <v>175</v>
      </c>
      <c r="E29" s="173">
        <v>361</v>
      </c>
      <c r="F29" s="173">
        <v>345</v>
      </c>
      <c r="G29" s="173">
        <v>311</v>
      </c>
      <c r="H29" s="173">
        <v>333</v>
      </c>
      <c r="I29" s="173">
        <v>312</v>
      </c>
      <c r="J29" s="173">
        <v>268</v>
      </c>
      <c r="K29" s="173">
        <v>155</v>
      </c>
      <c r="L29" s="173">
        <v>88</v>
      </c>
      <c r="M29" s="173">
        <v>55</v>
      </c>
      <c r="N29" s="483"/>
      <c r="O29" s="9"/>
    </row>
    <row r="30" spans="1:15" x14ac:dyDescent="0.2">
      <c r="A30" s="481"/>
      <c r="B30" s="482" t="s">
        <v>58</v>
      </c>
      <c r="C30" s="171">
        <f>SUM(D30:M30)</f>
        <v>3365</v>
      </c>
      <c r="D30" s="173">
        <v>299</v>
      </c>
      <c r="E30" s="173">
        <v>661</v>
      </c>
      <c r="F30" s="173">
        <v>523</v>
      </c>
      <c r="G30" s="173">
        <v>477</v>
      </c>
      <c r="H30" s="173">
        <v>503</v>
      </c>
      <c r="I30" s="173">
        <v>369</v>
      </c>
      <c r="J30" s="173">
        <v>270</v>
      </c>
      <c r="K30" s="173">
        <v>158</v>
      </c>
      <c r="L30" s="173">
        <v>79</v>
      </c>
      <c r="M30" s="173">
        <v>26</v>
      </c>
      <c r="N30" s="483"/>
      <c r="O30" s="9"/>
    </row>
    <row r="31" spans="1:15" x14ac:dyDescent="0.2">
      <c r="A31" s="481"/>
      <c r="B31" s="482" t="s">
        <v>231</v>
      </c>
      <c r="C31" s="171">
        <f>SUM(D31:M31)</f>
        <v>3188</v>
      </c>
      <c r="D31" s="173">
        <v>282</v>
      </c>
      <c r="E31" s="173">
        <v>575</v>
      </c>
      <c r="F31" s="173">
        <v>416</v>
      </c>
      <c r="G31" s="173">
        <v>426</v>
      </c>
      <c r="H31" s="173">
        <v>426</v>
      </c>
      <c r="I31" s="173">
        <v>379</v>
      </c>
      <c r="J31" s="173">
        <v>310</v>
      </c>
      <c r="K31" s="173">
        <v>224</v>
      </c>
      <c r="L31" s="173">
        <v>103</v>
      </c>
      <c r="M31" s="173">
        <v>47</v>
      </c>
      <c r="N31" s="483"/>
      <c r="O31" s="9"/>
    </row>
    <row r="32" spans="1:15" x14ac:dyDescent="0.2">
      <c r="A32" s="481"/>
      <c r="B32" s="482" t="s">
        <v>61</v>
      </c>
      <c r="C32" s="171">
        <f t="shared" si="3"/>
        <v>1597</v>
      </c>
      <c r="D32" s="173">
        <v>163</v>
      </c>
      <c r="E32" s="173">
        <v>298</v>
      </c>
      <c r="F32" s="173">
        <v>243</v>
      </c>
      <c r="G32" s="173">
        <v>188</v>
      </c>
      <c r="H32" s="173">
        <v>206</v>
      </c>
      <c r="I32" s="173">
        <v>181</v>
      </c>
      <c r="J32" s="173">
        <v>129</v>
      </c>
      <c r="K32" s="173">
        <v>104</v>
      </c>
      <c r="L32" s="173">
        <v>54</v>
      </c>
      <c r="M32" s="173">
        <v>31</v>
      </c>
      <c r="N32" s="483"/>
      <c r="O32" s="9"/>
    </row>
    <row r="33" spans="1:15" x14ac:dyDescent="0.2">
      <c r="A33" s="481"/>
      <c r="B33" s="482" t="s">
        <v>63</v>
      </c>
      <c r="C33" s="171">
        <f t="shared" si="3"/>
        <v>1769</v>
      </c>
      <c r="D33" s="173">
        <v>189</v>
      </c>
      <c r="E33" s="173">
        <v>237</v>
      </c>
      <c r="F33" s="173">
        <v>209</v>
      </c>
      <c r="G33" s="173">
        <v>213</v>
      </c>
      <c r="H33" s="173">
        <v>231</v>
      </c>
      <c r="I33" s="173">
        <v>226</v>
      </c>
      <c r="J33" s="173">
        <v>191</v>
      </c>
      <c r="K33" s="173">
        <v>153</v>
      </c>
      <c r="L33" s="173">
        <v>85</v>
      </c>
      <c r="M33" s="173">
        <v>35</v>
      </c>
      <c r="N33" s="483"/>
      <c r="O33" s="9"/>
    </row>
    <row r="34" spans="1:15" x14ac:dyDescent="0.2">
      <c r="A34" s="481"/>
      <c r="B34" s="482" t="s">
        <v>232</v>
      </c>
      <c r="C34" s="171">
        <f t="shared" si="3"/>
        <v>1860</v>
      </c>
      <c r="D34" s="173">
        <v>124</v>
      </c>
      <c r="E34" s="173">
        <v>196</v>
      </c>
      <c r="F34" s="173">
        <v>208</v>
      </c>
      <c r="G34" s="173">
        <v>228</v>
      </c>
      <c r="H34" s="173">
        <v>315</v>
      </c>
      <c r="I34" s="173">
        <v>271</v>
      </c>
      <c r="J34" s="173">
        <v>216</v>
      </c>
      <c r="K34" s="173">
        <v>163</v>
      </c>
      <c r="L34" s="173">
        <v>84</v>
      </c>
      <c r="M34" s="173">
        <v>55</v>
      </c>
      <c r="N34" s="483"/>
      <c r="O34" s="9"/>
    </row>
    <row r="35" spans="1:15" x14ac:dyDescent="0.2">
      <c r="A35" s="479" t="s">
        <v>236</v>
      </c>
      <c r="B35" s="480" t="s">
        <v>229</v>
      </c>
      <c r="C35" s="166">
        <f>SUM(D35:M35)</f>
        <v>211</v>
      </c>
      <c r="D35" s="167">
        <f>SUM(D36:D42)</f>
        <v>22</v>
      </c>
      <c r="E35" s="167">
        <f t="shared" ref="E35:M35" si="6">SUM(E36:E42)</f>
        <v>20</v>
      </c>
      <c r="F35" s="167">
        <f t="shared" si="6"/>
        <v>18</v>
      </c>
      <c r="G35" s="167">
        <f t="shared" si="6"/>
        <v>45</v>
      </c>
      <c r="H35" s="167">
        <f t="shared" si="6"/>
        <v>39</v>
      </c>
      <c r="I35" s="167">
        <f t="shared" si="6"/>
        <v>27</v>
      </c>
      <c r="J35" s="167">
        <f t="shared" si="6"/>
        <v>17</v>
      </c>
      <c r="K35" s="167">
        <f t="shared" si="6"/>
        <v>12</v>
      </c>
      <c r="L35" s="167">
        <f t="shared" si="6"/>
        <v>5</v>
      </c>
      <c r="M35" s="167">
        <f t="shared" si="6"/>
        <v>6</v>
      </c>
      <c r="O35" s="9"/>
    </row>
    <row r="36" spans="1:15" x14ac:dyDescent="0.2">
      <c r="A36" s="481"/>
      <c r="B36" s="482" t="s">
        <v>230</v>
      </c>
      <c r="C36" s="171">
        <f>SUM(D36:M36)</f>
        <v>80</v>
      </c>
      <c r="D36" s="173">
        <v>19</v>
      </c>
      <c r="E36" s="173">
        <v>7</v>
      </c>
      <c r="F36" s="173">
        <v>3</v>
      </c>
      <c r="G36" s="173">
        <v>7</v>
      </c>
      <c r="H36" s="173">
        <v>14</v>
      </c>
      <c r="I36" s="173">
        <v>9</v>
      </c>
      <c r="J36" s="173">
        <v>8</v>
      </c>
      <c r="K36" s="173">
        <v>7</v>
      </c>
      <c r="L36" s="173">
        <v>1</v>
      </c>
      <c r="M36" s="173">
        <v>5</v>
      </c>
      <c r="N36" s="9"/>
      <c r="O36" s="9"/>
    </row>
    <row r="37" spans="1:15" x14ac:dyDescent="0.2">
      <c r="A37" s="481"/>
      <c r="B37" s="482" t="s">
        <v>56</v>
      </c>
      <c r="C37" s="171">
        <f t="shared" ref="C37:C42" si="7">SUM(D37:M37)</f>
        <v>24</v>
      </c>
      <c r="D37" s="173">
        <v>0</v>
      </c>
      <c r="E37" s="173">
        <v>2</v>
      </c>
      <c r="F37" s="173">
        <v>4</v>
      </c>
      <c r="G37" s="173">
        <v>7</v>
      </c>
      <c r="H37" s="173">
        <v>4</v>
      </c>
      <c r="I37" s="173">
        <v>3</v>
      </c>
      <c r="J37" s="173">
        <v>3</v>
      </c>
      <c r="K37" s="173">
        <v>1</v>
      </c>
      <c r="L37" s="173">
        <v>0</v>
      </c>
      <c r="M37" s="173">
        <v>0</v>
      </c>
      <c r="N37" s="9"/>
      <c r="O37" s="9"/>
    </row>
    <row r="38" spans="1:15" x14ac:dyDescent="0.2">
      <c r="A38" s="481"/>
      <c r="B38" s="482" t="s">
        <v>58</v>
      </c>
      <c r="C38" s="171">
        <f t="shared" si="7"/>
        <v>5</v>
      </c>
      <c r="D38" s="173">
        <v>0</v>
      </c>
      <c r="E38" s="173">
        <v>3</v>
      </c>
      <c r="F38" s="173">
        <v>0</v>
      </c>
      <c r="G38" s="173">
        <v>2</v>
      </c>
      <c r="H38" s="173">
        <v>0</v>
      </c>
      <c r="I38" s="173">
        <v>0</v>
      </c>
      <c r="J38" s="173">
        <v>0</v>
      </c>
      <c r="K38" s="173">
        <v>0</v>
      </c>
      <c r="L38" s="173">
        <v>0</v>
      </c>
      <c r="M38" s="173">
        <v>0</v>
      </c>
      <c r="N38" s="9"/>
      <c r="O38" s="9"/>
    </row>
    <row r="39" spans="1:15" x14ac:dyDescent="0.2">
      <c r="A39" s="481"/>
      <c r="B39" s="482" t="s">
        <v>231</v>
      </c>
      <c r="C39" s="171">
        <f t="shared" si="7"/>
        <v>41</v>
      </c>
      <c r="D39" s="173">
        <v>1</v>
      </c>
      <c r="E39" s="173">
        <v>1</v>
      </c>
      <c r="F39" s="173">
        <v>6</v>
      </c>
      <c r="G39" s="173">
        <v>13</v>
      </c>
      <c r="H39" s="173">
        <v>6</v>
      </c>
      <c r="I39" s="173">
        <v>7</v>
      </c>
      <c r="J39" s="173">
        <v>2</v>
      </c>
      <c r="K39" s="173">
        <v>1</v>
      </c>
      <c r="L39" s="173">
        <v>3</v>
      </c>
      <c r="M39" s="173">
        <v>1</v>
      </c>
      <c r="N39" s="9"/>
      <c r="O39" s="9"/>
    </row>
    <row r="40" spans="1:15" x14ac:dyDescent="0.2">
      <c r="A40" s="481"/>
      <c r="B40" s="482" t="s">
        <v>61</v>
      </c>
      <c r="C40" s="171">
        <f t="shared" si="7"/>
        <v>11</v>
      </c>
      <c r="D40" s="173">
        <v>0</v>
      </c>
      <c r="E40" s="173">
        <v>2</v>
      </c>
      <c r="F40" s="173">
        <v>0</v>
      </c>
      <c r="G40" s="173">
        <v>2</v>
      </c>
      <c r="H40" s="173">
        <v>4</v>
      </c>
      <c r="I40" s="173">
        <v>2</v>
      </c>
      <c r="J40" s="173">
        <v>0</v>
      </c>
      <c r="K40" s="173">
        <v>1</v>
      </c>
      <c r="L40" s="173">
        <v>0</v>
      </c>
      <c r="M40" s="173">
        <v>0</v>
      </c>
      <c r="N40" s="9"/>
      <c r="O40" s="9"/>
    </row>
    <row r="41" spans="1:15" x14ac:dyDescent="0.2">
      <c r="A41" s="481"/>
      <c r="B41" s="482" t="s">
        <v>63</v>
      </c>
      <c r="C41" s="171">
        <f t="shared" si="7"/>
        <v>14</v>
      </c>
      <c r="D41" s="173">
        <v>1</v>
      </c>
      <c r="E41" s="173">
        <v>1</v>
      </c>
      <c r="F41" s="173">
        <v>2</v>
      </c>
      <c r="G41" s="173">
        <v>5</v>
      </c>
      <c r="H41" s="173">
        <v>3</v>
      </c>
      <c r="I41" s="173">
        <v>0</v>
      </c>
      <c r="J41" s="173">
        <v>1</v>
      </c>
      <c r="K41" s="173">
        <v>0</v>
      </c>
      <c r="L41" s="173">
        <v>1</v>
      </c>
      <c r="M41" s="173">
        <v>0</v>
      </c>
      <c r="N41" s="9"/>
      <c r="O41" s="9"/>
    </row>
    <row r="42" spans="1:15" x14ac:dyDescent="0.2">
      <c r="A42" s="481"/>
      <c r="B42" s="482" t="s">
        <v>232</v>
      </c>
      <c r="C42" s="171">
        <f t="shared" si="7"/>
        <v>36</v>
      </c>
      <c r="D42" s="173">
        <v>1</v>
      </c>
      <c r="E42" s="173">
        <v>4</v>
      </c>
      <c r="F42" s="173">
        <v>3</v>
      </c>
      <c r="G42" s="173">
        <v>9</v>
      </c>
      <c r="H42" s="173">
        <v>8</v>
      </c>
      <c r="I42" s="173">
        <v>6</v>
      </c>
      <c r="J42" s="173">
        <v>3</v>
      </c>
      <c r="K42" s="173">
        <v>2</v>
      </c>
      <c r="L42" s="173">
        <v>0</v>
      </c>
      <c r="M42" s="173">
        <v>0</v>
      </c>
      <c r="N42" s="9"/>
      <c r="O42" s="9"/>
    </row>
    <row r="43" spans="1:15" x14ac:dyDescent="0.2">
      <c r="A43" s="479" t="s">
        <v>237</v>
      </c>
      <c r="B43" s="480" t="s">
        <v>229</v>
      </c>
      <c r="C43" s="166">
        <f>SUM(D43:M43)</f>
        <v>2834</v>
      </c>
      <c r="D43" s="167">
        <f>SUM(D44:D50)</f>
        <v>106</v>
      </c>
      <c r="E43" s="167">
        <f>SUM(E44:E50)</f>
        <v>137</v>
      </c>
      <c r="F43" s="167">
        <f t="shared" ref="F43:M43" si="8">SUM(F44:F50)</f>
        <v>179</v>
      </c>
      <c r="G43" s="167">
        <f t="shared" si="8"/>
        <v>259</v>
      </c>
      <c r="H43" s="167">
        <f t="shared" si="8"/>
        <v>373</v>
      </c>
      <c r="I43" s="167">
        <f t="shared" si="8"/>
        <v>404</v>
      </c>
      <c r="J43" s="167">
        <f t="shared" si="8"/>
        <v>424</v>
      </c>
      <c r="K43" s="167">
        <f t="shared" si="8"/>
        <v>405</v>
      </c>
      <c r="L43" s="167">
        <f t="shared" si="8"/>
        <v>328</v>
      </c>
      <c r="M43" s="167">
        <f t="shared" si="8"/>
        <v>219</v>
      </c>
      <c r="N43" s="9"/>
      <c r="O43" s="9"/>
    </row>
    <row r="44" spans="1:15" x14ac:dyDescent="0.2">
      <c r="A44" s="481"/>
      <c r="B44" s="482" t="s">
        <v>230</v>
      </c>
      <c r="C44" s="171">
        <f>SUM(D44:M44)</f>
        <v>450</v>
      </c>
      <c r="D44" s="173">
        <v>36</v>
      </c>
      <c r="E44" s="173">
        <v>25</v>
      </c>
      <c r="F44" s="173">
        <v>36</v>
      </c>
      <c r="G44" s="173">
        <v>44</v>
      </c>
      <c r="H44" s="173">
        <v>47</v>
      </c>
      <c r="I44" s="173">
        <v>62</v>
      </c>
      <c r="J44" s="173">
        <v>67</v>
      </c>
      <c r="K44" s="173">
        <v>56</v>
      </c>
      <c r="L44" s="173">
        <v>43</v>
      </c>
      <c r="M44" s="173">
        <v>34</v>
      </c>
      <c r="N44" s="9"/>
      <c r="O44" s="9"/>
    </row>
    <row r="45" spans="1:15" x14ac:dyDescent="0.2">
      <c r="A45" s="481"/>
      <c r="B45" s="482" t="s">
        <v>56</v>
      </c>
      <c r="C45" s="171">
        <f t="shared" ref="C45:C50" si="9">SUM(D45:M45)</f>
        <v>462</v>
      </c>
      <c r="D45" s="173">
        <v>13</v>
      </c>
      <c r="E45" s="173">
        <v>25</v>
      </c>
      <c r="F45" s="173">
        <v>21</v>
      </c>
      <c r="G45" s="173">
        <v>40</v>
      </c>
      <c r="H45" s="173">
        <v>55</v>
      </c>
      <c r="I45" s="173">
        <v>74</v>
      </c>
      <c r="J45" s="173">
        <v>82</v>
      </c>
      <c r="K45" s="173">
        <v>73</v>
      </c>
      <c r="L45" s="173">
        <v>47</v>
      </c>
      <c r="M45" s="173">
        <v>32</v>
      </c>
      <c r="N45" s="9"/>
      <c r="O45" s="9"/>
    </row>
    <row r="46" spans="1:15" x14ac:dyDescent="0.2">
      <c r="A46" s="481"/>
      <c r="B46" s="482" t="s">
        <v>58</v>
      </c>
      <c r="C46" s="171">
        <f t="shared" si="9"/>
        <v>360</v>
      </c>
      <c r="D46" s="173">
        <v>11</v>
      </c>
      <c r="E46" s="173">
        <v>28</v>
      </c>
      <c r="F46" s="173">
        <v>30</v>
      </c>
      <c r="G46" s="173">
        <v>47</v>
      </c>
      <c r="H46" s="173">
        <v>53</v>
      </c>
      <c r="I46" s="173">
        <v>54</v>
      </c>
      <c r="J46" s="173">
        <v>39</v>
      </c>
      <c r="K46" s="173">
        <v>44</v>
      </c>
      <c r="L46" s="173">
        <v>28</v>
      </c>
      <c r="M46" s="173">
        <v>26</v>
      </c>
      <c r="N46" s="9"/>
      <c r="O46" s="9"/>
    </row>
    <row r="47" spans="1:15" x14ac:dyDescent="0.2">
      <c r="A47" s="481"/>
      <c r="B47" s="482" t="s">
        <v>231</v>
      </c>
      <c r="C47" s="171">
        <f t="shared" si="9"/>
        <v>462</v>
      </c>
      <c r="D47" s="173">
        <v>9</v>
      </c>
      <c r="E47" s="173">
        <v>14</v>
      </c>
      <c r="F47" s="173">
        <v>28</v>
      </c>
      <c r="G47" s="173">
        <v>39</v>
      </c>
      <c r="H47" s="173">
        <v>68</v>
      </c>
      <c r="I47" s="173">
        <v>65</v>
      </c>
      <c r="J47" s="173">
        <v>65</v>
      </c>
      <c r="K47" s="173">
        <v>69</v>
      </c>
      <c r="L47" s="173">
        <v>70</v>
      </c>
      <c r="M47" s="173">
        <v>35</v>
      </c>
      <c r="N47" s="174"/>
      <c r="O47" s="9"/>
    </row>
    <row r="48" spans="1:15" x14ac:dyDescent="0.2">
      <c r="A48" s="481"/>
      <c r="B48" s="482" t="s">
        <v>61</v>
      </c>
      <c r="C48" s="171">
        <f t="shared" si="9"/>
        <v>219</v>
      </c>
      <c r="D48" s="173">
        <v>1</v>
      </c>
      <c r="E48" s="173">
        <v>12</v>
      </c>
      <c r="F48" s="173">
        <v>11</v>
      </c>
      <c r="G48" s="173">
        <v>22</v>
      </c>
      <c r="H48" s="173">
        <v>27</v>
      </c>
      <c r="I48" s="173">
        <v>36</v>
      </c>
      <c r="J48" s="173">
        <v>32</v>
      </c>
      <c r="K48" s="173">
        <v>31</v>
      </c>
      <c r="L48" s="173">
        <v>26</v>
      </c>
      <c r="M48" s="173">
        <v>21</v>
      </c>
      <c r="N48" s="9"/>
      <c r="O48" s="9"/>
    </row>
    <row r="49" spans="1:16" x14ac:dyDescent="0.2">
      <c r="A49" s="481"/>
      <c r="B49" s="482" t="s">
        <v>63</v>
      </c>
      <c r="C49" s="171">
        <f t="shared" si="9"/>
        <v>409</v>
      </c>
      <c r="D49" s="173">
        <v>15</v>
      </c>
      <c r="E49" s="173">
        <v>22</v>
      </c>
      <c r="F49" s="173">
        <v>27</v>
      </c>
      <c r="G49" s="173">
        <v>36</v>
      </c>
      <c r="H49" s="173">
        <v>53</v>
      </c>
      <c r="I49" s="173">
        <v>56</v>
      </c>
      <c r="J49" s="173">
        <v>64</v>
      </c>
      <c r="K49" s="173">
        <v>62</v>
      </c>
      <c r="L49" s="173">
        <v>42</v>
      </c>
      <c r="M49" s="173">
        <v>32</v>
      </c>
      <c r="N49" s="9"/>
      <c r="O49" s="9"/>
    </row>
    <row r="50" spans="1:16" ht="18" thickBot="1" x14ac:dyDescent="0.25">
      <c r="A50" s="481"/>
      <c r="B50" s="482" t="s">
        <v>232</v>
      </c>
      <c r="C50" s="182">
        <f t="shared" si="9"/>
        <v>472</v>
      </c>
      <c r="D50" s="184">
        <v>21</v>
      </c>
      <c r="E50" s="184">
        <v>11</v>
      </c>
      <c r="F50" s="184">
        <v>26</v>
      </c>
      <c r="G50" s="184">
        <v>31</v>
      </c>
      <c r="H50" s="184">
        <v>70</v>
      </c>
      <c r="I50" s="184">
        <v>57</v>
      </c>
      <c r="J50" s="184">
        <v>75</v>
      </c>
      <c r="K50" s="184">
        <v>70</v>
      </c>
      <c r="L50" s="184">
        <v>72</v>
      </c>
      <c r="M50" s="184">
        <v>39</v>
      </c>
      <c r="N50" s="9"/>
      <c r="O50" s="9"/>
    </row>
    <row r="51" spans="1:16" ht="10.5" customHeight="1" x14ac:dyDescent="0.2">
      <c r="A51" s="10"/>
      <c r="B51" s="1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310"/>
      <c r="N51" s="9"/>
      <c r="O51" s="9"/>
    </row>
    <row r="52" spans="1:16" ht="22.5" customHeight="1" thickBot="1" x14ac:dyDescent="0.25">
      <c r="A52" s="6" t="s">
        <v>238</v>
      </c>
      <c r="B52" s="6"/>
      <c r="C52" s="6"/>
      <c r="D52" s="6"/>
      <c r="E52" s="6"/>
      <c r="F52" s="6"/>
      <c r="G52" s="6"/>
      <c r="H52" s="23"/>
      <c r="I52" s="23"/>
      <c r="J52" s="311" t="str">
        <f>+K1</f>
        <v>令和２年末現在</v>
      </c>
      <c r="K52" s="285"/>
      <c r="L52" s="23"/>
      <c r="M52" s="23"/>
      <c r="N52" s="9"/>
    </row>
    <row r="53" spans="1:16" ht="42" customHeight="1" x14ac:dyDescent="0.2">
      <c r="A53" s="10"/>
      <c r="B53" s="10"/>
      <c r="C53" s="447" t="s">
        <v>4</v>
      </c>
      <c r="D53" s="447" t="s">
        <v>239</v>
      </c>
      <c r="E53" s="447" t="s">
        <v>209</v>
      </c>
      <c r="F53" s="447" t="s">
        <v>202</v>
      </c>
      <c r="G53" s="447" t="s">
        <v>203</v>
      </c>
      <c r="H53" s="448" t="s">
        <v>206</v>
      </c>
      <c r="I53" s="447" t="s">
        <v>210</v>
      </c>
      <c r="J53" s="484" t="s">
        <v>240</v>
      </c>
      <c r="K53" s="447" t="s">
        <v>212</v>
      </c>
      <c r="N53" s="9"/>
    </row>
    <row r="54" spans="1:16" x14ac:dyDescent="0.2">
      <c r="A54" s="485" t="s">
        <v>4</v>
      </c>
      <c r="B54" s="486"/>
      <c r="C54" s="466">
        <f>SUM(D54:K54)</f>
        <v>2338</v>
      </c>
      <c r="D54" s="168">
        <f>SUM(D55:D61)</f>
        <v>10</v>
      </c>
      <c r="E54" s="168">
        <f t="shared" ref="E54:K54" si="10">SUM(E55:E61)</f>
        <v>2</v>
      </c>
      <c r="F54" s="168">
        <f t="shared" si="10"/>
        <v>125</v>
      </c>
      <c r="G54" s="168">
        <f t="shared" si="10"/>
        <v>2169</v>
      </c>
      <c r="H54" s="168">
        <f t="shared" si="10"/>
        <v>8</v>
      </c>
      <c r="I54" s="168">
        <f>SUM(I55:I61)</f>
        <v>5</v>
      </c>
      <c r="J54" s="168">
        <f>SUM(J55:J61)</f>
        <v>19</v>
      </c>
      <c r="K54" s="168">
        <f t="shared" si="10"/>
        <v>0</v>
      </c>
      <c r="N54" s="9"/>
      <c r="P54" s="3">
        <v>38</v>
      </c>
    </row>
    <row r="55" spans="1:16" x14ac:dyDescent="0.2">
      <c r="A55" s="487" t="s">
        <v>55</v>
      </c>
      <c r="B55" s="488"/>
      <c r="C55" s="171">
        <f>SUM(D55:K55)</f>
        <v>404</v>
      </c>
      <c r="D55" s="173">
        <v>0</v>
      </c>
      <c r="E55" s="173">
        <v>0</v>
      </c>
      <c r="F55" s="173">
        <v>33</v>
      </c>
      <c r="G55" s="173">
        <v>370</v>
      </c>
      <c r="H55" s="173">
        <v>1</v>
      </c>
      <c r="I55" s="173">
        <v>0</v>
      </c>
      <c r="J55" s="173">
        <v>0</v>
      </c>
      <c r="K55" s="173">
        <v>0</v>
      </c>
      <c r="N55" s="174"/>
      <c r="O55" s="174"/>
      <c r="P55" s="174">
        <v>5</v>
      </c>
    </row>
    <row r="56" spans="1:16" x14ac:dyDescent="0.2">
      <c r="A56" s="487" t="s">
        <v>56</v>
      </c>
      <c r="B56" s="488"/>
      <c r="C56" s="171">
        <f t="shared" ref="C56:C61" si="11">SUM(D56:K56)</f>
        <v>406</v>
      </c>
      <c r="D56" s="173">
        <v>0</v>
      </c>
      <c r="E56" s="173">
        <v>2</v>
      </c>
      <c r="F56" s="173">
        <v>5</v>
      </c>
      <c r="G56" s="173">
        <v>391</v>
      </c>
      <c r="H56" s="173">
        <v>0</v>
      </c>
      <c r="I56" s="173">
        <v>0</v>
      </c>
      <c r="J56" s="173">
        <v>8</v>
      </c>
      <c r="K56" s="173">
        <v>0</v>
      </c>
      <c r="N56" s="174"/>
      <c r="O56" s="174"/>
      <c r="P56" s="174">
        <v>22</v>
      </c>
    </row>
    <row r="57" spans="1:16" x14ac:dyDescent="0.2">
      <c r="A57" s="487" t="s">
        <v>58</v>
      </c>
      <c r="B57" s="488"/>
      <c r="C57" s="171">
        <f t="shared" si="11"/>
        <v>475</v>
      </c>
      <c r="D57" s="173">
        <v>1</v>
      </c>
      <c r="E57" s="173">
        <v>0</v>
      </c>
      <c r="F57" s="173">
        <v>4</v>
      </c>
      <c r="G57" s="173">
        <v>461</v>
      </c>
      <c r="H57" s="173">
        <v>0</v>
      </c>
      <c r="I57" s="173">
        <v>5</v>
      </c>
      <c r="J57" s="173">
        <v>4</v>
      </c>
      <c r="K57" s="173">
        <v>0</v>
      </c>
      <c r="N57" s="174"/>
      <c r="O57" s="174"/>
      <c r="P57" s="174">
        <v>4</v>
      </c>
    </row>
    <row r="58" spans="1:16" x14ac:dyDescent="0.2">
      <c r="A58" s="487" t="s">
        <v>60</v>
      </c>
      <c r="B58" s="488"/>
      <c r="C58" s="171">
        <f t="shared" si="11"/>
        <v>342</v>
      </c>
      <c r="D58" s="173">
        <v>0</v>
      </c>
      <c r="E58" s="173">
        <v>0</v>
      </c>
      <c r="F58" s="173">
        <v>11</v>
      </c>
      <c r="G58" s="173">
        <v>330</v>
      </c>
      <c r="H58" s="173">
        <v>0</v>
      </c>
      <c r="I58" s="173">
        <v>0</v>
      </c>
      <c r="J58" s="173">
        <v>1</v>
      </c>
      <c r="K58" s="173">
        <v>0</v>
      </c>
      <c r="N58" s="174"/>
      <c r="O58" s="174"/>
      <c r="P58" s="174">
        <v>2</v>
      </c>
    </row>
    <row r="59" spans="1:16" x14ac:dyDescent="0.2">
      <c r="A59" s="487" t="s">
        <v>61</v>
      </c>
      <c r="B59" s="488"/>
      <c r="C59" s="171">
        <f t="shared" si="11"/>
        <v>142</v>
      </c>
      <c r="D59" s="173">
        <v>0</v>
      </c>
      <c r="E59" s="173">
        <v>0</v>
      </c>
      <c r="F59" s="173">
        <v>5</v>
      </c>
      <c r="G59" s="173">
        <v>135</v>
      </c>
      <c r="H59" s="173">
        <v>2</v>
      </c>
      <c r="I59" s="173">
        <v>0</v>
      </c>
      <c r="J59" s="173">
        <v>0</v>
      </c>
      <c r="K59" s="173">
        <v>0</v>
      </c>
      <c r="N59" s="174"/>
      <c r="O59" s="174"/>
      <c r="P59" s="174">
        <v>4</v>
      </c>
    </row>
    <row r="60" spans="1:16" x14ac:dyDescent="0.2">
      <c r="A60" s="487" t="s">
        <v>63</v>
      </c>
      <c r="B60" s="488"/>
      <c r="C60" s="171">
        <f>SUM(D60:K60)</f>
        <v>348</v>
      </c>
      <c r="D60" s="173">
        <v>8</v>
      </c>
      <c r="E60" s="173">
        <v>0</v>
      </c>
      <c r="F60" s="173">
        <v>52</v>
      </c>
      <c r="G60" s="173">
        <v>277</v>
      </c>
      <c r="H60" s="173">
        <v>5</v>
      </c>
      <c r="I60" s="173">
        <v>0</v>
      </c>
      <c r="J60" s="173">
        <v>6</v>
      </c>
      <c r="K60" s="173">
        <v>0</v>
      </c>
      <c r="N60" s="174"/>
      <c r="O60" s="174"/>
      <c r="P60" s="174">
        <v>0</v>
      </c>
    </row>
    <row r="61" spans="1:16" ht="18" thickBot="1" x14ac:dyDescent="0.25">
      <c r="A61" s="489" t="s">
        <v>216</v>
      </c>
      <c r="B61" s="490"/>
      <c r="C61" s="182">
        <f t="shared" si="11"/>
        <v>221</v>
      </c>
      <c r="D61" s="184">
        <v>1</v>
      </c>
      <c r="E61" s="184">
        <v>0</v>
      </c>
      <c r="F61" s="184">
        <v>15</v>
      </c>
      <c r="G61" s="184">
        <v>205</v>
      </c>
      <c r="H61" s="184">
        <v>0</v>
      </c>
      <c r="I61" s="184">
        <v>0</v>
      </c>
      <c r="J61" s="184">
        <v>0</v>
      </c>
      <c r="K61" s="184">
        <v>0</v>
      </c>
      <c r="N61" s="174"/>
      <c r="O61" s="174"/>
      <c r="P61" s="174">
        <v>0</v>
      </c>
    </row>
    <row r="62" spans="1:16" ht="16.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85" t="s">
        <v>241</v>
      </c>
      <c r="L62" s="285"/>
      <c r="M62" s="285"/>
      <c r="N62" s="491"/>
      <c r="O62" s="491"/>
      <c r="P62" s="491">
        <f>SUM(P55:P61)</f>
        <v>37</v>
      </c>
    </row>
    <row r="63" spans="1:16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N63" s="491"/>
      <c r="O63" s="491"/>
      <c r="P63" s="491">
        <f>P54-P62</f>
        <v>1</v>
      </c>
    </row>
    <row r="64" spans="1:16" x14ac:dyDescent="0.2">
      <c r="N64" s="9"/>
    </row>
    <row r="65" spans="14:14" x14ac:dyDescent="0.2">
      <c r="N65" s="9"/>
    </row>
    <row r="66" spans="14:14" x14ac:dyDescent="0.2">
      <c r="N66" s="9"/>
    </row>
    <row r="67" spans="14:14" x14ac:dyDescent="0.2">
      <c r="N67" s="9"/>
    </row>
    <row r="68" spans="14:14" x14ac:dyDescent="0.2">
      <c r="N68" s="9"/>
    </row>
    <row r="69" spans="14:14" x14ac:dyDescent="0.2">
      <c r="N69" s="9"/>
    </row>
  </sheetData>
  <mergeCells count="19">
    <mergeCell ref="K62:M62"/>
    <mergeCell ref="A56:B56"/>
    <mergeCell ref="A57:B57"/>
    <mergeCell ref="A58:B58"/>
    <mergeCell ref="A59:B59"/>
    <mergeCell ref="A60:B60"/>
    <mergeCell ref="A61:B61"/>
    <mergeCell ref="A35:A42"/>
    <mergeCell ref="A43:A50"/>
    <mergeCell ref="A52:G52"/>
    <mergeCell ref="J52:K52"/>
    <mergeCell ref="A54:B54"/>
    <mergeCell ref="A55:B55"/>
    <mergeCell ref="A1:J1"/>
    <mergeCell ref="K1:M1"/>
    <mergeCell ref="A3:A10"/>
    <mergeCell ref="A11:A18"/>
    <mergeCell ref="A19:A26"/>
    <mergeCell ref="A27:A34"/>
  </mergeCells>
  <phoneticPr fontId="3"/>
  <printOptions horizontalCentered="1"/>
  <pageMargins left="0.39370078740157483" right="0.39370078740157483" top="0.59055118110236227" bottom="0.39" header="0.51181102362204722" footer="0.39370078740157483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Y60"/>
  <sheetViews>
    <sheetView showGridLines="0" tabSelected="1" view="pageBreakPreview" topLeftCell="A4" zoomScale="85" zoomScaleNormal="100" zoomScaleSheetLayoutView="85" workbookViewId="0">
      <selection activeCell="A44" sqref="A44:V44"/>
    </sheetView>
  </sheetViews>
  <sheetFormatPr defaultColWidth="11" defaultRowHeight="17.25" x14ac:dyDescent="0.2"/>
  <cols>
    <col min="1" max="1" width="10.75" style="2" customWidth="1"/>
    <col min="2" max="23" width="5.25" style="2" customWidth="1"/>
    <col min="24" max="24" width="4.625" style="3" customWidth="1"/>
    <col min="25" max="256" width="11" style="3"/>
    <col min="257" max="257" width="10.75" style="3" customWidth="1"/>
    <col min="258" max="279" width="5.25" style="3" customWidth="1"/>
    <col min="280" max="280" width="4.625" style="3" customWidth="1"/>
    <col min="281" max="512" width="11" style="3"/>
    <col min="513" max="513" width="10.75" style="3" customWidth="1"/>
    <col min="514" max="535" width="5.25" style="3" customWidth="1"/>
    <col min="536" max="536" width="4.625" style="3" customWidth="1"/>
    <col min="537" max="768" width="11" style="3"/>
    <col min="769" max="769" width="10.75" style="3" customWidth="1"/>
    <col min="770" max="791" width="5.25" style="3" customWidth="1"/>
    <col min="792" max="792" width="4.625" style="3" customWidth="1"/>
    <col min="793" max="1024" width="11" style="3"/>
    <col min="1025" max="1025" width="10.75" style="3" customWidth="1"/>
    <col min="1026" max="1047" width="5.25" style="3" customWidth="1"/>
    <col min="1048" max="1048" width="4.625" style="3" customWidth="1"/>
    <col min="1049" max="1280" width="11" style="3"/>
    <col min="1281" max="1281" width="10.75" style="3" customWidth="1"/>
    <col min="1282" max="1303" width="5.25" style="3" customWidth="1"/>
    <col min="1304" max="1304" width="4.625" style="3" customWidth="1"/>
    <col min="1305" max="1536" width="11" style="3"/>
    <col min="1537" max="1537" width="10.75" style="3" customWidth="1"/>
    <col min="1538" max="1559" width="5.25" style="3" customWidth="1"/>
    <col min="1560" max="1560" width="4.625" style="3" customWidth="1"/>
    <col min="1561" max="1792" width="11" style="3"/>
    <col min="1793" max="1793" width="10.75" style="3" customWidth="1"/>
    <col min="1794" max="1815" width="5.25" style="3" customWidth="1"/>
    <col min="1816" max="1816" width="4.625" style="3" customWidth="1"/>
    <col min="1817" max="2048" width="11" style="3"/>
    <col min="2049" max="2049" width="10.75" style="3" customWidth="1"/>
    <col min="2050" max="2071" width="5.25" style="3" customWidth="1"/>
    <col min="2072" max="2072" width="4.625" style="3" customWidth="1"/>
    <col min="2073" max="2304" width="11" style="3"/>
    <col min="2305" max="2305" width="10.75" style="3" customWidth="1"/>
    <col min="2306" max="2327" width="5.25" style="3" customWidth="1"/>
    <col min="2328" max="2328" width="4.625" style="3" customWidth="1"/>
    <col min="2329" max="2560" width="11" style="3"/>
    <col min="2561" max="2561" width="10.75" style="3" customWidth="1"/>
    <col min="2562" max="2583" width="5.25" style="3" customWidth="1"/>
    <col min="2584" max="2584" width="4.625" style="3" customWidth="1"/>
    <col min="2585" max="2816" width="11" style="3"/>
    <col min="2817" max="2817" width="10.75" style="3" customWidth="1"/>
    <col min="2818" max="2839" width="5.25" style="3" customWidth="1"/>
    <col min="2840" max="2840" width="4.625" style="3" customWidth="1"/>
    <col min="2841" max="3072" width="11" style="3"/>
    <col min="3073" max="3073" width="10.75" style="3" customWidth="1"/>
    <col min="3074" max="3095" width="5.25" style="3" customWidth="1"/>
    <col min="3096" max="3096" width="4.625" style="3" customWidth="1"/>
    <col min="3097" max="3328" width="11" style="3"/>
    <col min="3329" max="3329" width="10.75" style="3" customWidth="1"/>
    <col min="3330" max="3351" width="5.25" style="3" customWidth="1"/>
    <col min="3352" max="3352" width="4.625" style="3" customWidth="1"/>
    <col min="3353" max="3584" width="11" style="3"/>
    <col min="3585" max="3585" width="10.75" style="3" customWidth="1"/>
    <col min="3586" max="3607" width="5.25" style="3" customWidth="1"/>
    <col min="3608" max="3608" width="4.625" style="3" customWidth="1"/>
    <col min="3609" max="3840" width="11" style="3"/>
    <col min="3841" max="3841" width="10.75" style="3" customWidth="1"/>
    <col min="3842" max="3863" width="5.25" style="3" customWidth="1"/>
    <col min="3864" max="3864" width="4.625" style="3" customWidth="1"/>
    <col min="3865" max="4096" width="11" style="3"/>
    <col min="4097" max="4097" width="10.75" style="3" customWidth="1"/>
    <col min="4098" max="4119" width="5.25" style="3" customWidth="1"/>
    <col min="4120" max="4120" width="4.625" style="3" customWidth="1"/>
    <col min="4121" max="4352" width="11" style="3"/>
    <col min="4353" max="4353" width="10.75" style="3" customWidth="1"/>
    <col min="4354" max="4375" width="5.25" style="3" customWidth="1"/>
    <col min="4376" max="4376" width="4.625" style="3" customWidth="1"/>
    <col min="4377" max="4608" width="11" style="3"/>
    <col min="4609" max="4609" width="10.75" style="3" customWidth="1"/>
    <col min="4610" max="4631" width="5.25" style="3" customWidth="1"/>
    <col min="4632" max="4632" width="4.625" style="3" customWidth="1"/>
    <col min="4633" max="4864" width="11" style="3"/>
    <col min="4865" max="4865" width="10.75" style="3" customWidth="1"/>
    <col min="4866" max="4887" width="5.25" style="3" customWidth="1"/>
    <col min="4888" max="4888" width="4.625" style="3" customWidth="1"/>
    <col min="4889" max="5120" width="11" style="3"/>
    <col min="5121" max="5121" width="10.75" style="3" customWidth="1"/>
    <col min="5122" max="5143" width="5.25" style="3" customWidth="1"/>
    <col min="5144" max="5144" width="4.625" style="3" customWidth="1"/>
    <col min="5145" max="5376" width="11" style="3"/>
    <col min="5377" max="5377" width="10.75" style="3" customWidth="1"/>
    <col min="5378" max="5399" width="5.25" style="3" customWidth="1"/>
    <col min="5400" max="5400" width="4.625" style="3" customWidth="1"/>
    <col min="5401" max="5632" width="11" style="3"/>
    <col min="5633" max="5633" width="10.75" style="3" customWidth="1"/>
    <col min="5634" max="5655" width="5.25" style="3" customWidth="1"/>
    <col min="5656" max="5656" width="4.625" style="3" customWidth="1"/>
    <col min="5657" max="5888" width="11" style="3"/>
    <col min="5889" max="5889" width="10.75" style="3" customWidth="1"/>
    <col min="5890" max="5911" width="5.25" style="3" customWidth="1"/>
    <col min="5912" max="5912" width="4.625" style="3" customWidth="1"/>
    <col min="5913" max="6144" width="11" style="3"/>
    <col min="6145" max="6145" width="10.75" style="3" customWidth="1"/>
    <col min="6146" max="6167" width="5.25" style="3" customWidth="1"/>
    <col min="6168" max="6168" width="4.625" style="3" customWidth="1"/>
    <col min="6169" max="6400" width="11" style="3"/>
    <col min="6401" max="6401" width="10.75" style="3" customWidth="1"/>
    <col min="6402" max="6423" width="5.25" style="3" customWidth="1"/>
    <col min="6424" max="6424" width="4.625" style="3" customWidth="1"/>
    <col min="6425" max="6656" width="11" style="3"/>
    <col min="6657" max="6657" width="10.75" style="3" customWidth="1"/>
    <col min="6658" max="6679" width="5.25" style="3" customWidth="1"/>
    <col min="6680" max="6680" width="4.625" style="3" customWidth="1"/>
    <col min="6681" max="6912" width="11" style="3"/>
    <col min="6913" max="6913" width="10.75" style="3" customWidth="1"/>
    <col min="6914" max="6935" width="5.25" style="3" customWidth="1"/>
    <col min="6936" max="6936" width="4.625" style="3" customWidth="1"/>
    <col min="6937" max="7168" width="11" style="3"/>
    <col min="7169" max="7169" width="10.75" style="3" customWidth="1"/>
    <col min="7170" max="7191" width="5.25" style="3" customWidth="1"/>
    <col min="7192" max="7192" width="4.625" style="3" customWidth="1"/>
    <col min="7193" max="7424" width="11" style="3"/>
    <col min="7425" max="7425" width="10.75" style="3" customWidth="1"/>
    <col min="7426" max="7447" width="5.25" style="3" customWidth="1"/>
    <col min="7448" max="7448" width="4.625" style="3" customWidth="1"/>
    <col min="7449" max="7680" width="11" style="3"/>
    <col min="7681" max="7681" width="10.75" style="3" customWidth="1"/>
    <col min="7682" max="7703" width="5.25" style="3" customWidth="1"/>
    <col min="7704" max="7704" width="4.625" style="3" customWidth="1"/>
    <col min="7705" max="7936" width="11" style="3"/>
    <col min="7937" max="7937" width="10.75" style="3" customWidth="1"/>
    <col min="7938" max="7959" width="5.25" style="3" customWidth="1"/>
    <col min="7960" max="7960" width="4.625" style="3" customWidth="1"/>
    <col min="7961" max="8192" width="11" style="3"/>
    <col min="8193" max="8193" width="10.75" style="3" customWidth="1"/>
    <col min="8194" max="8215" width="5.25" style="3" customWidth="1"/>
    <col min="8216" max="8216" width="4.625" style="3" customWidth="1"/>
    <col min="8217" max="8448" width="11" style="3"/>
    <col min="8449" max="8449" width="10.75" style="3" customWidth="1"/>
    <col min="8450" max="8471" width="5.25" style="3" customWidth="1"/>
    <col min="8472" max="8472" width="4.625" style="3" customWidth="1"/>
    <col min="8473" max="8704" width="11" style="3"/>
    <col min="8705" max="8705" width="10.75" style="3" customWidth="1"/>
    <col min="8706" max="8727" width="5.25" style="3" customWidth="1"/>
    <col min="8728" max="8728" width="4.625" style="3" customWidth="1"/>
    <col min="8729" max="8960" width="11" style="3"/>
    <col min="8961" max="8961" width="10.75" style="3" customWidth="1"/>
    <col min="8962" max="8983" width="5.25" style="3" customWidth="1"/>
    <col min="8984" max="8984" width="4.625" style="3" customWidth="1"/>
    <col min="8985" max="9216" width="11" style="3"/>
    <col min="9217" max="9217" width="10.75" style="3" customWidth="1"/>
    <col min="9218" max="9239" width="5.25" style="3" customWidth="1"/>
    <col min="9240" max="9240" width="4.625" style="3" customWidth="1"/>
    <col min="9241" max="9472" width="11" style="3"/>
    <col min="9473" max="9473" width="10.75" style="3" customWidth="1"/>
    <col min="9474" max="9495" width="5.25" style="3" customWidth="1"/>
    <col min="9496" max="9496" width="4.625" style="3" customWidth="1"/>
    <col min="9497" max="9728" width="11" style="3"/>
    <col min="9729" max="9729" width="10.75" style="3" customWidth="1"/>
    <col min="9730" max="9751" width="5.25" style="3" customWidth="1"/>
    <col min="9752" max="9752" width="4.625" style="3" customWidth="1"/>
    <col min="9753" max="9984" width="11" style="3"/>
    <col min="9985" max="9985" width="10.75" style="3" customWidth="1"/>
    <col min="9986" max="10007" width="5.25" style="3" customWidth="1"/>
    <col min="10008" max="10008" width="4.625" style="3" customWidth="1"/>
    <col min="10009" max="10240" width="11" style="3"/>
    <col min="10241" max="10241" width="10.75" style="3" customWidth="1"/>
    <col min="10242" max="10263" width="5.25" style="3" customWidth="1"/>
    <col min="10264" max="10264" width="4.625" style="3" customWidth="1"/>
    <col min="10265" max="10496" width="11" style="3"/>
    <col min="10497" max="10497" width="10.75" style="3" customWidth="1"/>
    <col min="10498" max="10519" width="5.25" style="3" customWidth="1"/>
    <col min="10520" max="10520" width="4.625" style="3" customWidth="1"/>
    <col min="10521" max="10752" width="11" style="3"/>
    <col min="10753" max="10753" width="10.75" style="3" customWidth="1"/>
    <col min="10754" max="10775" width="5.25" style="3" customWidth="1"/>
    <col min="10776" max="10776" width="4.625" style="3" customWidth="1"/>
    <col min="10777" max="11008" width="11" style="3"/>
    <col min="11009" max="11009" width="10.75" style="3" customWidth="1"/>
    <col min="11010" max="11031" width="5.25" style="3" customWidth="1"/>
    <col min="11032" max="11032" width="4.625" style="3" customWidth="1"/>
    <col min="11033" max="11264" width="11" style="3"/>
    <col min="11265" max="11265" width="10.75" style="3" customWidth="1"/>
    <col min="11266" max="11287" width="5.25" style="3" customWidth="1"/>
    <col min="11288" max="11288" width="4.625" style="3" customWidth="1"/>
    <col min="11289" max="11520" width="11" style="3"/>
    <col min="11521" max="11521" width="10.75" style="3" customWidth="1"/>
    <col min="11522" max="11543" width="5.25" style="3" customWidth="1"/>
    <col min="11544" max="11544" width="4.625" style="3" customWidth="1"/>
    <col min="11545" max="11776" width="11" style="3"/>
    <col min="11777" max="11777" width="10.75" style="3" customWidth="1"/>
    <col min="11778" max="11799" width="5.25" style="3" customWidth="1"/>
    <col min="11800" max="11800" width="4.625" style="3" customWidth="1"/>
    <col min="11801" max="12032" width="11" style="3"/>
    <col min="12033" max="12033" width="10.75" style="3" customWidth="1"/>
    <col min="12034" max="12055" width="5.25" style="3" customWidth="1"/>
    <col min="12056" max="12056" width="4.625" style="3" customWidth="1"/>
    <col min="12057" max="12288" width="11" style="3"/>
    <col min="12289" max="12289" width="10.75" style="3" customWidth="1"/>
    <col min="12290" max="12311" width="5.25" style="3" customWidth="1"/>
    <col min="12312" max="12312" width="4.625" style="3" customWidth="1"/>
    <col min="12313" max="12544" width="11" style="3"/>
    <col min="12545" max="12545" width="10.75" style="3" customWidth="1"/>
    <col min="12546" max="12567" width="5.25" style="3" customWidth="1"/>
    <col min="12568" max="12568" width="4.625" style="3" customWidth="1"/>
    <col min="12569" max="12800" width="11" style="3"/>
    <col min="12801" max="12801" width="10.75" style="3" customWidth="1"/>
    <col min="12802" max="12823" width="5.25" style="3" customWidth="1"/>
    <col min="12824" max="12824" width="4.625" style="3" customWidth="1"/>
    <col min="12825" max="13056" width="11" style="3"/>
    <col min="13057" max="13057" width="10.75" style="3" customWidth="1"/>
    <col min="13058" max="13079" width="5.25" style="3" customWidth="1"/>
    <col min="13080" max="13080" width="4.625" style="3" customWidth="1"/>
    <col min="13081" max="13312" width="11" style="3"/>
    <col min="13313" max="13313" width="10.75" style="3" customWidth="1"/>
    <col min="13314" max="13335" width="5.25" style="3" customWidth="1"/>
    <col min="13336" max="13336" width="4.625" style="3" customWidth="1"/>
    <col min="13337" max="13568" width="11" style="3"/>
    <col min="13569" max="13569" width="10.75" style="3" customWidth="1"/>
    <col min="13570" max="13591" width="5.25" style="3" customWidth="1"/>
    <col min="13592" max="13592" width="4.625" style="3" customWidth="1"/>
    <col min="13593" max="13824" width="11" style="3"/>
    <col min="13825" max="13825" width="10.75" style="3" customWidth="1"/>
    <col min="13826" max="13847" width="5.25" style="3" customWidth="1"/>
    <col min="13848" max="13848" width="4.625" style="3" customWidth="1"/>
    <col min="13849" max="14080" width="11" style="3"/>
    <col min="14081" max="14081" width="10.75" style="3" customWidth="1"/>
    <col min="14082" max="14103" width="5.25" style="3" customWidth="1"/>
    <col min="14104" max="14104" width="4.625" style="3" customWidth="1"/>
    <col min="14105" max="14336" width="11" style="3"/>
    <col min="14337" max="14337" width="10.75" style="3" customWidth="1"/>
    <col min="14338" max="14359" width="5.25" style="3" customWidth="1"/>
    <col min="14360" max="14360" width="4.625" style="3" customWidth="1"/>
    <col min="14361" max="14592" width="11" style="3"/>
    <col min="14593" max="14593" width="10.75" style="3" customWidth="1"/>
    <col min="14594" max="14615" width="5.25" style="3" customWidth="1"/>
    <col min="14616" max="14616" width="4.625" style="3" customWidth="1"/>
    <col min="14617" max="14848" width="11" style="3"/>
    <col min="14849" max="14849" width="10.75" style="3" customWidth="1"/>
    <col min="14850" max="14871" width="5.25" style="3" customWidth="1"/>
    <col min="14872" max="14872" width="4.625" style="3" customWidth="1"/>
    <col min="14873" max="15104" width="11" style="3"/>
    <col min="15105" max="15105" width="10.75" style="3" customWidth="1"/>
    <col min="15106" max="15127" width="5.25" style="3" customWidth="1"/>
    <col min="15128" max="15128" width="4.625" style="3" customWidth="1"/>
    <col min="15129" max="15360" width="11" style="3"/>
    <col min="15361" max="15361" width="10.75" style="3" customWidth="1"/>
    <col min="15362" max="15383" width="5.25" style="3" customWidth="1"/>
    <col min="15384" max="15384" width="4.625" style="3" customWidth="1"/>
    <col min="15385" max="15616" width="11" style="3"/>
    <col min="15617" max="15617" width="10.75" style="3" customWidth="1"/>
    <col min="15618" max="15639" width="5.25" style="3" customWidth="1"/>
    <col min="15640" max="15640" width="4.625" style="3" customWidth="1"/>
    <col min="15641" max="15872" width="11" style="3"/>
    <col min="15873" max="15873" width="10.75" style="3" customWidth="1"/>
    <col min="15874" max="15895" width="5.25" style="3" customWidth="1"/>
    <col min="15896" max="15896" width="4.625" style="3" customWidth="1"/>
    <col min="15897" max="16128" width="11" style="3"/>
    <col min="16129" max="16129" width="10.75" style="3" customWidth="1"/>
    <col min="16130" max="16151" width="5.25" style="3" customWidth="1"/>
    <col min="16152" max="16152" width="4.625" style="3" customWidth="1"/>
    <col min="16153" max="16384" width="11" style="3"/>
  </cols>
  <sheetData>
    <row r="1" spans="1:25" ht="22.5" customHeight="1" x14ac:dyDescent="0.2">
      <c r="A1" s="211" t="s">
        <v>242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357"/>
      <c r="Y1" s="9"/>
    </row>
    <row r="2" spans="1:25" ht="18" thickBot="1" x14ac:dyDescent="0.25">
      <c r="A2" s="492"/>
      <c r="B2" s="492"/>
      <c r="C2" s="492"/>
      <c r="D2" s="492"/>
      <c r="E2" s="492"/>
      <c r="F2" s="492"/>
      <c r="G2" s="492"/>
      <c r="H2" s="492"/>
      <c r="I2" s="492"/>
      <c r="J2" s="492"/>
      <c r="K2" s="7"/>
      <c r="L2" s="7"/>
      <c r="M2" s="7"/>
      <c r="N2" s="7"/>
      <c r="O2" s="7"/>
      <c r="P2" s="7"/>
      <c r="Q2" s="7"/>
      <c r="R2" s="7"/>
      <c r="S2" s="7"/>
      <c r="T2" s="8" t="str">
        <f>+Q16</f>
        <v>令和２年末現在</v>
      </c>
      <c r="U2" s="8"/>
      <c r="V2" s="8"/>
      <c r="W2" s="8"/>
      <c r="X2" s="357"/>
      <c r="Y2" s="9"/>
    </row>
    <row r="3" spans="1:25" s="335" customFormat="1" ht="21.4" customHeight="1" x14ac:dyDescent="0.4">
      <c r="A3" s="493"/>
      <c r="B3" s="493"/>
      <c r="C3" s="493"/>
      <c r="D3" s="494" t="s">
        <v>4</v>
      </c>
      <c r="E3" s="495"/>
      <c r="F3" s="494" t="s">
        <v>243</v>
      </c>
      <c r="G3" s="495"/>
      <c r="H3" s="494" t="s">
        <v>69</v>
      </c>
      <c r="I3" s="495"/>
      <c r="J3" s="494" t="s">
        <v>70</v>
      </c>
      <c r="K3" s="495"/>
      <c r="L3" s="494" t="s">
        <v>71</v>
      </c>
      <c r="M3" s="495"/>
      <c r="N3" s="494" t="s">
        <v>72</v>
      </c>
      <c r="O3" s="495"/>
      <c r="P3" s="494" t="s">
        <v>73</v>
      </c>
      <c r="Q3" s="495"/>
      <c r="R3" s="494" t="s">
        <v>74</v>
      </c>
      <c r="S3" s="495"/>
      <c r="T3" s="494" t="s">
        <v>75</v>
      </c>
      <c r="U3" s="495"/>
      <c r="V3" s="494" t="s">
        <v>244</v>
      </c>
      <c r="W3" s="496"/>
      <c r="X3" s="334"/>
      <c r="Y3" s="334"/>
    </row>
    <row r="4" spans="1:25" s="75" customFormat="1" ht="21.4" customHeight="1" x14ac:dyDescent="0.2">
      <c r="A4" s="485" t="s">
        <v>4</v>
      </c>
      <c r="B4" s="497"/>
      <c r="C4" s="486"/>
      <c r="D4" s="192">
        <f>SUM(F4:W4)</f>
        <v>2338</v>
      </c>
      <c r="E4" s="193"/>
      <c r="F4" s="498">
        <f>SUM(F6:G12)</f>
        <v>341</v>
      </c>
      <c r="G4" s="498"/>
      <c r="H4" s="498">
        <f>SUM(H6:I12)</f>
        <v>478</v>
      </c>
      <c r="I4" s="498"/>
      <c r="J4" s="498">
        <f>SUM(J6:K12)</f>
        <v>331</v>
      </c>
      <c r="K4" s="498"/>
      <c r="L4" s="498">
        <f>SUM(L6:M12)</f>
        <v>306</v>
      </c>
      <c r="M4" s="498"/>
      <c r="N4" s="498">
        <f>SUM(N6:O12)</f>
        <v>274</v>
      </c>
      <c r="O4" s="498"/>
      <c r="P4" s="498">
        <f>SUM(P6:Q12)</f>
        <v>219</v>
      </c>
      <c r="Q4" s="498"/>
      <c r="R4" s="498">
        <f>SUM(R6:S12)</f>
        <v>181</v>
      </c>
      <c r="S4" s="498"/>
      <c r="T4" s="498">
        <f>SUM(T6:U12)</f>
        <v>130</v>
      </c>
      <c r="U4" s="498"/>
      <c r="V4" s="498">
        <f>SUM(V6:W12)</f>
        <v>78</v>
      </c>
      <c r="W4" s="498"/>
      <c r="X4" s="74"/>
      <c r="Y4" s="499"/>
    </row>
    <row r="5" spans="1:25" ht="7.5" customHeight="1" x14ac:dyDescent="0.2">
      <c r="A5" s="23"/>
      <c r="B5" s="23"/>
      <c r="C5" s="24"/>
      <c r="D5" s="500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9"/>
      <c r="Y5" s="147"/>
    </row>
    <row r="6" spans="1:25" ht="21.4" customHeight="1" x14ac:dyDescent="0.2">
      <c r="A6" s="487" t="s">
        <v>55</v>
      </c>
      <c r="B6" s="501"/>
      <c r="C6" s="488"/>
      <c r="D6" s="502">
        <f t="shared" ref="D6:D12" si="0">SUM(F6:V6)</f>
        <v>404</v>
      </c>
      <c r="E6" s="503"/>
      <c r="F6" s="503">
        <v>57</v>
      </c>
      <c r="G6" s="503"/>
      <c r="H6" s="503">
        <v>78</v>
      </c>
      <c r="I6" s="503"/>
      <c r="J6" s="503">
        <v>56</v>
      </c>
      <c r="K6" s="503"/>
      <c r="L6" s="503">
        <v>53</v>
      </c>
      <c r="M6" s="503"/>
      <c r="N6" s="503">
        <v>51</v>
      </c>
      <c r="O6" s="503"/>
      <c r="P6" s="503">
        <v>46</v>
      </c>
      <c r="Q6" s="503"/>
      <c r="R6" s="503">
        <v>38</v>
      </c>
      <c r="S6" s="503"/>
      <c r="T6" s="503">
        <v>14</v>
      </c>
      <c r="U6" s="503"/>
      <c r="V6" s="503">
        <v>11</v>
      </c>
      <c r="W6" s="503"/>
      <c r="X6" s="9"/>
      <c r="Y6" s="147"/>
    </row>
    <row r="7" spans="1:25" ht="21.4" customHeight="1" x14ac:dyDescent="0.2">
      <c r="A7" s="487" t="s">
        <v>56</v>
      </c>
      <c r="B7" s="501"/>
      <c r="C7" s="488"/>
      <c r="D7" s="502">
        <f t="shared" si="0"/>
        <v>406</v>
      </c>
      <c r="E7" s="503"/>
      <c r="F7" s="503">
        <v>70</v>
      </c>
      <c r="G7" s="503"/>
      <c r="H7" s="503">
        <v>94</v>
      </c>
      <c r="I7" s="503"/>
      <c r="J7" s="503">
        <v>64</v>
      </c>
      <c r="K7" s="503"/>
      <c r="L7" s="503">
        <v>55</v>
      </c>
      <c r="M7" s="503"/>
      <c r="N7" s="503">
        <v>43</v>
      </c>
      <c r="O7" s="503"/>
      <c r="P7" s="503">
        <v>28</v>
      </c>
      <c r="Q7" s="503"/>
      <c r="R7" s="503">
        <v>19</v>
      </c>
      <c r="S7" s="503"/>
      <c r="T7" s="503">
        <v>16</v>
      </c>
      <c r="U7" s="503"/>
      <c r="V7" s="503">
        <v>17</v>
      </c>
      <c r="W7" s="503"/>
      <c r="X7" s="9"/>
      <c r="Y7" s="147"/>
    </row>
    <row r="8" spans="1:25" ht="21.4" customHeight="1" x14ac:dyDescent="0.2">
      <c r="A8" s="487" t="s">
        <v>58</v>
      </c>
      <c r="B8" s="501"/>
      <c r="C8" s="488"/>
      <c r="D8" s="502">
        <f t="shared" si="0"/>
        <v>475</v>
      </c>
      <c r="E8" s="503"/>
      <c r="F8" s="503">
        <v>73</v>
      </c>
      <c r="G8" s="503"/>
      <c r="H8" s="503">
        <v>123</v>
      </c>
      <c r="I8" s="503"/>
      <c r="J8" s="503">
        <v>75</v>
      </c>
      <c r="K8" s="503"/>
      <c r="L8" s="503">
        <v>59</v>
      </c>
      <c r="M8" s="503"/>
      <c r="N8" s="503">
        <v>39</v>
      </c>
      <c r="O8" s="503"/>
      <c r="P8" s="503">
        <v>32</v>
      </c>
      <c r="Q8" s="503"/>
      <c r="R8" s="503">
        <v>30</v>
      </c>
      <c r="S8" s="503"/>
      <c r="T8" s="503">
        <v>30</v>
      </c>
      <c r="U8" s="503"/>
      <c r="V8" s="503">
        <v>14</v>
      </c>
      <c r="W8" s="503"/>
      <c r="X8" s="9"/>
      <c r="Y8" s="147"/>
    </row>
    <row r="9" spans="1:25" ht="21.4" customHeight="1" x14ac:dyDescent="0.2">
      <c r="A9" s="487" t="s">
        <v>60</v>
      </c>
      <c r="B9" s="501"/>
      <c r="C9" s="488"/>
      <c r="D9" s="502">
        <f t="shared" si="0"/>
        <v>342</v>
      </c>
      <c r="E9" s="503"/>
      <c r="F9" s="503">
        <v>33</v>
      </c>
      <c r="G9" s="503"/>
      <c r="H9" s="503">
        <v>58</v>
      </c>
      <c r="I9" s="503"/>
      <c r="J9" s="503">
        <v>53</v>
      </c>
      <c r="K9" s="503"/>
      <c r="L9" s="503">
        <v>40</v>
      </c>
      <c r="M9" s="503"/>
      <c r="N9" s="503">
        <v>46</v>
      </c>
      <c r="O9" s="503"/>
      <c r="P9" s="503">
        <v>40</v>
      </c>
      <c r="Q9" s="503"/>
      <c r="R9" s="503">
        <v>35</v>
      </c>
      <c r="S9" s="503"/>
      <c r="T9" s="503">
        <v>23</v>
      </c>
      <c r="U9" s="503"/>
      <c r="V9" s="503">
        <v>14</v>
      </c>
      <c r="W9" s="503"/>
      <c r="X9" s="9"/>
      <c r="Y9" s="147"/>
    </row>
    <row r="10" spans="1:25" ht="21.4" customHeight="1" x14ac:dyDescent="0.2">
      <c r="A10" s="487" t="s">
        <v>61</v>
      </c>
      <c r="B10" s="501"/>
      <c r="C10" s="488"/>
      <c r="D10" s="502">
        <f t="shared" si="0"/>
        <v>142</v>
      </c>
      <c r="E10" s="503"/>
      <c r="F10" s="503">
        <v>12</v>
      </c>
      <c r="G10" s="503"/>
      <c r="H10" s="503">
        <v>24</v>
      </c>
      <c r="I10" s="503"/>
      <c r="J10" s="503">
        <v>17</v>
      </c>
      <c r="K10" s="503"/>
      <c r="L10" s="503">
        <v>21</v>
      </c>
      <c r="M10" s="503"/>
      <c r="N10" s="503">
        <v>17</v>
      </c>
      <c r="O10" s="503"/>
      <c r="P10" s="503">
        <v>16</v>
      </c>
      <c r="Q10" s="503"/>
      <c r="R10" s="503">
        <v>14</v>
      </c>
      <c r="S10" s="503"/>
      <c r="T10" s="503">
        <v>14</v>
      </c>
      <c r="U10" s="503"/>
      <c r="V10" s="503">
        <v>7</v>
      </c>
      <c r="W10" s="503"/>
      <c r="X10" s="9"/>
      <c r="Y10" s="147"/>
    </row>
    <row r="11" spans="1:25" ht="21.4" customHeight="1" x14ac:dyDescent="0.2">
      <c r="A11" s="487" t="s">
        <v>63</v>
      </c>
      <c r="B11" s="501"/>
      <c r="C11" s="488"/>
      <c r="D11" s="502">
        <f t="shared" si="0"/>
        <v>348</v>
      </c>
      <c r="E11" s="503"/>
      <c r="F11" s="503">
        <v>72</v>
      </c>
      <c r="G11" s="503"/>
      <c r="H11" s="503">
        <v>57</v>
      </c>
      <c r="I11" s="503"/>
      <c r="J11" s="503">
        <v>33</v>
      </c>
      <c r="K11" s="503"/>
      <c r="L11" s="503">
        <v>44</v>
      </c>
      <c r="M11" s="503"/>
      <c r="N11" s="503">
        <v>48</v>
      </c>
      <c r="O11" s="503"/>
      <c r="P11" s="503">
        <v>37</v>
      </c>
      <c r="Q11" s="503"/>
      <c r="R11" s="503">
        <v>29</v>
      </c>
      <c r="S11" s="503"/>
      <c r="T11" s="503">
        <v>21</v>
      </c>
      <c r="U11" s="503"/>
      <c r="V11" s="503">
        <v>7</v>
      </c>
      <c r="W11" s="503"/>
      <c r="X11" s="9"/>
      <c r="Y11" s="147"/>
    </row>
    <row r="12" spans="1:25" ht="21.4" customHeight="1" thickBot="1" x14ac:dyDescent="0.25">
      <c r="A12" s="487" t="s">
        <v>216</v>
      </c>
      <c r="B12" s="501"/>
      <c r="C12" s="488"/>
      <c r="D12" s="502">
        <f t="shared" si="0"/>
        <v>221</v>
      </c>
      <c r="E12" s="503"/>
      <c r="F12" s="503">
        <v>24</v>
      </c>
      <c r="G12" s="503"/>
      <c r="H12" s="503">
        <v>44</v>
      </c>
      <c r="I12" s="503"/>
      <c r="J12" s="503">
        <v>33</v>
      </c>
      <c r="K12" s="503"/>
      <c r="L12" s="503">
        <v>34</v>
      </c>
      <c r="M12" s="503"/>
      <c r="N12" s="503">
        <v>30</v>
      </c>
      <c r="O12" s="503"/>
      <c r="P12" s="503">
        <v>20</v>
      </c>
      <c r="Q12" s="503"/>
      <c r="R12" s="503">
        <v>16</v>
      </c>
      <c r="S12" s="503"/>
      <c r="T12" s="503">
        <v>12</v>
      </c>
      <c r="U12" s="503"/>
      <c r="V12" s="503">
        <v>8</v>
      </c>
      <c r="W12" s="503"/>
      <c r="X12" s="9"/>
      <c r="Y12" s="147"/>
    </row>
    <row r="13" spans="1:25" ht="19.5" customHeight="1" x14ac:dyDescent="0.2">
      <c r="A13" s="10"/>
      <c r="B13" s="10"/>
      <c r="C13" s="10"/>
      <c r="D13" s="10"/>
      <c r="E13" s="10"/>
      <c r="F13" s="10"/>
      <c r="G13" s="504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4"/>
      <c r="T13" s="114"/>
      <c r="U13" s="114"/>
      <c r="V13" s="114"/>
      <c r="W13" s="114"/>
      <c r="X13" s="9"/>
      <c r="Y13" s="9"/>
    </row>
    <row r="14" spans="1:25" ht="11.2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42"/>
      <c r="T14" s="142"/>
      <c r="U14" s="142"/>
      <c r="V14" s="142"/>
      <c r="W14" s="142"/>
      <c r="X14" s="9"/>
      <c r="Y14" s="9"/>
    </row>
    <row r="15" spans="1:25" ht="22.5" customHeight="1" x14ac:dyDescent="0.2">
      <c r="A15" s="211" t="s">
        <v>245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5" ht="18" thickBo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 t="s">
        <v>201</v>
      </c>
      <c r="R16" s="8"/>
      <c r="S16" s="8"/>
      <c r="T16" s="8"/>
      <c r="U16" s="8"/>
      <c r="V16" s="8"/>
      <c r="W16" s="8"/>
    </row>
    <row r="17" spans="1:25" s="335" customFormat="1" ht="21.4" customHeight="1" x14ac:dyDescent="0.4">
      <c r="A17" s="505"/>
      <c r="B17" s="505"/>
      <c r="C17" s="505"/>
      <c r="D17" s="313" t="s">
        <v>4</v>
      </c>
      <c r="E17" s="314"/>
      <c r="F17" s="314"/>
      <c r="G17" s="314"/>
      <c r="H17" s="506"/>
      <c r="I17" s="313" t="s">
        <v>246</v>
      </c>
      <c r="J17" s="314"/>
      <c r="K17" s="314"/>
      <c r="L17" s="314"/>
      <c r="M17" s="506"/>
      <c r="N17" s="313" t="s">
        <v>247</v>
      </c>
      <c r="O17" s="314"/>
      <c r="P17" s="314"/>
      <c r="Q17" s="314"/>
      <c r="R17" s="506"/>
      <c r="S17" s="313" t="s">
        <v>212</v>
      </c>
      <c r="T17" s="314"/>
      <c r="U17" s="314"/>
      <c r="V17" s="314"/>
      <c r="W17" s="314"/>
    </row>
    <row r="18" spans="1:25" s="75" customFormat="1" ht="21.4" customHeight="1" x14ac:dyDescent="0.2">
      <c r="A18" s="507" t="s">
        <v>4</v>
      </c>
      <c r="B18" s="508"/>
      <c r="C18" s="509"/>
      <c r="D18" s="510">
        <f>SUM(I18:W18)</f>
        <v>241</v>
      </c>
      <c r="E18" s="511"/>
      <c r="F18" s="511"/>
      <c r="G18" s="511"/>
      <c r="H18" s="511"/>
      <c r="I18" s="511">
        <f>SUM(I20:M26)</f>
        <v>130</v>
      </c>
      <c r="J18" s="511"/>
      <c r="K18" s="511"/>
      <c r="L18" s="511"/>
      <c r="M18" s="511"/>
      <c r="N18" s="511">
        <f>SUM(N20:R26)</f>
        <v>106</v>
      </c>
      <c r="O18" s="511"/>
      <c r="P18" s="511"/>
      <c r="Q18" s="511"/>
      <c r="R18" s="511"/>
      <c r="S18" s="511">
        <f>SUM(S20:W26)</f>
        <v>5</v>
      </c>
      <c r="T18" s="511"/>
      <c r="U18" s="511"/>
      <c r="V18" s="511"/>
      <c r="W18" s="511"/>
    </row>
    <row r="19" spans="1:25" ht="7.5" customHeight="1" x14ac:dyDescent="0.2">
      <c r="A19" s="487"/>
      <c r="B19" s="512"/>
      <c r="C19" s="513"/>
      <c r="D19" s="514"/>
      <c r="E19" s="515"/>
      <c r="F19" s="515"/>
      <c r="G19" s="515"/>
      <c r="H19" s="515"/>
      <c r="I19" s="515"/>
      <c r="J19" s="515"/>
      <c r="K19" s="515"/>
      <c r="L19" s="515"/>
      <c r="M19" s="515"/>
      <c r="N19" s="515"/>
      <c r="O19" s="515"/>
      <c r="P19" s="515"/>
      <c r="Q19" s="515"/>
      <c r="R19" s="515"/>
      <c r="S19" s="515"/>
      <c r="T19" s="515"/>
      <c r="U19" s="515"/>
      <c r="V19" s="515"/>
      <c r="W19" s="515"/>
    </row>
    <row r="20" spans="1:25" ht="21.4" customHeight="1" x14ac:dyDescent="0.2">
      <c r="A20" s="487" t="s">
        <v>55</v>
      </c>
      <c r="B20" s="512"/>
      <c r="C20" s="513"/>
      <c r="D20" s="514">
        <f t="shared" ref="D20:D25" si="1">SUM(I20:S20)</f>
        <v>26</v>
      </c>
      <c r="E20" s="515"/>
      <c r="F20" s="515"/>
      <c r="G20" s="515"/>
      <c r="H20" s="515"/>
      <c r="I20" s="515">
        <v>2</v>
      </c>
      <c r="J20" s="515"/>
      <c r="K20" s="515"/>
      <c r="L20" s="515"/>
      <c r="M20" s="515"/>
      <c r="N20" s="515">
        <v>24</v>
      </c>
      <c r="O20" s="515"/>
      <c r="P20" s="515"/>
      <c r="Q20" s="515"/>
      <c r="R20" s="515"/>
      <c r="S20" s="515">
        <v>0</v>
      </c>
      <c r="T20" s="515"/>
      <c r="U20" s="515"/>
      <c r="V20" s="515"/>
      <c r="W20" s="515"/>
    </row>
    <row r="21" spans="1:25" ht="21.4" customHeight="1" x14ac:dyDescent="0.2">
      <c r="A21" s="487" t="s">
        <v>56</v>
      </c>
      <c r="B21" s="512"/>
      <c r="C21" s="513"/>
      <c r="D21" s="514">
        <f t="shared" si="1"/>
        <v>88</v>
      </c>
      <c r="E21" s="515"/>
      <c r="F21" s="515"/>
      <c r="G21" s="515"/>
      <c r="H21" s="515"/>
      <c r="I21" s="515">
        <v>68</v>
      </c>
      <c r="J21" s="515"/>
      <c r="K21" s="515"/>
      <c r="L21" s="515"/>
      <c r="M21" s="515"/>
      <c r="N21" s="515">
        <v>20</v>
      </c>
      <c r="O21" s="515"/>
      <c r="P21" s="515"/>
      <c r="Q21" s="515"/>
      <c r="R21" s="515"/>
      <c r="S21" s="515">
        <v>0</v>
      </c>
      <c r="T21" s="515"/>
      <c r="U21" s="515"/>
      <c r="V21" s="515"/>
      <c r="W21" s="515"/>
    </row>
    <row r="22" spans="1:25" ht="21.4" customHeight="1" x14ac:dyDescent="0.2">
      <c r="A22" s="487" t="s">
        <v>58</v>
      </c>
      <c r="B22" s="512"/>
      <c r="C22" s="513"/>
      <c r="D22" s="514">
        <f t="shared" si="1"/>
        <v>31</v>
      </c>
      <c r="E22" s="515"/>
      <c r="F22" s="515"/>
      <c r="G22" s="515"/>
      <c r="H22" s="515"/>
      <c r="I22" s="515">
        <v>2</v>
      </c>
      <c r="J22" s="515"/>
      <c r="K22" s="515"/>
      <c r="L22" s="515"/>
      <c r="M22" s="515"/>
      <c r="N22" s="515">
        <v>24</v>
      </c>
      <c r="O22" s="515"/>
      <c r="P22" s="515"/>
      <c r="Q22" s="515"/>
      <c r="R22" s="515"/>
      <c r="S22" s="515">
        <v>5</v>
      </c>
      <c r="T22" s="515"/>
      <c r="U22" s="515"/>
      <c r="V22" s="515"/>
      <c r="W22" s="515"/>
    </row>
    <row r="23" spans="1:25" ht="21.4" customHeight="1" x14ac:dyDescent="0.2">
      <c r="A23" s="487" t="s">
        <v>60</v>
      </c>
      <c r="B23" s="512"/>
      <c r="C23" s="513"/>
      <c r="D23" s="514">
        <f t="shared" si="1"/>
        <v>64</v>
      </c>
      <c r="E23" s="515"/>
      <c r="F23" s="515"/>
      <c r="G23" s="515"/>
      <c r="H23" s="515"/>
      <c r="I23" s="515">
        <v>52</v>
      </c>
      <c r="J23" s="515"/>
      <c r="K23" s="515"/>
      <c r="L23" s="515"/>
      <c r="M23" s="515"/>
      <c r="N23" s="515">
        <v>12</v>
      </c>
      <c r="O23" s="515"/>
      <c r="P23" s="515"/>
      <c r="Q23" s="515"/>
      <c r="R23" s="515"/>
      <c r="S23" s="515">
        <v>0</v>
      </c>
      <c r="T23" s="515"/>
      <c r="U23" s="515"/>
      <c r="V23" s="515"/>
      <c r="W23" s="515"/>
    </row>
    <row r="24" spans="1:25" ht="21.4" customHeight="1" x14ac:dyDescent="0.2">
      <c r="A24" s="487" t="s">
        <v>61</v>
      </c>
      <c r="B24" s="512"/>
      <c r="C24" s="513"/>
      <c r="D24" s="514">
        <f t="shared" si="1"/>
        <v>11</v>
      </c>
      <c r="E24" s="515"/>
      <c r="F24" s="515"/>
      <c r="G24" s="515"/>
      <c r="H24" s="515"/>
      <c r="I24" s="515">
        <v>1</v>
      </c>
      <c r="J24" s="515"/>
      <c r="K24" s="515"/>
      <c r="L24" s="515"/>
      <c r="M24" s="515"/>
      <c r="N24" s="515">
        <v>10</v>
      </c>
      <c r="O24" s="515"/>
      <c r="P24" s="515"/>
      <c r="Q24" s="515"/>
      <c r="R24" s="515"/>
      <c r="S24" s="515">
        <v>0</v>
      </c>
      <c r="T24" s="515"/>
      <c r="U24" s="515"/>
      <c r="V24" s="515"/>
      <c r="W24" s="515"/>
    </row>
    <row r="25" spans="1:25" ht="21.4" customHeight="1" x14ac:dyDescent="0.2">
      <c r="A25" s="487" t="s">
        <v>63</v>
      </c>
      <c r="B25" s="512"/>
      <c r="C25" s="513"/>
      <c r="D25" s="514">
        <f t="shared" si="1"/>
        <v>11</v>
      </c>
      <c r="E25" s="515"/>
      <c r="F25" s="515"/>
      <c r="G25" s="515"/>
      <c r="H25" s="515"/>
      <c r="I25" s="515">
        <v>3</v>
      </c>
      <c r="J25" s="515"/>
      <c r="K25" s="515"/>
      <c r="L25" s="515"/>
      <c r="M25" s="515"/>
      <c r="N25" s="515">
        <v>8</v>
      </c>
      <c r="O25" s="515"/>
      <c r="P25" s="515"/>
      <c r="Q25" s="515"/>
      <c r="R25" s="515"/>
      <c r="S25" s="515">
        <v>0</v>
      </c>
      <c r="T25" s="515"/>
      <c r="U25" s="515"/>
      <c r="V25" s="515"/>
      <c r="W25" s="515"/>
    </row>
    <row r="26" spans="1:25" ht="21.4" customHeight="1" thickBot="1" x14ac:dyDescent="0.25">
      <c r="A26" s="487" t="s">
        <v>216</v>
      </c>
      <c r="B26" s="512"/>
      <c r="C26" s="513"/>
      <c r="D26" s="514">
        <f>SUM(I26:S26)</f>
        <v>10</v>
      </c>
      <c r="E26" s="515"/>
      <c r="F26" s="515"/>
      <c r="G26" s="515"/>
      <c r="H26" s="515"/>
      <c r="I26" s="515">
        <v>2</v>
      </c>
      <c r="J26" s="515"/>
      <c r="K26" s="515"/>
      <c r="L26" s="515"/>
      <c r="M26" s="515"/>
      <c r="N26" s="515">
        <v>8</v>
      </c>
      <c r="O26" s="515"/>
      <c r="P26" s="515"/>
      <c r="Q26" s="515"/>
      <c r="R26" s="515"/>
      <c r="S26" s="515">
        <v>0</v>
      </c>
      <c r="T26" s="515"/>
      <c r="U26" s="515"/>
      <c r="V26" s="515"/>
      <c r="W26" s="515"/>
    </row>
    <row r="27" spans="1:25" ht="19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4"/>
      <c r="S27" s="114"/>
      <c r="T27" s="114"/>
      <c r="U27" s="114"/>
      <c r="V27" s="114"/>
      <c r="W27" s="114"/>
    </row>
    <row r="28" spans="1:25" ht="11.25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42"/>
      <c r="S28" s="142"/>
      <c r="T28" s="142"/>
      <c r="U28" s="142"/>
      <c r="V28" s="142"/>
      <c r="W28" s="142"/>
    </row>
    <row r="29" spans="1:25" ht="18.75" x14ac:dyDescent="0.2">
      <c r="A29" s="211" t="s">
        <v>248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3"/>
      <c r="P29" s="23"/>
      <c r="Q29" s="23"/>
      <c r="R29" s="23"/>
      <c r="S29" s="23"/>
      <c r="T29" s="23"/>
      <c r="U29" s="23"/>
      <c r="V29" s="23"/>
      <c r="W29" s="23"/>
      <c r="X29" s="9"/>
      <c r="Y29" s="9"/>
    </row>
    <row r="30" spans="1:25" ht="18" thickBot="1" x14ac:dyDescent="0.25">
      <c r="A30" s="492"/>
      <c r="B30" s="492"/>
      <c r="C30" s="492"/>
      <c r="D30" s="492"/>
      <c r="E30" s="492"/>
      <c r="F30" s="492"/>
      <c r="G30" s="492"/>
      <c r="H30" s="492"/>
      <c r="I30" s="492"/>
      <c r="J30" s="492"/>
      <c r="K30" s="7"/>
      <c r="L30" s="7"/>
      <c r="M30" s="7"/>
      <c r="N30" s="7"/>
      <c r="O30" s="7"/>
      <c r="P30" s="7"/>
      <c r="Q30" s="7"/>
      <c r="R30" s="7"/>
      <c r="S30" s="8" t="str">
        <f>+Q16</f>
        <v>令和２年末現在</v>
      </c>
      <c r="T30" s="8"/>
      <c r="U30" s="8"/>
      <c r="V30" s="8"/>
      <c r="W30" s="8"/>
      <c r="X30" s="9"/>
      <c r="Y30" s="9"/>
    </row>
    <row r="31" spans="1:25" s="335" customFormat="1" ht="21.4" customHeight="1" x14ac:dyDescent="0.4">
      <c r="A31" s="493"/>
      <c r="B31" s="493"/>
      <c r="C31" s="493"/>
      <c r="D31" s="494" t="s">
        <v>4</v>
      </c>
      <c r="E31" s="495"/>
      <c r="F31" s="494" t="s">
        <v>243</v>
      </c>
      <c r="G31" s="495"/>
      <c r="H31" s="494" t="s">
        <v>69</v>
      </c>
      <c r="I31" s="495"/>
      <c r="J31" s="494" t="s">
        <v>70</v>
      </c>
      <c r="K31" s="495"/>
      <c r="L31" s="494" t="s">
        <v>71</v>
      </c>
      <c r="M31" s="495"/>
      <c r="N31" s="494" t="s">
        <v>72</v>
      </c>
      <c r="O31" s="495"/>
      <c r="P31" s="494" t="s">
        <v>73</v>
      </c>
      <c r="Q31" s="495"/>
      <c r="R31" s="494" t="s">
        <v>74</v>
      </c>
      <c r="S31" s="495"/>
      <c r="T31" s="494" t="s">
        <v>75</v>
      </c>
      <c r="U31" s="495"/>
      <c r="V31" s="494" t="s">
        <v>244</v>
      </c>
      <c r="W31" s="496"/>
      <c r="X31" s="334"/>
      <c r="Y31" s="334"/>
    </row>
    <row r="32" spans="1:25" s="75" customFormat="1" ht="21.4" customHeight="1" x14ac:dyDescent="0.2">
      <c r="A32" s="485" t="s">
        <v>4</v>
      </c>
      <c r="B32" s="497"/>
      <c r="C32" s="486"/>
      <c r="D32" s="192">
        <f>SUM(F32:W32)</f>
        <v>241</v>
      </c>
      <c r="E32" s="193"/>
      <c r="F32" s="498">
        <f>SUM(F34:G40)</f>
        <v>23</v>
      </c>
      <c r="G32" s="498"/>
      <c r="H32" s="498">
        <f>SUM(H34:I40)</f>
        <v>31</v>
      </c>
      <c r="I32" s="498"/>
      <c r="J32" s="498">
        <f>SUM(J34:K40)</f>
        <v>23</v>
      </c>
      <c r="K32" s="498"/>
      <c r="L32" s="498">
        <f>SUM(L34:M40)</f>
        <v>30</v>
      </c>
      <c r="M32" s="498"/>
      <c r="N32" s="498">
        <f>SUM(N34:O40)</f>
        <v>41</v>
      </c>
      <c r="O32" s="498"/>
      <c r="P32" s="498">
        <f>SUM(P34:Q40)</f>
        <v>32</v>
      </c>
      <c r="Q32" s="498"/>
      <c r="R32" s="498">
        <f>SUM(R34:S40)</f>
        <v>17</v>
      </c>
      <c r="S32" s="498"/>
      <c r="T32" s="498">
        <f>SUM(T34:U40)</f>
        <v>16</v>
      </c>
      <c r="U32" s="498"/>
      <c r="V32" s="498">
        <f>SUM(V34:W40)</f>
        <v>28</v>
      </c>
      <c r="W32" s="498"/>
      <c r="X32" s="74"/>
      <c r="Y32" s="74"/>
    </row>
    <row r="33" spans="1:25" ht="7.5" customHeight="1" x14ac:dyDescent="0.2">
      <c r="A33" s="23"/>
      <c r="B33" s="23"/>
      <c r="C33" s="24"/>
      <c r="D33" s="500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9"/>
      <c r="Y33" s="9"/>
    </row>
    <row r="34" spans="1:25" ht="21.4" customHeight="1" x14ac:dyDescent="0.2">
      <c r="A34" s="487" t="s">
        <v>55</v>
      </c>
      <c r="B34" s="501"/>
      <c r="C34" s="488"/>
      <c r="D34" s="502">
        <f t="shared" ref="D34:D40" si="2">SUM(F34:V34)</f>
        <v>26</v>
      </c>
      <c r="E34" s="503"/>
      <c r="F34" s="503">
        <v>2</v>
      </c>
      <c r="G34" s="503"/>
      <c r="H34" s="503">
        <v>0</v>
      </c>
      <c r="I34" s="503"/>
      <c r="J34" s="503">
        <v>2</v>
      </c>
      <c r="K34" s="503"/>
      <c r="L34" s="503">
        <v>4</v>
      </c>
      <c r="M34" s="503"/>
      <c r="N34" s="503">
        <v>5</v>
      </c>
      <c r="O34" s="503"/>
      <c r="P34" s="503">
        <v>4</v>
      </c>
      <c r="Q34" s="503"/>
      <c r="R34" s="503">
        <v>1</v>
      </c>
      <c r="S34" s="503"/>
      <c r="T34" s="503">
        <v>4</v>
      </c>
      <c r="U34" s="503"/>
      <c r="V34" s="503">
        <v>4</v>
      </c>
      <c r="W34" s="503"/>
      <c r="X34" s="9"/>
      <c r="Y34" s="9"/>
    </row>
    <row r="35" spans="1:25" ht="21.4" customHeight="1" x14ac:dyDescent="0.2">
      <c r="A35" s="487" t="s">
        <v>56</v>
      </c>
      <c r="B35" s="501"/>
      <c r="C35" s="488"/>
      <c r="D35" s="502">
        <f t="shared" si="2"/>
        <v>88</v>
      </c>
      <c r="E35" s="503"/>
      <c r="F35" s="503">
        <v>14</v>
      </c>
      <c r="G35" s="503"/>
      <c r="H35" s="503">
        <v>21</v>
      </c>
      <c r="I35" s="503"/>
      <c r="J35" s="503">
        <v>9</v>
      </c>
      <c r="K35" s="503"/>
      <c r="L35" s="503">
        <v>11</v>
      </c>
      <c r="M35" s="503"/>
      <c r="N35" s="503">
        <v>9</v>
      </c>
      <c r="O35" s="503"/>
      <c r="P35" s="503">
        <v>9</v>
      </c>
      <c r="Q35" s="503"/>
      <c r="R35" s="503">
        <v>2</v>
      </c>
      <c r="S35" s="503"/>
      <c r="T35" s="503">
        <v>6</v>
      </c>
      <c r="U35" s="503"/>
      <c r="V35" s="503">
        <v>7</v>
      </c>
      <c r="W35" s="503"/>
      <c r="X35" s="9"/>
      <c r="Y35" s="9"/>
    </row>
    <row r="36" spans="1:25" ht="21.4" customHeight="1" x14ac:dyDescent="0.2">
      <c r="A36" s="487" t="s">
        <v>58</v>
      </c>
      <c r="B36" s="501"/>
      <c r="C36" s="488"/>
      <c r="D36" s="502">
        <f t="shared" si="2"/>
        <v>31</v>
      </c>
      <c r="E36" s="503"/>
      <c r="F36" s="503">
        <v>0</v>
      </c>
      <c r="G36" s="503"/>
      <c r="H36" s="503">
        <v>5</v>
      </c>
      <c r="I36" s="503"/>
      <c r="J36" s="503">
        <v>4</v>
      </c>
      <c r="K36" s="503"/>
      <c r="L36" s="503">
        <v>3</v>
      </c>
      <c r="M36" s="503"/>
      <c r="N36" s="503">
        <v>7</v>
      </c>
      <c r="O36" s="503"/>
      <c r="P36" s="503">
        <v>3</v>
      </c>
      <c r="Q36" s="503"/>
      <c r="R36" s="503">
        <v>4</v>
      </c>
      <c r="S36" s="503"/>
      <c r="T36" s="503">
        <v>1</v>
      </c>
      <c r="U36" s="503"/>
      <c r="V36" s="503">
        <v>4</v>
      </c>
      <c r="W36" s="503"/>
      <c r="X36" s="9"/>
      <c r="Y36" s="9"/>
    </row>
    <row r="37" spans="1:25" ht="21.4" customHeight="1" x14ac:dyDescent="0.2">
      <c r="A37" s="487" t="s">
        <v>60</v>
      </c>
      <c r="B37" s="501"/>
      <c r="C37" s="488"/>
      <c r="D37" s="502">
        <f t="shared" si="2"/>
        <v>64</v>
      </c>
      <c r="E37" s="503"/>
      <c r="F37" s="503">
        <v>3</v>
      </c>
      <c r="G37" s="503"/>
      <c r="H37" s="503">
        <v>5</v>
      </c>
      <c r="I37" s="503"/>
      <c r="J37" s="503">
        <v>8</v>
      </c>
      <c r="K37" s="503"/>
      <c r="L37" s="503">
        <v>9</v>
      </c>
      <c r="M37" s="503"/>
      <c r="N37" s="503">
        <v>14</v>
      </c>
      <c r="O37" s="503"/>
      <c r="P37" s="503">
        <v>13</v>
      </c>
      <c r="Q37" s="503"/>
      <c r="R37" s="503">
        <v>3</v>
      </c>
      <c r="S37" s="503"/>
      <c r="T37" s="503">
        <v>5</v>
      </c>
      <c r="U37" s="503"/>
      <c r="V37" s="503">
        <v>4</v>
      </c>
      <c r="W37" s="503"/>
      <c r="X37" s="9"/>
      <c r="Y37" s="9"/>
    </row>
    <row r="38" spans="1:25" ht="21.4" customHeight="1" x14ac:dyDescent="0.2">
      <c r="A38" s="487" t="s">
        <v>61</v>
      </c>
      <c r="B38" s="501"/>
      <c r="C38" s="488"/>
      <c r="D38" s="502">
        <f>SUM(F38:V38)</f>
        <v>11</v>
      </c>
      <c r="E38" s="503"/>
      <c r="F38" s="503">
        <v>3</v>
      </c>
      <c r="G38" s="503"/>
      <c r="H38" s="503">
        <v>0</v>
      </c>
      <c r="I38" s="503"/>
      <c r="J38" s="503">
        <v>0</v>
      </c>
      <c r="K38" s="503"/>
      <c r="L38" s="503">
        <v>0</v>
      </c>
      <c r="M38" s="503"/>
      <c r="N38" s="503">
        <v>3</v>
      </c>
      <c r="O38" s="503"/>
      <c r="P38" s="503">
        <v>0</v>
      </c>
      <c r="Q38" s="503"/>
      <c r="R38" s="503">
        <v>3</v>
      </c>
      <c r="S38" s="503"/>
      <c r="T38" s="503">
        <v>0</v>
      </c>
      <c r="U38" s="503"/>
      <c r="V38" s="503">
        <v>2</v>
      </c>
      <c r="W38" s="503"/>
      <c r="X38" s="9"/>
      <c r="Y38" s="9"/>
    </row>
    <row r="39" spans="1:25" ht="21.4" customHeight="1" x14ac:dyDescent="0.2">
      <c r="A39" s="487" t="s">
        <v>63</v>
      </c>
      <c r="B39" s="501"/>
      <c r="C39" s="488"/>
      <c r="D39" s="502">
        <f>SUM(F39:V39)</f>
        <v>11</v>
      </c>
      <c r="E39" s="503"/>
      <c r="F39" s="503">
        <v>0</v>
      </c>
      <c r="G39" s="503"/>
      <c r="H39" s="503">
        <v>0</v>
      </c>
      <c r="I39" s="503"/>
      <c r="J39" s="503">
        <v>0</v>
      </c>
      <c r="K39" s="503"/>
      <c r="L39" s="503">
        <v>2</v>
      </c>
      <c r="M39" s="503"/>
      <c r="N39" s="503">
        <v>3</v>
      </c>
      <c r="O39" s="503"/>
      <c r="P39" s="503">
        <v>0</v>
      </c>
      <c r="Q39" s="503"/>
      <c r="R39" s="503">
        <v>2</v>
      </c>
      <c r="S39" s="503"/>
      <c r="T39" s="503">
        <v>0</v>
      </c>
      <c r="U39" s="503"/>
      <c r="V39" s="503">
        <v>4</v>
      </c>
      <c r="W39" s="503"/>
      <c r="X39" s="9"/>
      <c r="Y39" s="9"/>
    </row>
    <row r="40" spans="1:25" ht="21.4" customHeight="1" thickBot="1" x14ac:dyDescent="0.25">
      <c r="A40" s="487" t="s">
        <v>216</v>
      </c>
      <c r="B40" s="501"/>
      <c r="C40" s="488"/>
      <c r="D40" s="502">
        <f t="shared" si="2"/>
        <v>10</v>
      </c>
      <c r="E40" s="503"/>
      <c r="F40" s="503">
        <v>1</v>
      </c>
      <c r="G40" s="503"/>
      <c r="H40" s="503">
        <v>0</v>
      </c>
      <c r="I40" s="503"/>
      <c r="J40" s="503">
        <v>0</v>
      </c>
      <c r="K40" s="503"/>
      <c r="L40" s="503">
        <v>1</v>
      </c>
      <c r="M40" s="503"/>
      <c r="N40" s="503">
        <v>0</v>
      </c>
      <c r="O40" s="503"/>
      <c r="P40" s="503">
        <v>3</v>
      </c>
      <c r="Q40" s="503"/>
      <c r="R40" s="503">
        <v>2</v>
      </c>
      <c r="S40" s="503"/>
      <c r="T40" s="503">
        <v>0</v>
      </c>
      <c r="U40" s="503"/>
      <c r="V40" s="503">
        <v>3</v>
      </c>
      <c r="W40" s="503"/>
      <c r="X40" s="9"/>
      <c r="Y40" s="9"/>
    </row>
    <row r="41" spans="1:25" x14ac:dyDescent="0.2">
      <c r="A41" s="516"/>
      <c r="B41" s="517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7"/>
      <c r="S41" s="517"/>
      <c r="T41" s="517"/>
      <c r="U41" s="517"/>
      <c r="V41" s="517"/>
      <c r="W41" s="517"/>
      <c r="X41" s="9"/>
      <c r="Y41" s="9"/>
    </row>
    <row r="42" spans="1:25" ht="17.25" customHeight="1" x14ac:dyDescent="0.2">
      <c r="A42" s="518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  <c r="R42" s="519"/>
      <c r="S42" s="519"/>
      <c r="T42" s="519"/>
      <c r="U42" s="519"/>
      <c r="V42" s="519"/>
      <c r="W42" s="519"/>
      <c r="X42" s="9"/>
      <c r="Y42" s="9"/>
    </row>
    <row r="43" spans="1:25" ht="17.25" customHeight="1" x14ac:dyDescent="0.2">
      <c r="A43" s="520"/>
      <c r="B43" s="520"/>
      <c r="C43" s="520"/>
      <c r="D43" s="520"/>
      <c r="E43" s="520"/>
      <c r="F43" s="520"/>
      <c r="G43" s="520"/>
      <c r="H43" s="520"/>
      <c r="I43" s="520"/>
      <c r="J43" s="520"/>
      <c r="K43" s="520"/>
      <c r="L43" s="520"/>
      <c r="M43" s="520"/>
      <c r="N43" s="520"/>
      <c r="O43" s="520"/>
      <c r="P43" s="520"/>
      <c r="Q43" s="520"/>
      <c r="R43" s="520"/>
      <c r="S43" s="520"/>
      <c r="T43" s="520"/>
      <c r="U43" s="520"/>
      <c r="V43" s="520"/>
      <c r="W43" s="520"/>
      <c r="X43" s="9"/>
      <c r="Y43" s="9"/>
    </row>
    <row r="44" spans="1:25" ht="22.5" customHeight="1" x14ac:dyDescent="0.2">
      <c r="A44" s="211" t="s">
        <v>249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3"/>
      <c r="X44" s="9"/>
      <c r="Y44" s="9"/>
    </row>
    <row r="45" spans="1:25" ht="18" thickBo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23"/>
      <c r="N45" s="521"/>
      <c r="O45" s="7"/>
      <c r="P45" s="7"/>
      <c r="Q45" s="7"/>
      <c r="R45" s="7"/>
      <c r="S45" s="8" t="str">
        <f>+Q16</f>
        <v>令和２年末現在</v>
      </c>
      <c r="T45" s="8"/>
      <c r="U45" s="8"/>
      <c r="V45" s="8"/>
      <c r="W45" s="8"/>
      <c r="X45" s="9"/>
      <c r="Y45" s="9"/>
    </row>
    <row r="46" spans="1:25" ht="31.5" customHeight="1" x14ac:dyDescent="0.2">
      <c r="A46" s="10"/>
      <c r="B46" s="11"/>
      <c r="C46" s="522" t="s">
        <v>250</v>
      </c>
      <c r="D46" s="523"/>
      <c r="E46" s="523"/>
      <c r="F46" s="523"/>
      <c r="G46" s="523"/>
      <c r="H46" s="523"/>
      <c r="I46" s="524" t="s">
        <v>251</v>
      </c>
      <c r="J46" s="524"/>
      <c r="K46" s="524"/>
      <c r="L46" s="524"/>
      <c r="M46" s="524"/>
      <c r="N46" s="524"/>
      <c r="O46" s="524" t="s">
        <v>252</v>
      </c>
      <c r="P46" s="524"/>
      <c r="Q46" s="524"/>
      <c r="R46" s="524"/>
      <c r="S46" s="524"/>
      <c r="T46" s="524"/>
      <c r="U46" s="524" t="s">
        <v>253</v>
      </c>
      <c r="V46" s="525"/>
      <c r="W46" s="526"/>
      <c r="X46" s="9"/>
      <c r="Y46" s="9"/>
    </row>
    <row r="47" spans="1:25" s="335" customFormat="1" ht="21.4" customHeight="1" x14ac:dyDescent="0.4">
      <c r="A47" s="527"/>
      <c r="B47" s="528"/>
      <c r="C47" s="529" t="s">
        <v>254</v>
      </c>
      <c r="D47" s="529"/>
      <c r="E47" s="529"/>
      <c r="F47" s="530" t="s">
        <v>255</v>
      </c>
      <c r="G47" s="531"/>
      <c r="H47" s="532"/>
      <c r="I47" s="529" t="s">
        <v>254</v>
      </c>
      <c r="J47" s="529"/>
      <c r="K47" s="529"/>
      <c r="L47" s="530" t="s">
        <v>255</v>
      </c>
      <c r="M47" s="531"/>
      <c r="N47" s="532"/>
      <c r="O47" s="529" t="s">
        <v>254</v>
      </c>
      <c r="P47" s="529"/>
      <c r="Q47" s="529"/>
      <c r="R47" s="530" t="s">
        <v>255</v>
      </c>
      <c r="S47" s="531"/>
      <c r="T47" s="532"/>
      <c r="U47" s="533"/>
      <c r="V47" s="533"/>
      <c r="W47" s="324"/>
      <c r="X47" s="334"/>
      <c r="Y47" s="334"/>
    </row>
    <row r="48" spans="1:25" s="75" customFormat="1" ht="21.4" customHeight="1" x14ac:dyDescent="0.2">
      <c r="A48" s="485" t="s">
        <v>4</v>
      </c>
      <c r="B48" s="486"/>
      <c r="C48" s="192">
        <f>SUM(C50:C56)</f>
        <v>730</v>
      </c>
      <c r="D48" s="193"/>
      <c r="E48" s="193"/>
      <c r="F48" s="193">
        <f>SUM(F50:F56)</f>
        <v>584</v>
      </c>
      <c r="G48" s="193"/>
      <c r="H48" s="193"/>
      <c r="I48" s="193">
        <f>SUM(I50:I56)</f>
        <v>1473</v>
      </c>
      <c r="J48" s="193"/>
      <c r="K48" s="193"/>
      <c r="L48" s="193">
        <f>SUM(L50:L56)</f>
        <v>354</v>
      </c>
      <c r="M48" s="193"/>
      <c r="N48" s="193"/>
      <c r="O48" s="193">
        <f>SUM(O50:O56)</f>
        <v>1453</v>
      </c>
      <c r="P48" s="193"/>
      <c r="Q48" s="193"/>
      <c r="R48" s="193">
        <f>SUM(R50:R56)</f>
        <v>334</v>
      </c>
      <c r="S48" s="193"/>
      <c r="T48" s="193"/>
      <c r="U48" s="193">
        <f>SUM(U50:U56)</f>
        <v>1268</v>
      </c>
      <c r="V48" s="193"/>
      <c r="W48" s="193"/>
      <c r="X48" s="74"/>
      <c r="Y48" s="74"/>
    </row>
    <row r="49" spans="1:25" s="75" customFormat="1" ht="7.5" customHeight="1" x14ac:dyDescent="0.2">
      <c r="A49" s="534"/>
      <c r="B49" s="535"/>
      <c r="C49" s="166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74"/>
      <c r="Y49" s="74"/>
    </row>
    <row r="50" spans="1:25" ht="21.4" customHeight="1" x14ac:dyDescent="0.2">
      <c r="A50" s="487" t="s">
        <v>55</v>
      </c>
      <c r="B50" s="488"/>
      <c r="C50" s="502">
        <v>113</v>
      </c>
      <c r="D50" s="503"/>
      <c r="E50" s="503"/>
      <c r="F50" s="503">
        <v>84</v>
      </c>
      <c r="G50" s="503"/>
      <c r="H50" s="503"/>
      <c r="I50" s="503">
        <v>210</v>
      </c>
      <c r="J50" s="503"/>
      <c r="K50" s="503"/>
      <c r="L50" s="503">
        <v>47</v>
      </c>
      <c r="M50" s="503"/>
      <c r="N50" s="503"/>
      <c r="O50" s="503">
        <v>211</v>
      </c>
      <c r="P50" s="503"/>
      <c r="Q50" s="503"/>
      <c r="R50" s="503">
        <v>46</v>
      </c>
      <c r="S50" s="503"/>
      <c r="T50" s="503"/>
      <c r="U50" s="503">
        <v>230</v>
      </c>
      <c r="V50" s="503"/>
      <c r="W50" s="503"/>
      <c r="X50" s="9"/>
      <c r="Y50" s="9"/>
    </row>
    <row r="51" spans="1:25" ht="21.4" customHeight="1" x14ac:dyDescent="0.2">
      <c r="A51" s="487" t="s">
        <v>56</v>
      </c>
      <c r="B51" s="488"/>
      <c r="C51" s="502">
        <v>102</v>
      </c>
      <c r="D51" s="503"/>
      <c r="E51" s="503"/>
      <c r="F51" s="503">
        <v>76</v>
      </c>
      <c r="G51" s="503"/>
      <c r="H51" s="503"/>
      <c r="I51" s="503">
        <v>245</v>
      </c>
      <c r="J51" s="503"/>
      <c r="K51" s="503"/>
      <c r="L51" s="503">
        <v>41</v>
      </c>
      <c r="M51" s="503"/>
      <c r="N51" s="503"/>
      <c r="O51" s="503">
        <v>241</v>
      </c>
      <c r="P51" s="503"/>
      <c r="Q51" s="503"/>
      <c r="R51" s="503">
        <v>39</v>
      </c>
      <c r="S51" s="503"/>
      <c r="T51" s="503"/>
      <c r="U51" s="503">
        <v>193</v>
      </c>
      <c r="V51" s="503"/>
      <c r="W51" s="503"/>
      <c r="X51" s="9"/>
      <c r="Y51" s="9"/>
    </row>
    <row r="52" spans="1:25" ht="21.4" customHeight="1" x14ac:dyDescent="0.2">
      <c r="A52" s="487" t="s">
        <v>58</v>
      </c>
      <c r="B52" s="488"/>
      <c r="C52" s="502">
        <v>234</v>
      </c>
      <c r="D52" s="503"/>
      <c r="E52" s="503"/>
      <c r="F52" s="503">
        <v>157</v>
      </c>
      <c r="G52" s="503"/>
      <c r="H52" s="503"/>
      <c r="I52" s="503">
        <v>408</v>
      </c>
      <c r="J52" s="503"/>
      <c r="K52" s="503"/>
      <c r="L52" s="503">
        <v>81</v>
      </c>
      <c r="M52" s="503"/>
      <c r="N52" s="503"/>
      <c r="O52" s="503">
        <v>397</v>
      </c>
      <c r="P52" s="503"/>
      <c r="Q52" s="503"/>
      <c r="R52" s="503">
        <v>70</v>
      </c>
      <c r="S52" s="503"/>
      <c r="T52" s="503"/>
      <c r="U52" s="503">
        <v>192</v>
      </c>
      <c r="V52" s="503"/>
      <c r="W52" s="503"/>
      <c r="X52" s="9"/>
      <c r="Y52" s="9"/>
    </row>
    <row r="53" spans="1:25" ht="21.4" customHeight="1" x14ac:dyDescent="0.2">
      <c r="A53" s="487" t="s">
        <v>60</v>
      </c>
      <c r="B53" s="488"/>
      <c r="C53" s="502">
        <v>93</v>
      </c>
      <c r="D53" s="503"/>
      <c r="E53" s="503"/>
      <c r="F53" s="503">
        <v>106</v>
      </c>
      <c r="G53" s="503"/>
      <c r="H53" s="503"/>
      <c r="I53" s="503">
        <v>221</v>
      </c>
      <c r="J53" s="503"/>
      <c r="K53" s="503"/>
      <c r="L53" s="503">
        <v>73</v>
      </c>
      <c r="M53" s="503"/>
      <c r="N53" s="503"/>
      <c r="O53" s="503">
        <v>219</v>
      </c>
      <c r="P53" s="503"/>
      <c r="Q53" s="503"/>
      <c r="R53" s="503">
        <v>71</v>
      </c>
      <c r="S53" s="503"/>
      <c r="T53" s="503"/>
      <c r="U53" s="503">
        <v>245</v>
      </c>
      <c r="V53" s="503"/>
      <c r="W53" s="503"/>
      <c r="X53" s="9"/>
      <c r="Y53" s="9"/>
    </row>
    <row r="54" spans="1:25" ht="21.4" customHeight="1" x14ac:dyDescent="0.2">
      <c r="A54" s="487" t="s">
        <v>61</v>
      </c>
      <c r="B54" s="488"/>
      <c r="C54" s="502">
        <v>47</v>
      </c>
      <c r="D54" s="503"/>
      <c r="E54" s="503"/>
      <c r="F54" s="503">
        <v>23</v>
      </c>
      <c r="G54" s="503"/>
      <c r="H54" s="503"/>
      <c r="I54" s="503">
        <v>86</v>
      </c>
      <c r="J54" s="503"/>
      <c r="K54" s="503"/>
      <c r="L54" s="503">
        <v>20</v>
      </c>
      <c r="M54" s="503"/>
      <c r="N54" s="503"/>
      <c r="O54" s="503">
        <v>82</v>
      </c>
      <c r="P54" s="503"/>
      <c r="Q54" s="503"/>
      <c r="R54" s="503">
        <v>20</v>
      </c>
      <c r="S54" s="503"/>
      <c r="T54" s="503"/>
      <c r="U54" s="503">
        <v>114</v>
      </c>
      <c r="V54" s="503"/>
      <c r="W54" s="503"/>
    </row>
    <row r="55" spans="1:25" ht="21.4" customHeight="1" x14ac:dyDescent="0.2">
      <c r="A55" s="487" t="s">
        <v>63</v>
      </c>
      <c r="B55" s="488"/>
      <c r="C55" s="502">
        <v>85</v>
      </c>
      <c r="D55" s="503"/>
      <c r="E55" s="503"/>
      <c r="F55" s="503">
        <v>67</v>
      </c>
      <c r="G55" s="503"/>
      <c r="H55" s="503"/>
      <c r="I55" s="503">
        <v>208</v>
      </c>
      <c r="J55" s="503"/>
      <c r="K55" s="503"/>
      <c r="L55" s="503">
        <v>48</v>
      </c>
      <c r="M55" s="503"/>
      <c r="N55" s="503"/>
      <c r="O55" s="503">
        <v>207</v>
      </c>
      <c r="P55" s="503"/>
      <c r="Q55" s="503"/>
      <c r="R55" s="503">
        <v>46</v>
      </c>
      <c r="S55" s="503"/>
      <c r="T55" s="503"/>
      <c r="U55" s="503">
        <v>178</v>
      </c>
      <c r="V55" s="503"/>
      <c r="W55" s="503"/>
    </row>
    <row r="56" spans="1:25" ht="21.4" customHeight="1" thickBot="1" x14ac:dyDescent="0.25">
      <c r="A56" s="489" t="s">
        <v>65</v>
      </c>
      <c r="B56" s="490"/>
      <c r="C56" s="536">
        <v>56</v>
      </c>
      <c r="D56" s="537"/>
      <c r="E56" s="537"/>
      <c r="F56" s="537">
        <v>71</v>
      </c>
      <c r="G56" s="537"/>
      <c r="H56" s="537"/>
      <c r="I56" s="537">
        <v>95</v>
      </c>
      <c r="J56" s="537"/>
      <c r="K56" s="537"/>
      <c r="L56" s="537">
        <v>44</v>
      </c>
      <c r="M56" s="537"/>
      <c r="N56" s="537"/>
      <c r="O56" s="537">
        <v>96</v>
      </c>
      <c r="P56" s="537"/>
      <c r="Q56" s="537"/>
      <c r="R56" s="537">
        <v>42</v>
      </c>
      <c r="S56" s="537"/>
      <c r="T56" s="537"/>
      <c r="U56" s="537">
        <v>116</v>
      </c>
      <c r="V56" s="537"/>
      <c r="W56" s="537"/>
    </row>
    <row r="57" spans="1:25" ht="9.9499999999999993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85" t="s">
        <v>220</v>
      </c>
      <c r="U58" s="285"/>
      <c r="V58" s="285"/>
      <c r="W58" s="285"/>
    </row>
    <row r="59" spans="1: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</sheetData>
  <mergeCells count="331">
    <mergeCell ref="T58:W58"/>
    <mergeCell ref="R55:T55"/>
    <mergeCell ref="U55:W55"/>
    <mergeCell ref="A56:B56"/>
    <mergeCell ref="C56:E56"/>
    <mergeCell ref="F56:H56"/>
    <mergeCell ref="I56:K56"/>
    <mergeCell ref="L56:N56"/>
    <mergeCell ref="O56:Q56"/>
    <mergeCell ref="R56:T56"/>
    <mergeCell ref="U56:W56"/>
    <mergeCell ref="A55:B55"/>
    <mergeCell ref="C55:E55"/>
    <mergeCell ref="F55:H55"/>
    <mergeCell ref="I55:K55"/>
    <mergeCell ref="L55:N55"/>
    <mergeCell ref="O55:Q55"/>
    <mergeCell ref="R53:T53"/>
    <mergeCell ref="U53:W53"/>
    <mergeCell ref="A54:B54"/>
    <mergeCell ref="C54:E54"/>
    <mergeCell ref="F54:H54"/>
    <mergeCell ref="I54:K54"/>
    <mergeCell ref="L54:N54"/>
    <mergeCell ref="O54:Q54"/>
    <mergeCell ref="R54:T54"/>
    <mergeCell ref="U54:W54"/>
    <mergeCell ref="A53:B53"/>
    <mergeCell ref="C53:E53"/>
    <mergeCell ref="F53:H53"/>
    <mergeCell ref="I53:K53"/>
    <mergeCell ref="L53:N53"/>
    <mergeCell ref="O53:Q53"/>
    <mergeCell ref="R51:T51"/>
    <mergeCell ref="U51:W51"/>
    <mergeCell ref="A52:B52"/>
    <mergeCell ref="C52:E52"/>
    <mergeCell ref="F52:H52"/>
    <mergeCell ref="I52:K52"/>
    <mergeCell ref="L52:N52"/>
    <mergeCell ref="O52:Q52"/>
    <mergeCell ref="R52:T52"/>
    <mergeCell ref="U52:W52"/>
    <mergeCell ref="A51:B51"/>
    <mergeCell ref="C51:E51"/>
    <mergeCell ref="F51:H51"/>
    <mergeCell ref="I51:K51"/>
    <mergeCell ref="L51:N51"/>
    <mergeCell ref="O51:Q51"/>
    <mergeCell ref="U48:W48"/>
    <mergeCell ref="A50:B50"/>
    <mergeCell ref="C50:E50"/>
    <mergeCell ref="F50:H50"/>
    <mergeCell ref="I50:K50"/>
    <mergeCell ref="L50:N50"/>
    <mergeCell ref="O50:Q50"/>
    <mergeCell ref="R50:T50"/>
    <mergeCell ref="U50:W50"/>
    <mergeCell ref="L47:N47"/>
    <mergeCell ref="O47:Q47"/>
    <mergeCell ref="R47:T47"/>
    <mergeCell ref="A48:B48"/>
    <mergeCell ref="C48:E48"/>
    <mergeCell ref="F48:H48"/>
    <mergeCell ref="I48:K48"/>
    <mergeCell ref="L48:N48"/>
    <mergeCell ref="O48:Q48"/>
    <mergeCell ref="R48:T48"/>
    <mergeCell ref="B41:W42"/>
    <mergeCell ref="A44:V44"/>
    <mergeCell ref="S45:W45"/>
    <mergeCell ref="C46:H46"/>
    <mergeCell ref="I46:N46"/>
    <mergeCell ref="O46:T46"/>
    <mergeCell ref="U46:W47"/>
    <mergeCell ref="C47:E47"/>
    <mergeCell ref="F47:H47"/>
    <mergeCell ref="I47:K47"/>
    <mergeCell ref="L40:M40"/>
    <mergeCell ref="N40:O40"/>
    <mergeCell ref="P40:Q40"/>
    <mergeCell ref="R40:S40"/>
    <mergeCell ref="T40:U40"/>
    <mergeCell ref="V40:W40"/>
    <mergeCell ref="N39:O39"/>
    <mergeCell ref="P39:Q39"/>
    <mergeCell ref="R39:S39"/>
    <mergeCell ref="T39:U39"/>
    <mergeCell ref="V39:W39"/>
    <mergeCell ref="A40:C40"/>
    <mergeCell ref="D40:E40"/>
    <mergeCell ref="F40:G40"/>
    <mergeCell ref="H40:I40"/>
    <mergeCell ref="J40:K40"/>
    <mergeCell ref="A39:C39"/>
    <mergeCell ref="D39:E39"/>
    <mergeCell ref="F39:G39"/>
    <mergeCell ref="H39:I39"/>
    <mergeCell ref="J39:K39"/>
    <mergeCell ref="L39:M39"/>
    <mergeCell ref="L38:M38"/>
    <mergeCell ref="N38:O38"/>
    <mergeCell ref="P38:Q38"/>
    <mergeCell ref="R38:S38"/>
    <mergeCell ref="T38:U38"/>
    <mergeCell ref="V38:W38"/>
    <mergeCell ref="N37:O37"/>
    <mergeCell ref="P37:Q37"/>
    <mergeCell ref="R37:S37"/>
    <mergeCell ref="T37:U37"/>
    <mergeCell ref="V37:W37"/>
    <mergeCell ref="A38:C38"/>
    <mergeCell ref="D38:E38"/>
    <mergeCell ref="F38:G38"/>
    <mergeCell ref="H38:I38"/>
    <mergeCell ref="J38:K38"/>
    <mergeCell ref="A37:C37"/>
    <mergeCell ref="D37:E37"/>
    <mergeCell ref="F37:G37"/>
    <mergeCell ref="H37:I37"/>
    <mergeCell ref="J37:K37"/>
    <mergeCell ref="L37:M37"/>
    <mergeCell ref="L36:M36"/>
    <mergeCell ref="N36:O36"/>
    <mergeCell ref="P36:Q36"/>
    <mergeCell ref="R36:S36"/>
    <mergeCell ref="T36:U36"/>
    <mergeCell ref="V36:W36"/>
    <mergeCell ref="N35:O35"/>
    <mergeCell ref="P35:Q35"/>
    <mergeCell ref="R35:S35"/>
    <mergeCell ref="T35:U35"/>
    <mergeCell ref="V35:W35"/>
    <mergeCell ref="A36:C36"/>
    <mergeCell ref="D36:E36"/>
    <mergeCell ref="F36:G36"/>
    <mergeCell ref="H36:I36"/>
    <mergeCell ref="J36:K36"/>
    <mergeCell ref="P34:Q34"/>
    <mergeCell ref="R34:S34"/>
    <mergeCell ref="T34:U34"/>
    <mergeCell ref="V34:W34"/>
    <mergeCell ref="A35:C35"/>
    <mergeCell ref="D35:E35"/>
    <mergeCell ref="F35:G35"/>
    <mergeCell ref="H35:I35"/>
    <mergeCell ref="J35:K35"/>
    <mergeCell ref="L35:M35"/>
    <mergeCell ref="R32:S32"/>
    <mergeCell ref="T32:U32"/>
    <mergeCell ref="V32:W32"/>
    <mergeCell ref="A34:C34"/>
    <mergeCell ref="D34:E34"/>
    <mergeCell ref="F34:G34"/>
    <mergeCell ref="H34:I34"/>
    <mergeCell ref="J34:K34"/>
    <mergeCell ref="L34:M34"/>
    <mergeCell ref="N34:O34"/>
    <mergeCell ref="T31:U31"/>
    <mergeCell ref="V31:W31"/>
    <mergeCell ref="A32:C32"/>
    <mergeCell ref="D32:E32"/>
    <mergeCell ref="F32:G32"/>
    <mergeCell ref="H32:I32"/>
    <mergeCell ref="J32:K32"/>
    <mergeCell ref="L32:M32"/>
    <mergeCell ref="N32:O32"/>
    <mergeCell ref="P32:Q32"/>
    <mergeCell ref="A29:N29"/>
    <mergeCell ref="S30:W30"/>
    <mergeCell ref="D31:E31"/>
    <mergeCell ref="F31:G31"/>
    <mergeCell ref="H31:I31"/>
    <mergeCell ref="J31:K31"/>
    <mergeCell ref="L31:M31"/>
    <mergeCell ref="N31:O31"/>
    <mergeCell ref="P31:Q31"/>
    <mergeCell ref="R31:S31"/>
    <mergeCell ref="A26:C26"/>
    <mergeCell ref="D26:H26"/>
    <mergeCell ref="I26:M26"/>
    <mergeCell ref="N26:R26"/>
    <mergeCell ref="S26:W26"/>
    <mergeCell ref="R27:W27"/>
    <mergeCell ref="A24:C24"/>
    <mergeCell ref="D24:H24"/>
    <mergeCell ref="I24:M24"/>
    <mergeCell ref="N24:R24"/>
    <mergeCell ref="S24:W24"/>
    <mergeCell ref="A25:C25"/>
    <mergeCell ref="D25:H25"/>
    <mergeCell ref="I25:M25"/>
    <mergeCell ref="N25:R25"/>
    <mergeCell ref="S25:W25"/>
    <mergeCell ref="A22:C22"/>
    <mergeCell ref="D22:H22"/>
    <mergeCell ref="I22:M22"/>
    <mergeCell ref="N22:R22"/>
    <mergeCell ref="S22:W22"/>
    <mergeCell ref="A23:C23"/>
    <mergeCell ref="D23:H23"/>
    <mergeCell ref="I23:M23"/>
    <mergeCell ref="N23:R23"/>
    <mergeCell ref="S23:W23"/>
    <mergeCell ref="A20:C20"/>
    <mergeCell ref="D20:H20"/>
    <mergeCell ref="I20:M20"/>
    <mergeCell ref="N20:R20"/>
    <mergeCell ref="S20:W20"/>
    <mergeCell ref="A21:C21"/>
    <mergeCell ref="D21:H21"/>
    <mergeCell ref="I21:M21"/>
    <mergeCell ref="N21:R21"/>
    <mergeCell ref="S21:W21"/>
    <mergeCell ref="A18:C18"/>
    <mergeCell ref="D18:H18"/>
    <mergeCell ref="I18:M18"/>
    <mergeCell ref="N18:R18"/>
    <mergeCell ref="S18:W18"/>
    <mergeCell ref="A19:C19"/>
    <mergeCell ref="D19:H19"/>
    <mergeCell ref="I19:M19"/>
    <mergeCell ref="N19:R19"/>
    <mergeCell ref="S19:W19"/>
    <mergeCell ref="S13:W13"/>
    <mergeCell ref="A15:K15"/>
    <mergeCell ref="Q16:W16"/>
    <mergeCell ref="D17:H17"/>
    <mergeCell ref="I17:M17"/>
    <mergeCell ref="N17:R17"/>
    <mergeCell ref="S17:W17"/>
    <mergeCell ref="L12:M12"/>
    <mergeCell ref="N12:O12"/>
    <mergeCell ref="P12:Q12"/>
    <mergeCell ref="R12:S12"/>
    <mergeCell ref="T12:U12"/>
    <mergeCell ref="V12:W12"/>
    <mergeCell ref="N11:O11"/>
    <mergeCell ref="P11:Q11"/>
    <mergeCell ref="R11:S11"/>
    <mergeCell ref="T11:U11"/>
    <mergeCell ref="V11:W11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L11:M11"/>
    <mergeCell ref="L10:M10"/>
    <mergeCell ref="N10:O10"/>
    <mergeCell ref="P10:Q10"/>
    <mergeCell ref="R10:S10"/>
    <mergeCell ref="T10:U10"/>
    <mergeCell ref="V10:W10"/>
    <mergeCell ref="N9:O9"/>
    <mergeCell ref="P9:Q9"/>
    <mergeCell ref="R9:S9"/>
    <mergeCell ref="T9:U9"/>
    <mergeCell ref="V9:W9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L9:M9"/>
    <mergeCell ref="L8:M8"/>
    <mergeCell ref="N8:O8"/>
    <mergeCell ref="P8:Q8"/>
    <mergeCell ref="R8:S8"/>
    <mergeCell ref="T8:U8"/>
    <mergeCell ref="V8:W8"/>
    <mergeCell ref="N7:O7"/>
    <mergeCell ref="P7:Q7"/>
    <mergeCell ref="R7:S7"/>
    <mergeCell ref="T7:U7"/>
    <mergeCell ref="V7:W7"/>
    <mergeCell ref="A8:C8"/>
    <mergeCell ref="D8:E8"/>
    <mergeCell ref="F8:G8"/>
    <mergeCell ref="H8:I8"/>
    <mergeCell ref="J8:K8"/>
    <mergeCell ref="P6:Q6"/>
    <mergeCell ref="R6:S6"/>
    <mergeCell ref="T6:U6"/>
    <mergeCell ref="V6:W6"/>
    <mergeCell ref="A7:C7"/>
    <mergeCell ref="D7:E7"/>
    <mergeCell ref="F7:G7"/>
    <mergeCell ref="H7:I7"/>
    <mergeCell ref="J7:K7"/>
    <mergeCell ref="L7:M7"/>
    <mergeCell ref="R4:S4"/>
    <mergeCell ref="T4:U4"/>
    <mergeCell ref="V4:W4"/>
    <mergeCell ref="A6:C6"/>
    <mergeCell ref="D6:E6"/>
    <mergeCell ref="F6:G6"/>
    <mergeCell ref="H6:I6"/>
    <mergeCell ref="J6:K6"/>
    <mergeCell ref="L6:M6"/>
    <mergeCell ref="N6:O6"/>
    <mergeCell ref="T3:U3"/>
    <mergeCell ref="V3:W3"/>
    <mergeCell ref="A4:C4"/>
    <mergeCell ref="D4:E4"/>
    <mergeCell ref="F4:G4"/>
    <mergeCell ref="H4:I4"/>
    <mergeCell ref="J4:K4"/>
    <mergeCell ref="L4:M4"/>
    <mergeCell ref="N4:O4"/>
    <mergeCell ref="P4:Q4"/>
    <mergeCell ref="A1:L1"/>
    <mergeCell ref="T2:W2"/>
    <mergeCell ref="D3:E3"/>
    <mergeCell ref="F3:G3"/>
    <mergeCell ref="H3:I3"/>
    <mergeCell ref="J3:K3"/>
    <mergeCell ref="L3:M3"/>
    <mergeCell ref="N3:O3"/>
    <mergeCell ref="P3:Q3"/>
    <mergeCell ref="R3:S3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76.77</vt:lpstr>
      <vt:lpstr>78,79</vt:lpstr>
      <vt:lpstr>80,81</vt:lpstr>
      <vt:lpstr>82,83</vt:lpstr>
      <vt:lpstr>84</vt:lpstr>
      <vt:lpstr>85</vt:lpstr>
      <vt:lpstr>86</vt:lpstr>
      <vt:lpstr>'76.77'!Print_Area</vt:lpstr>
      <vt:lpstr>'78,79'!Print_Area</vt:lpstr>
      <vt:lpstr>'82,83'!Print_Area</vt:lpstr>
      <vt:lpstr>'84'!Print_Area</vt:lpstr>
      <vt:lpstr>'85'!Print_Area</vt:lpstr>
      <vt:lpstr>'86'!Print_Area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2022-04-12T04:21:40Z</dcterms:modified>
</cp:coreProperties>
</file>